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6170" windowHeight="59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F&amp;O)'!$S$1:$S$373</definedName>
  </definedNames>
  <calcPr calcId="162913"/>
</workbook>
</file>

<file path=xl/calcChain.xml><?xml version="1.0" encoding="utf-8"?>
<calcChain xmlns="http://schemas.openxmlformats.org/spreadsheetml/2006/main">
  <c r="P32" i="6" l="1"/>
  <c r="K144" i="6"/>
  <c r="M144" i="6" s="1"/>
  <c r="L21" i="6"/>
  <c r="K21" i="6"/>
  <c r="M21" i="6" s="1"/>
  <c r="K143" i="6" l="1"/>
  <c r="M143" i="6" s="1"/>
  <c r="L28" i="6"/>
  <c r="K28" i="6"/>
  <c r="L72" i="6"/>
  <c r="K72" i="6"/>
  <c r="K142" i="6"/>
  <c r="M142" i="6" s="1"/>
  <c r="K71" i="6"/>
  <c r="L71" i="6"/>
  <c r="L70" i="6"/>
  <c r="K70" i="6"/>
  <c r="M70" i="6" s="1"/>
  <c r="M28" i="6" l="1"/>
  <c r="M71" i="6"/>
  <c r="M72" i="6"/>
  <c r="K141" i="6"/>
  <c r="M141" i="6" s="1"/>
  <c r="K140" i="6"/>
  <c r="K139" i="6"/>
  <c r="L30" i="6"/>
  <c r="K30" i="6"/>
  <c r="M30" i="6" s="1"/>
  <c r="K138" i="6"/>
  <c r="K137" i="6"/>
  <c r="K67" i="6" l="1"/>
  <c r="K136" i="6"/>
  <c r="M136" i="6" s="1"/>
  <c r="L68" i="6"/>
  <c r="K68" i="6"/>
  <c r="L67" i="6"/>
  <c r="K135" i="6"/>
  <c r="M135" i="6" s="1"/>
  <c r="L15" i="6"/>
  <c r="K15" i="6"/>
  <c r="M15" i="6" s="1"/>
  <c r="K132" i="6"/>
  <c r="K131" i="6"/>
  <c r="K134" i="6"/>
  <c r="K133" i="6"/>
  <c r="K66" i="6"/>
  <c r="L66" i="6"/>
  <c r="M67" i="6" l="1"/>
  <c r="M68" i="6"/>
  <c r="M66" i="6"/>
  <c r="K130" i="6"/>
  <c r="M130" i="6" s="1"/>
  <c r="L65" i="6"/>
  <c r="K65" i="6"/>
  <c r="K129" i="6"/>
  <c r="M129" i="6" s="1"/>
  <c r="M127" i="6"/>
  <c r="K127" i="6"/>
  <c r="K128" i="6"/>
  <c r="L63" i="6"/>
  <c r="K63" i="6"/>
  <c r="K64" i="6"/>
  <c r="L64" i="6"/>
  <c r="M120" i="6"/>
  <c r="K120" i="6"/>
  <c r="K121" i="6"/>
  <c r="M125" i="6"/>
  <c r="K126" i="6"/>
  <c r="K125" i="6"/>
  <c r="M115" i="6"/>
  <c r="K116" i="6"/>
  <c r="K115" i="6"/>
  <c r="K351" i="6"/>
  <c r="L351" i="6" s="1"/>
  <c r="M63" i="6" l="1"/>
  <c r="M65" i="6"/>
  <c r="M64" i="6"/>
  <c r="K124" i="6"/>
  <c r="M124" i="6" s="1"/>
  <c r="L59" i="6"/>
  <c r="K59" i="6"/>
  <c r="L61" i="6"/>
  <c r="K61" i="6"/>
  <c r="L26" i="6"/>
  <c r="K26" i="6"/>
  <c r="K123" i="6"/>
  <c r="M123" i="6" s="1"/>
  <c r="L62" i="6"/>
  <c r="K62" i="6"/>
  <c r="P29" i="6"/>
  <c r="M61" i="6" l="1"/>
  <c r="M62" i="6"/>
  <c r="M26" i="6"/>
  <c r="M59" i="6"/>
  <c r="K107" i="6"/>
  <c r="K106" i="6"/>
  <c r="M118" i="6"/>
  <c r="K119" i="6"/>
  <c r="K118" i="6"/>
  <c r="L60" i="6"/>
  <c r="K60" i="6"/>
  <c r="K122" i="6"/>
  <c r="M122" i="6" s="1"/>
  <c r="K361" i="6"/>
  <c r="L361" i="6" s="1"/>
  <c r="L58" i="6"/>
  <c r="K58" i="6"/>
  <c r="M58" i="6" s="1"/>
  <c r="K98" i="6"/>
  <c r="K99" i="6"/>
  <c r="M60" i="6" l="1"/>
  <c r="K117" i="6"/>
  <c r="M117" i="6" s="1"/>
  <c r="L54" i="6"/>
  <c r="K54" i="6"/>
  <c r="K114" i="6"/>
  <c r="K113" i="6"/>
  <c r="L57" i="6"/>
  <c r="K57" i="6"/>
  <c r="L50" i="6"/>
  <c r="K50" i="6"/>
  <c r="L55" i="6"/>
  <c r="K55" i="6"/>
  <c r="L56" i="6"/>
  <c r="K56" i="6"/>
  <c r="K109" i="6"/>
  <c r="K108" i="6"/>
  <c r="P27" i="6"/>
  <c r="K112" i="6"/>
  <c r="L150" i="6"/>
  <c r="K150" i="6"/>
  <c r="K48" i="6"/>
  <c r="L48" i="6"/>
  <c r="L20" i="6"/>
  <c r="K20" i="6"/>
  <c r="M50" i="6" l="1"/>
  <c r="M20" i="6"/>
  <c r="M55" i="6"/>
  <c r="M54" i="6"/>
  <c r="M57" i="6"/>
  <c r="M56" i="6"/>
  <c r="M150" i="6"/>
  <c r="M112" i="6"/>
  <c r="M48" i="6"/>
  <c r="L51" i="6"/>
  <c r="K51" i="6"/>
  <c r="K52" i="6"/>
  <c r="K53" i="6"/>
  <c r="L52" i="6"/>
  <c r="M51" i="6" l="1"/>
  <c r="K111" i="6"/>
  <c r="K110" i="6"/>
  <c r="L24" i="6" l="1"/>
  <c r="K24" i="6"/>
  <c r="K49" i="6"/>
  <c r="L49" i="6"/>
  <c r="K105" i="6"/>
  <c r="K104" i="6"/>
  <c r="K101" i="6"/>
  <c r="K100" i="6"/>
  <c r="M24" i="6" l="1"/>
  <c r="M49" i="6"/>
  <c r="K86" i="6"/>
  <c r="K85" i="6"/>
  <c r="K103" i="6"/>
  <c r="K102" i="6"/>
  <c r="K97" i="6"/>
  <c r="K96" i="6"/>
  <c r="P23" i="6"/>
  <c r="P25" i="6"/>
  <c r="L11" i="6"/>
  <c r="K11" i="6"/>
  <c r="L17" i="6"/>
  <c r="K17" i="6"/>
  <c r="M17" i="6" l="1"/>
  <c r="M11" i="6"/>
  <c r="K95" i="6"/>
  <c r="M95" i="6" s="1"/>
  <c r="K47" i="6"/>
  <c r="L47" i="6"/>
  <c r="K93" i="6"/>
  <c r="M93" i="6" s="1"/>
  <c r="L14" i="6"/>
  <c r="K14" i="6"/>
  <c r="M47" i="6" l="1"/>
  <c r="M14" i="6"/>
  <c r="L46" i="6"/>
  <c r="K46" i="6"/>
  <c r="M46" i="6" l="1"/>
  <c r="L10" i="6"/>
  <c r="K10" i="6"/>
  <c r="K367" i="6"/>
  <c r="L367" i="6" s="1"/>
  <c r="M10" i="6" l="1"/>
  <c r="P22" i="6"/>
  <c r="K94" i="6"/>
  <c r="M94" i="6" s="1"/>
  <c r="L149" i="6"/>
  <c r="K149" i="6"/>
  <c r="K45" i="6"/>
  <c r="L45" i="6"/>
  <c r="M149" i="6" l="1"/>
  <c r="M45" i="6"/>
  <c r="L151" i="6"/>
  <c r="K151" i="6"/>
  <c r="K92" i="6"/>
  <c r="K91" i="6"/>
  <c r="M151" i="6" l="1"/>
  <c r="K90" i="6"/>
  <c r="M90" i="6" s="1"/>
  <c r="K89" i="6"/>
  <c r="M89" i="6" s="1"/>
  <c r="K88" i="6"/>
  <c r="M88" i="6" s="1"/>
  <c r="L13" i="6"/>
  <c r="K13" i="6"/>
  <c r="L19" i="6"/>
  <c r="K19" i="6"/>
  <c r="K87" i="6"/>
  <c r="M87" i="6" s="1"/>
  <c r="K84" i="6"/>
  <c r="M84" i="6" s="1"/>
  <c r="K81" i="6"/>
  <c r="M81" i="6" s="1"/>
  <c r="L16" i="6"/>
  <c r="K16" i="6"/>
  <c r="M16" i="6" l="1"/>
  <c r="M19" i="6"/>
  <c r="M13" i="6"/>
  <c r="K82" i="6"/>
  <c r="M82" i="6" s="1"/>
  <c r="K83" i="6"/>
  <c r="M83" i="6" s="1"/>
  <c r="L12" i="6"/>
  <c r="K12" i="6"/>
  <c r="M12" i="6" l="1"/>
  <c r="K335" i="6"/>
  <c r="L335" i="6" s="1"/>
  <c r="P18" i="6" l="1"/>
  <c r="K336" i="6" l="1"/>
  <c r="L336" i="6" s="1"/>
  <c r="K362" i="6" l="1"/>
  <c r="L362" i="6" s="1"/>
  <c r="K354" i="6" l="1"/>
  <c r="L354" i="6" s="1"/>
  <c r="K358" i="6" l="1"/>
  <c r="L358" i="6" s="1"/>
  <c r="K363" i="6" l="1"/>
  <c r="L363" i="6" s="1"/>
  <c r="K355" i="6" l="1"/>
  <c r="L355" i="6" s="1"/>
  <c r="K349" i="6"/>
  <c r="L349" i="6" s="1"/>
  <c r="K357" i="6" l="1"/>
  <c r="L357" i="6" s="1"/>
  <c r="K345" i="6" l="1"/>
  <c r="L345" i="6" s="1"/>
  <c r="K346" i="6" l="1"/>
  <c r="L346" i="6" s="1"/>
  <c r="K339" i="6"/>
  <c r="L339" i="6" s="1"/>
  <c r="K356" i="6" l="1"/>
  <c r="L356" i="6" s="1"/>
  <c r="K350" i="6"/>
  <c r="L350" i="6" s="1"/>
  <c r="K352" i="6" l="1"/>
  <c r="L352" i="6" s="1"/>
  <c r="L6" i="2" l="1"/>
  <c r="K6" i="3"/>
  <c r="D7" i="5" l="1"/>
  <c r="M7" i="6"/>
  <c r="K347" i="6" l="1"/>
  <c r="L347" i="6" s="1"/>
  <c r="K344" i="6" l="1"/>
  <c r="L344" i="6" s="1"/>
  <c r="K348" i="6" l="1"/>
  <c r="L348" i="6" s="1"/>
  <c r="K343" i="6"/>
  <c r="L343" i="6" s="1"/>
  <c r="K342" i="6"/>
  <c r="L342" i="6" s="1"/>
  <c r="K340" i="6"/>
  <c r="L340" i="6" s="1"/>
  <c r="H338" i="6"/>
  <c r="K338" i="6" s="1"/>
  <c r="L338" i="6" s="1"/>
  <c r="K337" i="6"/>
  <c r="L337" i="6" s="1"/>
  <c r="K334" i="6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F306" i="6"/>
  <c r="K306" i="6" s="1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F300" i="6"/>
  <c r="K300" i="6" s="1"/>
  <c r="L300" i="6" s="1"/>
  <c r="F299" i="6"/>
  <c r="K299" i="6" s="1"/>
  <c r="L299" i="6" s="1"/>
  <c r="K298" i="6"/>
  <c r="L298" i="6" s="1"/>
  <c r="F297" i="6"/>
  <c r="K297" i="6" s="1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1" i="6"/>
  <c r="L281" i="6" s="1"/>
  <c r="K279" i="6"/>
  <c r="L279" i="6" s="1"/>
  <c r="K278" i="6"/>
  <c r="L278" i="6" s="1"/>
  <c r="F277" i="6"/>
  <c r="K277" i="6" s="1"/>
  <c r="L277" i="6" s="1"/>
  <c r="K276" i="6"/>
  <c r="L276" i="6" s="1"/>
  <c r="K273" i="6"/>
  <c r="L273" i="6" s="1"/>
  <c r="K272" i="6"/>
  <c r="L272" i="6" s="1"/>
  <c r="K271" i="6"/>
  <c r="L271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49" i="6"/>
  <c r="L249" i="6" s="1"/>
  <c r="K247" i="6"/>
  <c r="L247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H228" i="6"/>
  <c r="K228" i="6" s="1"/>
  <c r="L228" i="6" s="1"/>
  <c r="K225" i="6"/>
  <c r="L225" i="6" s="1"/>
  <c r="K224" i="6"/>
  <c r="L224" i="6" s="1"/>
  <c r="K223" i="6"/>
  <c r="L223" i="6" s="1"/>
  <c r="K222" i="6"/>
  <c r="L222" i="6" s="1"/>
  <c r="K221" i="6"/>
  <c r="L221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H194" i="6"/>
  <c r="K194" i="6" s="1"/>
  <c r="L194" i="6" s="1"/>
  <c r="F193" i="6"/>
  <c r="K193" i="6" s="1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6" i="4"/>
</calcChain>
</file>

<file path=xl/sharedStrings.xml><?xml version="1.0" encoding="utf-8"?>
<sst xmlns="http://schemas.openxmlformats.org/spreadsheetml/2006/main" count="3993" uniqueCount="1358">
  <si>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</si>
  <si>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</si>
  <si>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</si>
  <si>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</si>
  <si>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</si>
  <si>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</si>
  <si>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</si>
  <si>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</si>
  <si>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</si>
  <si>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</si>
  <si>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</si>
  <si>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</si>
  <si>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</si>
  <si>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</si>
  <si>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</si>
  <si>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</si>
  <si>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</si>
  <si>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</si>
  <si>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</si>
  <si>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</si>
  <si>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</si>
  <si>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</si>
  <si>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</si>
  <si>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</si>
  <si>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</si>
  <si>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</si>
  <si>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</si>
  <si>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</si>
  <si>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</si>
  <si>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</si>
  <si>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</si>
  <si>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</si>
  <si>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</si>
  <si>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</si>
  <si>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</si>
  <si>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</si>
  <si>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</si>
  <si>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</si>
  <si>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</si>
  <si>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</si>
  <si>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</si>
  <si>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</si>
  <si>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</si>
  <si>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</si>
  <si>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</si>
  <si>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</si>
  <si>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</si>
  <si>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</si>
  <si>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</si>
  <si>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</si>
  <si>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</si>
  <si>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</si>
  <si>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</si>
  <si>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</si>
  <si>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</si>
  <si>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</si>
  <si>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</si>
  <si>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</si>
  <si>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</si>
  <si>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</si>
  <si>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</si>
  <si>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</si>
  <si>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</si>
  <si>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</si>
  <si>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</si>
  <si>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</si>
  <si>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</si>
  <si>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</si>
  <si>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</si>
  <si>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</si>
  <si>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</si>
  <si>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</si>
  <si>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</si>
  <si>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</si>
  <si>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</si>
  <si>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</si>
  <si>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</si>
  <si>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</si>
  <si>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</si>
  <si>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</si>
  <si>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</si>
  <si>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</si>
  <si>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</si>
  <si>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</si>
  <si>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</si>
  <si>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</si>
  <si>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</si>
  <si>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</si>
  <si>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</si>
  <si>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</si>
  <si>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</si>
  <si>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</si>
  <si>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</si>
  <si>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</si>
  <si>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</si>
  <si>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</si>
  <si>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</si>
  <si>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</si>
  <si>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</si>
  <si>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</si>
  <si>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</si>
  <si>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</si>
  <si>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</si>
  <si>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</si>
  <si>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</si>
  <si>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</si>
  <si>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</si>
  <si>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</si>
  <si>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</si>
  <si>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</si>
  <si>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</si>
  <si>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</si>
  <si>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</si>
  <si>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</si>
  <si>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</si>
  <si>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</si>
  <si>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</si>
  <si>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</si>
  <si>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</si>
  <si>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</si>
  <si>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</si>
  <si>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</si>
  <si>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</si>
  <si>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</si>
  <si>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</si>
  <si>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</si>
  <si>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</si>
  <si>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</si>
  <si>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</si>
  <si>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</si>
  <si>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</si>
  <si>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</si>
  <si>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</si>
  <si>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</si>
  <si>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</si>
  <si>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</si>
  <si>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</si>
  <si>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</si>
  <si>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</si>
  <si>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</si>
  <si>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</si>
  <si>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</si>
  <si>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</si>
  <si>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</si>
  <si>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</si>
  <si>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</si>
  <si>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</si>
  <si>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</si>
  <si>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</si>
  <si>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</si>
  <si>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</si>
  <si>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</si>
  <si>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</si>
  <si>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</si>
  <si>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</si>
  <si>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</si>
  <si>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</si>
  <si>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</si>
  <si>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</si>
  <si>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</si>
  <si>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</si>
  <si>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</si>
  <si>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</si>
  <si>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</si>
  <si>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</si>
  <si>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</si>
  <si>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</si>
  <si>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</si>
  <si>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</si>
  <si>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</si>
  <si>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</si>
  <si>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</si>
  <si>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</si>
  <si>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</si>
  <si>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</si>
  <si>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</si>
  <si>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</si>
  <si>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</si>
  <si>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</si>
  <si>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</si>
  <si>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</si>
  <si>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</si>
  <si>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</si>
  <si>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</si>
  <si>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</si>
  <si>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</si>
  <si>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</si>
  <si>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</si>
  <si>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</si>
  <si>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</si>
  <si>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</si>
  <si>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</si>
  <si>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</si>
  <si>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</si>
  <si>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</si>
  <si>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</si>
  <si>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</si>
  <si>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</si>
  <si>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</si>
  <si>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</si>
  <si>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</si>
  <si>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</si>
  <si>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</si>
  <si>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</si>
  <si>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</si>
  <si>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</si>
  <si>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</si>
  <si>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</si>
  <si>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</si>
  <si>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</si>
  <si>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</si>
  <si>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</si>
  <si>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</si>
  <si>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</si>
  <si>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</si>
  <si>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</si>
  <si>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</si>
  <si>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</si>
  <si>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</si>
  <si>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</si>
  <si>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</si>
  <si>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</si>
  <si>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</si>
  <si>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</si>
  <si>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</si>
  <si>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</si>
  <si>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</si>
  <si>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</si>
  <si>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</si>
  <si>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</si>
  <si>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</si>
  <si>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</si>
  <si>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</si>
  <si>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</si>
  <si>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</si>
  <si>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</si>
  <si>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</si>
  <si>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</si>
  <si>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</si>
  <si>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</si>
  <si>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</si>
  <si>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</si>
  <si>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</si>
  <si>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</si>
  <si>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</si>
  <si>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</si>
  <si>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</si>
  <si>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</si>
  <si>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</si>
  <si>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</si>
  <si>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</si>
  <si>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</si>
  <si>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</si>
  <si>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</si>
  <si>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</si>
  <si>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</si>
  <si>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</si>
  <si>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</si>
  <si>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</si>
  <si>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</si>
  <si>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</si>
  <si>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</si>
  <si>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</si>
  <si>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</si>
  <si>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</si>
  <si>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</si>
  <si>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</si>
  <si>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</si>
  <si>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</si>
  <si>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</si>
  <si>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</si>
  <si>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</si>
  <si>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</si>
  <si>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</si>
  <si>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</si>
  <si>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</si>
  <si>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</si>
  <si>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</si>
  <si>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</si>
  <si>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</si>
  <si>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</si>
  <si>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</si>
  <si>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</si>
  <si>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</si>
  <si>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</si>
  <si>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</si>
  <si>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</si>
  <si>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</si>
  <si>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</si>
  <si>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</si>
  <si>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</si>
  <si>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</si>
  <si>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</si>
  <si>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</si>
  <si>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</si>
  <si>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</si>
  <si>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</si>
  <si>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</si>
  <si>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</si>
  <si>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</si>
  <si>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</si>
  <si>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</si>
  <si>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</si>
  <si>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</si>
  <si>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</si>
  <si>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</si>
  <si>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</si>
  <si>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</si>
  <si>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</si>
  <si>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</si>
  <si>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</si>
  <si>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</si>
  <si>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</si>
  <si>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</si>
  <si>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</si>
  <si>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</si>
  <si>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</si>
  <si>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</si>
  <si>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</si>
  <si>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</si>
  <si>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</si>
  <si>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</si>
  <si>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</si>
  <si>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</si>
  <si>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</si>
  <si>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</si>
  <si>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</si>
  <si>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</si>
  <si>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</si>
  <si>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</si>
  <si>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</si>
  <si>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</si>
  <si>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</si>
  <si>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</si>
  <si>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</si>
  <si>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</si>
  <si>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</si>
  <si>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</si>
  <si>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</si>
  <si>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</si>
  <si>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</si>
  <si>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</si>
  <si>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</si>
  <si>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</si>
  <si>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</si>
  <si>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</si>
  <si>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</si>
  <si>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</si>
  <si>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</si>
  <si>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</si>
  <si>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</si>
  <si>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</si>
  <si>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</si>
  <si>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</si>
  <si>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</si>
  <si>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</si>
  <si>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</si>
  <si>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</si>
  <si>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</si>
  <si>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</si>
  <si>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</si>
  <si>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</si>
  <si>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</si>
  <si>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</si>
  <si>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</si>
  <si>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</si>
  <si>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</si>
  <si>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</si>
  <si>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</si>
  <si>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</si>
  <si>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</si>
  <si>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</si>
  <si>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</si>
  <si>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</si>
  <si>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</si>
  <si>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</si>
  <si>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</si>
  <si>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</si>
  <si>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</si>
  <si>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</si>
  <si>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</si>
  <si>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</si>
  <si>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</si>
  <si>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</si>
  <si>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</si>
  <si>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</si>
  <si>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</si>
  <si>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</si>
  <si>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</si>
  <si>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</si>
  <si>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</si>
  <si>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</si>
  <si>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</si>
  <si>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</si>
  <si>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</si>
  <si>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</si>
  <si>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</si>
  <si>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</si>
  <si>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</si>
  <si>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</si>
  <si>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</si>
  <si>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</si>
  <si>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</si>
  <si>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</si>
  <si>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</si>
  <si>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</si>
  <si>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</si>
  <si>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</si>
  <si>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</si>
  <si>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</si>
  <si>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</si>
  <si>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</si>
  <si>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</si>
  <si>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</si>
  <si>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</si>
  <si>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</si>
  <si>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</si>
  <si>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</si>
  <si>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</si>
  <si>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</si>
  <si>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</si>
  <si>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</si>
  <si>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</si>
  <si>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</si>
  <si>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</si>
  <si>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</si>
  <si>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</si>
  <si>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</si>
  <si>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</si>
  <si>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</si>
  <si>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</si>
  <si>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</si>
  <si>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</si>
  <si>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</si>
  <si>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</si>
  <si>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</si>
  <si>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</si>
  <si>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</si>
  <si>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</si>
  <si>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</si>
  <si>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</si>
  <si>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</si>
  <si>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</si>
  <si>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</si>
  <si>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</si>
  <si>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</si>
  <si>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</si>
  <si>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</si>
  <si>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</si>
  <si>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</si>
  <si>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</si>
  <si>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</si>
  <si>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</si>
  <si>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</si>
  <si>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</si>
  <si>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</si>
  <si>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</si>
  <si>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</si>
  <si>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</si>
  <si>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</si>
  <si>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</si>
  <si>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</si>
  <si>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</si>
  <si>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</si>
  <si>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</si>
  <si>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</si>
  <si>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</si>
  <si>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</si>
  <si>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</si>
  <si>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</si>
  <si>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</si>
  <si>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</si>
  <si>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</si>
  <si>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</si>
  <si>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</si>
  <si>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</si>
  <si>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</si>
  <si>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</si>
  <si>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</si>
  <si>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</si>
  <si>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</si>
  <si>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</si>
  <si>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</si>
  <si>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</si>
  <si>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</si>
  <si>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</si>
  <si>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</si>
  <si>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</si>
  <si>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</si>
  <si>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</si>
  <si>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</si>
  <si>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</si>
  <si>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</si>
  <si>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</si>
  <si>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</si>
  <si>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</si>
  <si>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</si>
  <si>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</si>
  <si>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</si>
  <si>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</si>
  <si>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</si>
  <si>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</si>
  <si>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</si>
  <si>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</si>
  <si>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</si>
  <si>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</si>
  <si>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</si>
  <si>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</si>
  <si>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</si>
  <si>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</si>
  <si>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</si>
  <si>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</si>
  <si>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</si>
  <si>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</si>
  <si>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</si>
  <si>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</si>
  <si>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</si>
  <si>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</si>
  <si>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</si>
  <si>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</si>
  <si>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</si>
  <si>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</si>
  <si>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</si>
  <si>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</si>
  <si>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</si>
  <si>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</si>
  <si>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</si>
  <si>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</si>
  <si>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</si>
  <si>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</si>
  <si>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</si>
  <si>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</si>
  <si>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</si>
  <si>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</si>
  <si>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</si>
  <si>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</si>
  <si>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</si>
  <si>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</si>
  <si>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</si>
  <si>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</si>
  <si>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</si>
  <si>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</si>
  <si>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</si>
  <si>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</si>
  <si>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</si>
  <si>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</si>
  <si>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</si>
  <si>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</si>
  <si>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</si>
  <si>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</si>
  <si>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</si>
  <si>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</si>
  <si>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</si>
  <si>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</si>
  <si>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</si>
  <si>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</si>
  <si>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</si>
  <si>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</si>
  <si>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</si>
  <si>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</si>
  <si>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</si>
  <si>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</si>
  <si>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</si>
  <si>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</si>
  <si>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</si>
  <si>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</si>
  <si>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</si>
  <si>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</si>
  <si>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</si>
  <si>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</si>
  <si>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</si>
  <si>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</si>
  <si>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</si>
  <si>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</si>
  <si>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</si>
  <si>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</si>
  <si>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</si>
  <si>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</si>
  <si>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</si>
  <si>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</si>
  <si>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</si>
  <si>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</si>
  <si>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</si>
  <si>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</si>
  <si>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</si>
  <si>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</si>
  <si>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</si>
  <si>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</si>
  <si>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</si>
  <si>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</si>
  <si>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</si>
  <si>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</si>
  <si>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</si>
  <si>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</si>
  <si>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</si>
  <si>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</si>
  <si>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</si>
  <si>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</si>
  <si>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</si>
  <si>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</si>
  <si>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</si>
  <si>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</si>
  <si>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</si>
  <si>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</si>
  <si>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</si>
  <si>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</si>
  <si>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</si>
  <si>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</si>
  <si>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</si>
  <si>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</si>
  <si>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</si>
  <si>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</si>
  <si>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</si>
  <si>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</si>
  <si>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</si>
  <si>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</si>
  <si>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</si>
  <si>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</si>
  <si>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</si>
  <si>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</si>
  <si>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</si>
  <si>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</si>
  <si>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</si>
  <si>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</si>
  <si>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</si>
  <si>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</si>
  <si>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</si>
  <si>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</si>
  <si>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</si>
  <si>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</si>
  <si>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</si>
  <si>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</si>
  <si>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</si>
  <si>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</si>
  <si>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</si>
  <si>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</si>
  <si>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</si>
  <si>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</si>
  <si>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</si>
  <si>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</si>
  <si>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</si>
  <si>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</si>
  <si>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</si>
  <si>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</si>
  <si>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</si>
  <si>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</si>
  <si>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</si>
  <si>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</si>
  <si>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</si>
  <si>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</si>
  <si>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</si>
  <si>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</si>
  <si>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</si>
  <si>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</si>
  <si>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</si>
  <si>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</si>
  <si>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</si>
  <si>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</si>
  <si>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</si>
  <si>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</si>
  <si>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</si>
  <si>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</si>
  <si>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</si>
  <si>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</si>
  <si>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</si>
  <si>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</si>
  <si>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</si>
  <si>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</si>
  <si>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</si>
  <si>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</si>
  <si>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</si>
  <si>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</si>
  <si>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</si>
  <si>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</si>
  <si>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</si>
  <si>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</si>
  <si>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</si>
  <si>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</si>
  <si>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</si>
  <si>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</si>
  <si>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</si>
  <si>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</si>
  <si>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</si>
  <si>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</si>
  <si>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</si>
  <si>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</si>
  <si>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</si>
  <si>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</si>
  <si>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</si>
  <si>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</si>
  <si>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</si>
  <si>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</si>
  <si>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</si>
  <si>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</si>
  <si>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</si>
  <si>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</si>
  <si>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</si>
  <si>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</si>
  <si>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</si>
  <si>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</si>
  <si>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</si>
  <si>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</si>
  <si>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</si>
  <si>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</si>
  <si>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</si>
  <si>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</si>
  <si>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</si>
  <si>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</si>
  <si>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</si>
  <si>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</si>
  <si>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</si>
  <si>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</si>
  <si>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</si>
  <si>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</si>
  <si>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</si>
  <si>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</si>
  <si>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</si>
  <si>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</si>
  <si>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</si>
  <si>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</si>
  <si>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</si>
  <si>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</si>
  <si>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</si>
  <si>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</si>
  <si>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</si>
  <si>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</si>
  <si>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</si>
  <si>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</si>
  <si>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</si>
  <si>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</si>
  <si>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</si>
  <si>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</si>
  <si>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</si>
  <si>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</si>
  <si>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</si>
  <si>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</si>
  <si>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</si>
  <si>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</si>
  <si>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</si>
  <si>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</si>
  <si>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</si>
  <si>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</si>
  <si>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</si>
  <si>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</si>
  <si>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</si>
  <si>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</si>
  <si>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</si>
  <si>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</si>
  <si>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</si>
  <si>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</si>
  <si>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</si>
  <si>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</si>
  <si>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</si>
  <si>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</si>
  <si>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</si>
  <si>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</si>
  <si>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</si>
  <si>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</si>
  <si>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</si>
  <si>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</si>
  <si>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</si>
  <si>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</si>
  <si>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</si>
  <si>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</si>
  <si>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</si>
  <si>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</si>
  <si>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</si>
  <si>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</si>
  <si>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</si>
  <si>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</si>
  <si>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</si>
  <si>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</si>
  <si>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</si>
  <si>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</si>
  <si>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</si>
  <si>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</si>
  <si>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</si>
  <si>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</si>
  <si>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</si>
  <si>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</si>
  <si>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</si>
  <si>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</si>
  <si>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</si>
  <si>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</si>
  <si>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</si>
  <si>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</si>
  <si>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</si>
  <si>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</si>
  <si>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</si>
  <si>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</si>
  <si>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</si>
  <si>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</si>
  <si>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</si>
  <si>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</si>
  <si>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</si>
  <si>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</si>
  <si>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</si>
  <si>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</si>
  <si>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</si>
  <si>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</si>
  <si>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</si>
  <si>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</si>
  <si>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</si>
  <si>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</si>
  <si>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</si>
  <si>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</si>
  <si>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</si>
  <si>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</si>
  <si>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</si>
  <si>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</si>
  <si>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</si>
  <si>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</si>
  <si>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</si>
  <si>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</si>
  <si>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</si>
  <si>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</si>
  <si>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</si>
  <si>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</si>
  <si>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</si>
  <si>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</si>
  <si>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</si>
  <si>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</si>
  <si>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</si>
  <si>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</si>
  <si>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</si>
  <si>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</si>
  <si>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</si>
  <si>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</si>
  <si>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</si>
  <si>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</si>
  <si>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</si>
  <si>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</si>
  <si>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</si>
  <si>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</si>
  <si>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</si>
  <si>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</si>
  <si>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</si>
  <si>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</si>
  <si>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</si>
  <si>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</si>
  <si>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</si>
  <si>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</si>
  <si>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</si>
  <si>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</si>
  <si>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</si>
  <si>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</si>
  <si>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</si>
  <si>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</si>
  <si>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</si>
  <si>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</si>
  <si>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</si>
  <si>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</si>
  <si>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</si>
  <si>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</si>
  <si>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</si>
  <si>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</si>
  <si>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</si>
  <si>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</si>
  <si>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</si>
  <si>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</si>
  <si>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AHLUCONT</t>
  </si>
  <si>
    <t>800-815</t>
  </si>
  <si>
    <t>3100-3300</t>
  </si>
  <si>
    <t>1500-1520</t>
  </si>
  <si>
    <t>600-650</t>
  </si>
  <si>
    <t>Sell</t>
  </si>
  <si>
    <t>430-440</t>
  </si>
  <si>
    <t>545-625</t>
  </si>
  <si>
    <t>POWERMECH</t>
  </si>
  <si>
    <t>680-720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</si>
  <si>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</si>
  <si>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</si>
  <si>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</si>
  <si>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</si>
  <si>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</si>
  <si>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</si>
  <si>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</si>
  <si>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300-330</t>
  </si>
  <si>
    <t>1495-1505</t>
  </si>
  <si>
    <t>305-325</t>
  </si>
  <si>
    <t>3900-4200</t>
  </si>
  <si>
    <t>1650-1750</t>
  </si>
  <si>
    <t>AUTOAXLES</t>
  </si>
  <si>
    <t>2120-2130</t>
  </si>
  <si>
    <t>2870-2790</t>
  </si>
  <si>
    <t>3100-3200</t>
  </si>
  <si>
    <t>124-130</t>
  </si>
  <si>
    <t>NIFTY 21700 PE 08 FEB</t>
  </si>
  <si>
    <t>NIFTY 21450 PE 01 FEB</t>
  </si>
  <si>
    <t>Profit of Rs.472.5/-</t>
  </si>
  <si>
    <t>NIFTY 22500 CE 29 FEB</t>
  </si>
  <si>
    <t>Profit of Rs.35.5/-</t>
  </si>
  <si>
    <t>Retail Research Technical Calls &amp; Fundamental Performance Report for the month of February-2024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</si>
  <si>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</si>
  <si>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</si>
  <si>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</si>
  <si>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</si>
  <si>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</si>
  <si>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</si>
  <si>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</si>
  <si>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</si>
  <si>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</si>
  <si>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</si>
  <si>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</si>
  <si>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Loss of Rs.34.5/-</t>
  </si>
  <si>
    <t>Profit of Rs.50/-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</si>
  <si>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</si>
  <si>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</si>
  <si>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</si>
  <si>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</si>
  <si>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</si>
  <si>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</si>
  <si>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</si>
  <si>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</si>
  <si>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</si>
  <si>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</si>
  <si>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</si>
  <si>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</si>
  <si>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</si>
  <si>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</si>
  <si>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</si>
  <si>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</si>
  <si>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</si>
  <si>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</si>
  <si>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</si>
  <si>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1445-1461</t>
  </si>
  <si>
    <t>Profit of Rs.38/-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</si>
  <si>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</si>
  <si>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</si>
  <si>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</si>
  <si>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</si>
  <si>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</si>
  <si>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</si>
  <si>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</si>
  <si>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</si>
  <si>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</si>
  <si>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</si>
  <si>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</si>
  <si>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</si>
  <si>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</si>
  <si>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CAPACITE</t>
  </si>
  <si>
    <t>295-320</t>
  </si>
  <si>
    <t>1350-1400</t>
  </si>
  <si>
    <t>1500-1600</t>
  </si>
  <si>
    <t>HDFCBANK 1420 CE 29 FEB</t>
  </si>
  <si>
    <t>HDFCBANK 1460 CE 29 FEB</t>
  </si>
  <si>
    <t>NIFTY 21500 PE 15 FEB</t>
  </si>
  <si>
    <t>NIFTY 21200 PE 15 FEB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</si>
  <si>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</si>
  <si>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</si>
  <si>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</si>
  <si>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</si>
  <si>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</si>
  <si>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</si>
  <si>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</si>
  <si>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Profit of Rs.25.5/-</t>
  </si>
  <si>
    <t>PIDILITIND FEB FUT</t>
  </si>
  <si>
    <t>2702-2744</t>
  </si>
  <si>
    <t>LAURUSLABS FEB FUT</t>
  </si>
  <si>
    <t>400-406</t>
  </si>
  <si>
    <t>FINNIFTY 20050 CE 13 FEB</t>
  </si>
  <si>
    <t>FINNIFTY 19850 PE 13 FEB</t>
  </si>
  <si>
    <t>Profit of Rs.48/-</t>
  </si>
  <si>
    <t>Loss of Rs.0.75/-</t>
  </si>
  <si>
    <t>3000-3200</t>
  </si>
  <si>
    <t>Loss of Rs.19/-</t>
  </si>
  <si>
    <t>BAJFINANCE FEB FUT</t>
  </si>
  <si>
    <t>6720-6820</t>
  </si>
  <si>
    <t>HINDUNILVR FEB FUT</t>
  </si>
  <si>
    <t>2438-2473</t>
  </si>
  <si>
    <t>FINNIFTY 20600 CE 20 FEB</t>
  </si>
  <si>
    <t>FINNIFTY 19800 PE 20 FEB</t>
  </si>
  <si>
    <t>905-975</t>
  </si>
  <si>
    <t>1100-1180</t>
  </si>
  <si>
    <t>SANSERA</t>
  </si>
  <si>
    <t>Loss of Rs.2/-</t>
  </si>
  <si>
    <t>NIFTY 22200 CE 29-FEB</t>
  </si>
  <si>
    <t>NIFTY 21000 PE 29-FEB</t>
  </si>
  <si>
    <t>BANKNIFTY 45700 PE 14-FEB</t>
  </si>
  <si>
    <t>BANKNIFTY 45600 PE 14-FEB</t>
  </si>
  <si>
    <t>NIFTY FUT 29-FEB</t>
  </si>
  <si>
    <t>NIFTY 21900 CE 15-FEB</t>
  </si>
  <si>
    <t>Profit of Rs.61.5/-</t>
  </si>
  <si>
    <t>Loss of Rs.40/-</t>
  </si>
  <si>
    <t>QE SECURITIES LLP</t>
  </si>
  <si>
    <t>Profit of Rs.3/-</t>
  </si>
  <si>
    <t>FINNIFTY 20500 CE 20 FEB</t>
  </si>
  <si>
    <t>150-180</t>
  </si>
  <si>
    <t>Profit of Rs.29/-</t>
  </si>
  <si>
    <t>RELIANCE FEB FUT</t>
  </si>
  <si>
    <t>2975-3017</t>
  </si>
  <si>
    <t>METROPOLIS FEB FUT</t>
  </si>
  <si>
    <t>1805-1832</t>
  </si>
  <si>
    <t>SBILIFE FEB FUT</t>
  </si>
  <si>
    <t>1530-1550</t>
  </si>
  <si>
    <t>FINNIFTY 20300 PE 20 FEB</t>
  </si>
  <si>
    <t>FINNIFTY 20700 CE 20 FEB</t>
  </si>
  <si>
    <t>842-864</t>
  </si>
  <si>
    <t>920-960</t>
  </si>
  <si>
    <t>Loss of Rs.48/-</t>
  </si>
  <si>
    <t>Accu &lt;&gt;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</si>
  <si>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</si>
  <si>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</si>
  <si>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</si>
  <si>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</si>
  <si>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</si>
  <si>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</si>
  <si>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</si>
  <si>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</si>
  <si>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</si>
  <si>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</si>
  <si>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</si>
  <si>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</si>
  <si>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</si>
  <si>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</si>
  <si>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</si>
  <si>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</si>
  <si>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</si>
  <si>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Rs.13/-</t>
  </si>
  <si>
    <t>Profit of Rs.22/-</t>
  </si>
  <si>
    <t>Profit of Rs.57.5/-</t>
  </si>
  <si>
    <t>WIPRO FEB FUT</t>
  </si>
  <si>
    <t>545-555</t>
  </si>
  <si>
    <t>Profit of Rs.6/-</t>
  </si>
  <si>
    <t>BAJAJ-AUTO 9200 CE 29 FEB</t>
  </si>
  <si>
    <t>BAJAJ-AUTO 8000 PE 29 FEB</t>
  </si>
  <si>
    <t>LT FEB FUT</t>
  </si>
  <si>
    <t>3380-3400</t>
  </si>
  <si>
    <t>ASIANPAINT FEB FUT</t>
  </si>
  <si>
    <t>3068-3121</t>
  </si>
  <si>
    <t>1478-1494</t>
  </si>
  <si>
    <t>FINNIFTY 20400 PE 20 FEB</t>
  </si>
  <si>
    <t>FINNIFTY 20650 CE 20 FEB</t>
  </si>
  <si>
    <t>Profit of Rs.2/-</t>
  </si>
  <si>
    <t>Profit of Rs.5.5/-</t>
  </si>
  <si>
    <t>NIFTY 22000 PE 29 FEB</t>
  </si>
  <si>
    <t>FINNIFTY 20700 PE 20 FEB</t>
  </si>
  <si>
    <t>BANKNIFTY FEB FUT</t>
  </si>
  <si>
    <t>NIFTY 21800 PE 29 FEB</t>
  </si>
  <si>
    <t>30-40</t>
  </si>
  <si>
    <t>Loss of Rs.14/-</t>
  </si>
  <si>
    <t>Loss of Rs.22.5/-</t>
  </si>
  <si>
    <t>SIEMENS FEB FUT</t>
  </si>
  <si>
    <t>4468-4506</t>
  </si>
  <si>
    <t>BGRENERGY</t>
  </si>
  <si>
    <t>BGR Energy Systems Ltd</t>
  </si>
  <si>
    <t>NK SECURITIES RESEARCH PRIVATE LIMITED</t>
  </si>
  <si>
    <t>Profit of Rs.31/-</t>
  </si>
  <si>
    <t>1380-1480</t>
  </si>
  <si>
    <t>171-189</t>
  </si>
  <si>
    <t>215-230</t>
  </si>
  <si>
    <t>Profit of Rs.92.5/-</t>
  </si>
  <si>
    <t>BANKNIFTY 47000 CE 21 FEB</t>
  </si>
  <si>
    <t>200-300</t>
  </si>
  <si>
    <t>Profit of Rs.62.5/-</t>
  </si>
  <si>
    <t>Profit of Rs.172/-</t>
  </si>
  <si>
    <t>3368-3405</t>
  </si>
  <si>
    <t>Profit of Rs.130/-</t>
  </si>
  <si>
    <t>Profit of Rs.4.5/-</t>
  </si>
  <si>
    <t>BANKNIFTY 47000 PE 21 FEB</t>
  </si>
  <si>
    <t>70-100</t>
  </si>
  <si>
    <t>Loss of Rs.31/-</t>
  </si>
  <si>
    <t>ALSTONE</t>
  </si>
  <si>
    <t>MANSI SHARE AND STOCK ADVISORS PVT LTD</t>
  </si>
  <si>
    <t>SASIKALA RAGHUPATHY</t>
  </si>
  <si>
    <t>Profit of Rs.24/-</t>
  </si>
  <si>
    <t>BAJAJ-AUTO 8900 PE 29 FEB</t>
  </si>
  <si>
    <t>BAJAJ-AUTO 8700 CE 29 FEB</t>
  </si>
  <si>
    <t>Profit of Rs.11/-</t>
  </si>
  <si>
    <t>21850-21700</t>
  </si>
  <si>
    <t>Loss of Rs.39.5/-</t>
  </si>
  <si>
    <t>122-130</t>
  </si>
  <si>
    <t>NIFTY 21900 PE 22 FEB</t>
  </si>
  <si>
    <t>FINNIFTY 20650 CE 27 FEB</t>
  </si>
  <si>
    <t>170-200</t>
  </si>
  <si>
    <t>Loss of Rs.34.75/-</t>
  </si>
  <si>
    <t>Profit of Rs.20.5/-</t>
  </si>
  <si>
    <t>Loss of Rs.110/-</t>
  </si>
  <si>
    <t>JAINAM BROKING LIMITED</t>
  </si>
  <si>
    <t>FINNIFTY 20800 CE 27 FEB</t>
  </si>
  <si>
    <t>130-170</t>
  </si>
  <si>
    <t>266-251.50</t>
  </si>
  <si>
    <t>BAJAJ-AUTO FEB FUT</t>
  </si>
  <si>
    <t>8450-8550</t>
  </si>
  <si>
    <t>COLPAL FEB FUT</t>
  </si>
  <si>
    <t>2590-2620</t>
  </si>
  <si>
    <t>240-220</t>
  </si>
  <si>
    <t>280-320</t>
  </si>
  <si>
    <t>ASTRAL 2100 CE 29 FEB</t>
  </si>
  <si>
    <t>ASTRAL 2160 CE 29 FEB</t>
  </si>
  <si>
    <t>FINNIFTY 20550 PE 27 FEB</t>
  </si>
  <si>
    <t>FINNIFTY 20850 CE 27 FEB</t>
  </si>
  <si>
    <t>2080-2100</t>
  </si>
  <si>
    <t>SAHASTRAA ADVISORS PRIVATE LIMITED</t>
  </si>
  <si>
    <t>TOPGAIN FINANCE PRIVATE LIMITED</t>
  </si>
  <si>
    <t>BRIDGESE</t>
  </si>
  <si>
    <t>HARSHAD AMRUTLAL PANCHAL</t>
  </si>
  <si>
    <t>CRESSAN</t>
  </si>
  <si>
    <t>THINKINK</t>
  </si>
  <si>
    <t>NIKHIL RAJESH SINGH</t>
  </si>
  <si>
    <t>F3 ADVISORS PRIVATE LIMITED</t>
  </si>
  <si>
    <t>Profit of Rs.90/-</t>
  </si>
  <si>
    <t>22300-22400</t>
  </si>
  <si>
    <t>FINNIFTY 20700 CE 27 FEB</t>
  </si>
  <si>
    <t>100-130</t>
  </si>
  <si>
    <t>JSWSTEEL MAR FUT</t>
  </si>
  <si>
    <t>811-814</t>
  </si>
  <si>
    <t>831-847</t>
  </si>
  <si>
    <t>BAJAJ-AUTO MAR FUT</t>
  </si>
  <si>
    <t>8420-8500</t>
  </si>
  <si>
    <t>Profit of Rs.16.5/-</t>
  </si>
  <si>
    <t>Profit of Rs.200/-</t>
  </si>
  <si>
    <t>Loss of Rs.31.5/-</t>
  </si>
  <si>
    <t>BANKNIFTY 46800 CE 29 FEB</t>
  </si>
  <si>
    <t>470-550</t>
  </si>
  <si>
    <t>GANONPRO</t>
  </si>
  <si>
    <t>RACONTEUR</t>
  </si>
  <si>
    <t>ANILKUMAR</t>
  </si>
  <si>
    <t>Profit of Rs.19/-</t>
  </si>
  <si>
    <t>Profit of Rs.6.8/-</t>
  </si>
  <si>
    <t>NIFTY 22300 CE 29 FEB</t>
  </si>
  <si>
    <t>NIFTY  21900 PE 29 FEB</t>
  </si>
  <si>
    <t>Profit of Rs.0.50/-</t>
  </si>
  <si>
    <t>Loss of Rs.23/-</t>
  </si>
  <si>
    <t>NACIO MULTI TRADERS LLP</t>
  </si>
  <si>
    <t>URVASHI UMESHBHAI PATEL</t>
  </si>
  <si>
    <t>MAHACORP</t>
  </si>
  <si>
    <t>BHAVYA DHIMAN</t>
  </si>
  <si>
    <t>ANNAYA MANAGEMENT CONSULTANCY PRIVATE LIMITED .</t>
  </si>
  <si>
    <t>TIJARIA</t>
  </si>
  <si>
    <t>SW CAPITAL PRIVATE LIMITED</t>
  </si>
  <si>
    <t>HI GROWTH CORPORATE SERVICES PVT LTD</t>
  </si>
  <si>
    <t>Tijaria Polypipes Ltd</t>
  </si>
  <si>
    <t>ZENITHDRUG</t>
  </si>
  <si>
    <t>Zenith Drugs Limited</t>
  </si>
  <si>
    <t>Loss of Rs.105/-</t>
  </si>
  <si>
    <t>NIFTY MAR FUT</t>
  </si>
  <si>
    <t>22000-21800</t>
  </si>
  <si>
    <t>Profit of Rs.95/-</t>
  </si>
  <si>
    <t>FINNIFTY 20500 CE 05 MAR</t>
  </si>
  <si>
    <t>200-240</t>
  </si>
  <si>
    <t>22000-21900</t>
  </si>
  <si>
    <t>90-120</t>
  </si>
  <si>
    <t>190-230</t>
  </si>
  <si>
    <t>Profit of Rs.21.5/-</t>
  </si>
  <si>
    <t>BILLWIN</t>
  </si>
  <si>
    <t>RAJNISH RATHI</t>
  </si>
  <si>
    <t>HARISH KUMAR</t>
  </si>
  <si>
    <t>PRITI DEVI</t>
  </si>
  <si>
    <t>GANVERSE</t>
  </si>
  <si>
    <t>SRINIVASULU VEERA BOYINA</t>
  </si>
  <si>
    <t>GOLKONDA</t>
  </si>
  <si>
    <t>GSLSEC</t>
  </si>
  <si>
    <t>DORNI VINIMOY PRIVATE LIMITED</t>
  </si>
  <si>
    <t>OASIS CAPITAL SERVICES PRIVATE LIMITED</t>
  </si>
  <si>
    <t>SHASHIJIT</t>
  </si>
  <si>
    <t>VORA FINANCIAL SERVICES PVT LTD</t>
  </si>
  <si>
    <t>UHZAVERI</t>
  </si>
  <si>
    <t>VINABHEN ATULKUMAR SHAH</t>
  </si>
  <si>
    <t>MALTI NARENDRA SAMPAT</t>
  </si>
  <si>
    <t>ESCONET</t>
  </si>
  <si>
    <t>Esconet Technologies Ltd</t>
  </si>
  <si>
    <t>SHANTHALA</t>
  </si>
  <si>
    <t>Shanthala FMCG Products L</t>
  </si>
  <si>
    <t>VASWANI</t>
  </si>
  <si>
    <t>Vaswani Ind Ltd</t>
  </si>
  <si>
    <t>PRATHIMA MALLINATH MADINENI</t>
  </si>
  <si>
    <t>NEOMILE GROWTH FUND - SERIES I</t>
  </si>
  <si>
    <t>TRANSWIND</t>
  </si>
  <si>
    <t>Transwind Infra Limited</t>
  </si>
  <si>
    <t>RASADA ENTERPRISES PRIVATE LIMITED</t>
  </si>
  <si>
    <t>Loss of Rs.32/-</t>
  </si>
  <si>
    <t>114.5-119.5</t>
  </si>
  <si>
    <t>153-155</t>
  </si>
  <si>
    <t>FEDERALBNK MAR FUT</t>
  </si>
  <si>
    <t>RELIANCE MAR FUT</t>
  </si>
  <si>
    <t>151-151.4</t>
  </si>
  <si>
    <t>2933-2935</t>
  </si>
  <si>
    <t>2976-3018</t>
  </si>
  <si>
    <t>ACCEDERE</t>
  </si>
  <si>
    <t>PRIYA SAINI</t>
  </si>
  <si>
    <t>ADCON</t>
  </si>
  <si>
    <t>CAMELLIA TRADEX PRIVATE LIMITED</t>
  </si>
  <si>
    <t>SPARK FINANCE</t>
  </si>
  <si>
    <t>GAURAV MITTAL</t>
  </si>
  <si>
    <t>SHIFALI MEHTA</t>
  </si>
  <si>
    <t>KAJALBEN KUMARPAL KOTHARI</t>
  </si>
  <si>
    <t>SHREYA MEHROTRA</t>
  </si>
  <si>
    <t>SHERWOOD SECURITIES PVT LTD</t>
  </si>
  <si>
    <t>KANCHAN KALRA</t>
  </si>
  <si>
    <t>CONTAINE</t>
  </si>
  <si>
    <t>KAMLA MULTITRADE LLP</t>
  </si>
  <si>
    <t>ABHINAV COMMOSALES</t>
  </si>
  <si>
    <t>DISHTV</t>
  </si>
  <si>
    <t>EAST BRIDGE CAPITAL MASTER FUND I LTD</t>
  </si>
  <si>
    <t>BNP PARIBAS ARBITRAGE</t>
  </si>
  <si>
    <t>ELIL</t>
  </si>
  <si>
    <t>EMKAY COMMERCIAL COMPANY LIMITED</t>
  </si>
  <si>
    <t>GALACTICO</t>
  </si>
  <si>
    <t>VIPUL DILEEP LATHI</t>
  </si>
  <si>
    <t>VIRAL PRAFUL JHAVERI</t>
  </si>
  <si>
    <t>RAMESHCHEPURI</t>
  </si>
  <si>
    <t>RAJ DEVANGBHAI PATEL</t>
  </si>
  <si>
    <t>GCMCOMM</t>
  </si>
  <si>
    <t>HARDIKKRUSHNAKANTSHAH</t>
  </si>
  <si>
    <t>SULEKHARANI</t>
  </si>
  <si>
    <t>GENNEX</t>
  </si>
  <si>
    <t>SUNIL TALWAR</t>
  </si>
  <si>
    <t>GIANLIFE</t>
  </si>
  <si>
    <t>DEVENDRA SUBHASH MAKODE</t>
  </si>
  <si>
    <t>GNRL</t>
  </si>
  <si>
    <t>AMITA RAVI AGRAWAL</t>
  </si>
  <si>
    <t>RAJASTHAN GASES LIMITED</t>
  </si>
  <si>
    <t>ROSHANI NEETISH DOSHI</t>
  </si>
  <si>
    <t>JETMALL</t>
  </si>
  <si>
    <t>NEHA SANJIV RABDU</t>
  </si>
  <si>
    <t>LACTOSE</t>
  </si>
  <si>
    <t>ANKIT AGARWAL</t>
  </si>
  <si>
    <t>MAFIA</t>
  </si>
  <si>
    <t>VIPINKHANDELWAL</t>
  </si>
  <si>
    <t>GIRIRAJ STOCK BROKING PRIVATE LIMITED</t>
  </si>
  <si>
    <t>MAHADEV MANUBHAI MAKVANA</t>
  </si>
  <si>
    <t>CHANDAN CHAURASIYA</t>
  </si>
  <si>
    <t>MMLF</t>
  </si>
  <si>
    <t>UTTAM EXPORTS PRIVATE LIMITED</t>
  </si>
  <si>
    <t>PRAVINBHAI MANCHHUBHAI PATEL</t>
  </si>
  <si>
    <t>MANJULA VINOD KOTHARI</t>
  </si>
  <si>
    <t>VINITAJAIN</t>
  </si>
  <si>
    <t>RAJKOTINV</t>
  </si>
  <si>
    <t>RAMAN HANDA</t>
  </si>
  <si>
    <t>SAURABH GUPTA</t>
  </si>
  <si>
    <t>RGRL</t>
  </si>
  <si>
    <t>AASHABEN BARIA</t>
  </si>
  <si>
    <t>SANJEEV MAHESWARIPRASAD PATEL</t>
  </si>
  <si>
    <t>RUDRAGAS</t>
  </si>
  <si>
    <t>ELANKUMARANPERIAKARUPPAN</t>
  </si>
  <si>
    <t>MONA LAROIA</t>
  </si>
  <si>
    <t>ASHWIN STOCKS AND INVESTMENT PRIVATE LIMITED</t>
  </si>
  <si>
    <t>SUPREME STOCKS PRIVATE LIMITED</t>
  </si>
  <si>
    <t>ANSHULAGARWAL</t>
  </si>
  <si>
    <t>SHETH BROTHER</t>
  </si>
  <si>
    <t>JAYNEEL SECURITIES PRIVATE LIMITED</t>
  </si>
  <si>
    <t>SPREAD X SECURITIES PRIVATE LIMITED</t>
  </si>
  <si>
    <t>SAURABHTRIPATHI</t>
  </si>
  <si>
    <t>EPITOME TRADING AND INVESTMENTS</t>
  </si>
  <si>
    <t>SHALPRO</t>
  </si>
  <si>
    <t>SIMPLEXCAS</t>
  </si>
  <si>
    <t>TRUPTI CHETAN BHAYANI</t>
  </si>
  <si>
    <t>PELICAN PORTFOLIO SERVICES PRIVATE LIMITED</t>
  </si>
  <si>
    <t>SHASHANK S KHADE</t>
  </si>
  <si>
    <t>PANNU BHANSALI</t>
  </si>
  <si>
    <t>SPECFOOD</t>
  </si>
  <si>
    <t>TIGER SALTS PRIVATE LIMITED</t>
  </si>
  <si>
    <t>SPRAYKING</t>
  </si>
  <si>
    <t>SANJAY POPATLAL JAIN</t>
  </si>
  <si>
    <t>SVS</t>
  </si>
  <si>
    <t>SUNILKUMAR KAILASHCHANDRA SHARMA</t>
  </si>
  <si>
    <t>FINVENTION FINVEST PRIVATE LIMITED</t>
  </si>
  <si>
    <t>SUNFLOWER BROKING PRIVATE LIMITED</t>
  </si>
  <si>
    <t>YASHWANTBHAI A THAKKER</t>
  </si>
  <si>
    <t>SOCIETE GENERALE</t>
  </si>
  <si>
    <t>BOFA SECURITIES EUROPE SA</t>
  </si>
  <si>
    <t>ASHOK CHANDRAKANT SAMANI</t>
  </si>
  <si>
    <t>UDS</t>
  </si>
  <si>
    <t>UNISTRMU</t>
  </si>
  <si>
    <t>JAVERI FISCAL SERVICES LIMITED</t>
  </si>
  <si>
    <t>UPSURGE</t>
  </si>
  <si>
    <t>GOLECHHA GLOBAL FINANCE LIMITED</t>
  </si>
  <si>
    <t>ADVANI TRADING COMPANY PRIVATE LIMITED</t>
  </si>
  <si>
    <t>IRAGE BROKING SERVICES LLP</t>
  </si>
  <si>
    <t>VIPULLTD</t>
  </si>
  <si>
    <t>BIPIN BHANUDAS CHARHOLIKAR</t>
  </si>
  <si>
    <t>ADFFOODS</t>
  </si>
  <si>
    <t>ADF Foods Limited</t>
  </si>
  <si>
    <t>RELIANCE COMMERCIAL FINANCE LIMITED</t>
  </si>
  <si>
    <t>ANTGRAPHIC</t>
  </si>
  <si>
    <t>Antarctica Graphics Ltd</t>
  </si>
  <si>
    <t>VISHNU KUMAR AGARWAL</t>
  </si>
  <si>
    <t>ATMASTCO</t>
  </si>
  <si>
    <t>Atmastco Limited</t>
  </si>
  <si>
    <t>VISHAL BIPINKUMAR DOSHI</t>
  </si>
  <si>
    <t>HRTI PRIVATE LIMITED</t>
  </si>
  <si>
    <t>CMSINFO</t>
  </si>
  <si>
    <t>CMS Info Systems Limited</t>
  </si>
  <si>
    <t>ELIMATH ADVISORS PRIVATE LIMITED</t>
  </si>
  <si>
    <t>ESSENTIA</t>
  </si>
  <si>
    <t>Integra Essentia Limited</t>
  </si>
  <si>
    <t>GATECHDVR</t>
  </si>
  <si>
    <t>GACM Technologies Limited</t>
  </si>
  <si>
    <t>ACHINTYA SECURITIES PRIVATE LIMITED</t>
  </si>
  <si>
    <t>L7 HITECH PRIVATE LIMITED</t>
  </si>
  <si>
    <t>GPTHEALTH</t>
  </si>
  <si>
    <t>GPT Healthcare Limited</t>
  </si>
  <si>
    <t>TWO ROADS TRADING PRIVATE LIMITED</t>
  </si>
  <si>
    <t>GRT STRATEGIC VENTURES LLP</t>
  </si>
  <si>
    <t>MARWADI CHANDARANA INTERMEDIARIES BROKERS PRIVATE LIMITED</t>
  </si>
  <si>
    <t>JPASSOCIAT</t>
  </si>
  <si>
    <t>Jaiprakash Associates Lim</t>
  </si>
  <si>
    <t>SETU SECURITIES PVT LTD</t>
  </si>
  <si>
    <t>KHFM</t>
  </si>
  <si>
    <t>KHFM Hos Fac Mana Ser Ltd</t>
  </si>
  <si>
    <t>KLL</t>
  </si>
  <si>
    <t>Kaushalya Logistics Ltd</t>
  </si>
  <si>
    <t>SANDEEP SINGH</t>
  </si>
  <si>
    <t>KOTYARK</t>
  </si>
  <si>
    <t>Kotyark Industries Ltd</t>
  </si>
  <si>
    <t>JITENDRA  BALDWA</t>
  </si>
  <si>
    <t>KTL</t>
  </si>
  <si>
    <t>Kalahridhaan Trendz Ltd</t>
  </si>
  <si>
    <t>MANOJKUMAR MADHAVLAL CHAUDHARI</t>
  </si>
  <si>
    <t>CHANDAN  CHAURASIYA</t>
  </si>
  <si>
    <t>INDIACREDIT RISK MANAGEMENT LLP</t>
  </si>
  <si>
    <t>LAXMICOT</t>
  </si>
  <si>
    <t>Laxmi Cotspin Limited</t>
  </si>
  <si>
    <t>MITTAL PUNEET</t>
  </si>
  <si>
    <t>LUMAXTECH</t>
  </si>
  <si>
    <t>Lumax Auto Technologies L</t>
  </si>
  <si>
    <t>NIPPON INDIA MUTUAL FUND</t>
  </si>
  <si>
    <t>Punjab National Bank</t>
  </si>
  <si>
    <t>RICOAUTO</t>
  </si>
  <si>
    <t>Rico Auto Industries Ltd</t>
  </si>
  <si>
    <t>RPPL</t>
  </si>
  <si>
    <t>Rajshree PolyPack Ltd</t>
  </si>
  <si>
    <t>SADHNA ANIL PARIKH</t>
  </si>
  <si>
    <t>SUDHIR S MEHTA HUF</t>
  </si>
  <si>
    <t>REKHABEN JITENDRAKUMAR NAVADIA</t>
  </si>
  <si>
    <t>AMIT KUMAR JAIN HUF</t>
  </si>
  <si>
    <t>SANDEEP YADAV</t>
  </si>
  <si>
    <t>XTX MARKETS LLP</t>
  </si>
  <si>
    <t>KAUSTAV NARAYAN DE</t>
  </si>
  <si>
    <t>SUNDARAM</t>
  </si>
  <si>
    <t>Sundaram Multi Pap Ltd</t>
  </si>
  <si>
    <t>THUNDERSTRIKE QUANT RESEARCH LLP</t>
  </si>
  <si>
    <t>TRU</t>
  </si>
  <si>
    <t>TruCap Finance Limited</t>
  </si>
  <si>
    <t>PRABHAT  TRIPATHI</t>
  </si>
  <si>
    <t>ANAND KUMAR YADAV</t>
  </si>
  <si>
    <t>ARUN  KUMAR</t>
  </si>
  <si>
    <t>AAKRAYA RESEARCH LLP</t>
  </si>
  <si>
    <t>VENUSPIPES</t>
  </si>
  <si>
    <t>Venus Pipes &amp; Tubes Ltd</t>
  </si>
  <si>
    <t>YUGA STOCKS AND COMMODITIES PRIVATE LIMITED  .</t>
  </si>
  <si>
    <t>TOP CLASS CAPITAL MARKETS PRIVATE LIMITED</t>
  </si>
  <si>
    <t>JYOTI KUTHARI</t>
  </si>
  <si>
    <t>Bharat Heavy Elect Ltd.</t>
  </si>
  <si>
    <t>GMR Airports Infra Ltd</t>
  </si>
  <si>
    <t>GODHA</t>
  </si>
  <si>
    <t>Godha Cabcon Insulat Ltd</t>
  </si>
  <si>
    <t>MADHU DEVI GODHA</t>
  </si>
  <si>
    <t>NOMURA SINGAPORE LIMITED</t>
  </si>
  <si>
    <t>MOUNTAIN VENTURES</t>
  </si>
  <si>
    <t>ALBULA INVESTMENT FUND LTD</t>
  </si>
  <si>
    <t>NMDC Limited</t>
  </si>
  <si>
    <t>VIKAS MEHTA</t>
  </si>
  <si>
    <t>Union Bank of India</t>
  </si>
  <si>
    <t>VIRINCHI</t>
  </si>
  <si>
    <t>Virinchi Limited</t>
  </si>
  <si>
    <t>KOMPELLA MADHAVI LATHA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</si>
</sst>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6" fillId="15" borderId="34" applyNumberFormat="0" applyAlignment="0" applyProtection="0"/>
    <xf numFmtId="0" fontId="47" fillId="16" borderId="35" applyNumberFormat="0" applyAlignment="0" applyProtection="0"/>
    <xf numFmtId="0" fontId="48" fillId="16" borderId="34" applyNumberFormat="0" applyAlignment="0" applyProtection="0"/>
    <xf numFmtId="0" fontId="49" fillId="0" borderId="36" applyNumberFormat="0" applyFill="0" applyAlignment="0" applyProtection="0"/>
    <xf numFmtId="0" fontId="50" fillId="17" borderId="37" applyNumberFormat="0" applyAlignment="0" applyProtection="0"/>
    <xf numFmtId="0" fontId="53" fillId="0" borderId="39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8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8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5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166" fontId="37" fillId="0" borderId="29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0" fontId="36" fillId="44" borderId="29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5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6" fillId="43" borderId="29" xfId="0" applyNumberFormat="1" applyFont="1" applyFill="1" applyBorder="1" applyAlignment="1">
      <alignment horizontal="center" vertical="center"/>
    </xf>
    <xf numFmtId="2" fontId="36" fillId="11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5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6" fillId="46" borderId="29" xfId="0" applyFont="1" applyFill="1" applyBorder="1" applyAlignment="1">
      <alignment horizontal="center" vertical="center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0" fontId="37" fillId="6" borderId="28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7" fillId="47" borderId="29" xfId="0" applyFont="1" applyFill="1" applyBorder="1" applyAlignment="1">
      <alignment horizontal="center" vertical="center"/>
    </xf>
    <xf numFmtId="16" fontId="36" fillId="47" borderId="22" xfId="0" applyNumberFormat="1" applyFont="1" applyFill="1" applyBorder="1" applyAlignment="1">
      <alignment horizontal="center" vertical="center"/>
    </xf>
    <xf numFmtId="0" fontId="36" fillId="47" borderId="0" xfId="0" applyFont="1" applyFill="1"/>
    <xf numFmtId="0" fontId="3" fillId="47" borderId="0" xfId="0" applyFont="1" applyFill="1" applyAlignment="1">
      <alignment horizontal="center"/>
    </xf>
    <xf numFmtId="0" fontId="3" fillId="47" borderId="0" xfId="0" applyFont="1" applyFill="1"/>
    <xf numFmtId="0" fontId="36" fillId="47" borderId="0" xfId="0" applyFont="1" applyFill="1" applyAlignment="1">
      <alignment horizontal="center" vertical="center"/>
    </xf>
    <xf numFmtId="165" fontId="36" fillId="47" borderId="0" xfId="0" applyNumberFormat="1" applyFont="1" applyFill="1" applyAlignment="1">
      <alignment horizontal="center" vertical="center"/>
    </xf>
    <xf numFmtId="0" fontId="0" fillId="47" borderId="0" xfId="0" applyFill="1"/>
    <xf numFmtId="2" fontId="37" fillId="47" borderId="29" xfId="0" applyNumberFormat="1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2" fontId="36" fillId="47" borderId="29" xfId="0" applyNumberFormat="1" applyFont="1" applyFill="1" applyBorder="1" applyAlignment="1">
      <alignment horizontal="center" vertical="center"/>
    </xf>
    <xf numFmtId="0" fontId="36" fillId="44" borderId="27" xfId="0" applyFont="1" applyFill="1" applyBorder="1" applyAlignment="1">
      <alignment horizontal="center" vertical="center"/>
    </xf>
    <xf numFmtId="2" fontId="36" fillId="43" borderId="7" xfId="0" applyNumberFormat="1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6" borderId="27" xfId="0" applyFont="1" applyFill="1" applyBorder="1" applyAlignment="1">
      <alignment horizontal="center" vertical="center"/>
    </xf>
    <xf numFmtId="0" fontId="36" fillId="11" borderId="40" xfId="0" applyFont="1" applyFill="1" applyBorder="1"/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11" borderId="30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2" xfId="0" applyNumberFormat="1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5" xfId="0" applyNumberFormat="1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166" fontId="36" fillId="44" borderId="46" xfId="0" applyNumberFormat="1" applyFont="1" applyFill="1" applyBorder="1" applyAlignment="1">
      <alignment horizontal="center" vertical="center"/>
    </xf>
    <xf numFmtId="166" fontId="36" fillId="44" borderId="42" xfId="0" applyNumberFormat="1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166" fontId="36" fillId="46" borderId="46" xfId="0" applyNumberFormat="1" applyFont="1" applyFill="1" applyBorder="1" applyAlignment="1">
      <alignment horizontal="center" vertical="center"/>
    </xf>
    <xf numFmtId="166" fontId="36" fillId="46" borderId="42" xfId="0" applyNumberFormat="1" applyFont="1" applyFill="1" applyBorder="1" applyAlignment="1">
      <alignment horizontal="center" vertical="center"/>
    </xf>
    <xf numFmtId="0" fontId="37" fillId="46" borderId="4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166" fontId="36" fillId="6" borderId="46" xfId="0" applyNumberFormat="1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166" fontId="36" fillId="6" borderId="25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0" fillId="11" borderId="45" xfId="0" applyFill="1" applyBorder="1"/>
    <xf numFmtId="0" fontId="37" fillId="6" borderId="49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0" fillId="11" borderId="40" xfId="0" applyFill="1" applyBorder="1"/>
    <xf numFmtId="0" fontId="37" fillId="44" borderId="30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5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46" borderId="46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16" fontId="36" fillId="45" borderId="46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46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16" fontId="36" fillId="11" borderId="5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3" borderId="5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43" borderId="40" xfId="0" applyFont="1" applyFill="1" applyBorder="1" applyAlignment="1">
      <alignment horizontal="center" vertical="center"/>
    </xf>
    <xf numFmtId="166" fontId="36" fillId="44" borderId="28" xfId="0" applyNumberFormat="1" applyFont="1" applyFill="1" applyBorder="1" applyAlignment="1">
      <alignment horizontal="center" vertical="center"/>
    </xf>
    <xf numFmtId="0" fontId="37" fillId="44" borderId="51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45352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45352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6" t="s">
        <v>20</v>
      </c>
      <c r="F9" s="26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6"/>
      <c r="N9" s="27"/>
      <c r="O9" s="27"/>
      <c r="P9" s="27"/>
    </row>
    <row r="10" spans="1:16" ht="38.25">
      <c r="A10" s="377"/>
      <c r="B10" s="379"/>
      <c r="C10" s="379"/>
      <c r="D10" s="379"/>
      <c r="E10" s="28" t="s">
        <v>24</v>
      </c>
      <c r="F10" s="28" t="s">
        <v>24</v>
      </c>
      <c r="G10" s="241" t="s">
        <v>25</v>
      </c>
      <c r="H10" s="241" t="s">
        <v>26</v>
      </c>
      <c r="I10" s="241" t="s">
        <v>27</v>
      </c>
      <c r="J10" s="241" t="s">
        <v>28</v>
      </c>
      <c r="K10" s="241" t="s">
        <v>29</v>
      </c>
      <c r="L10" s="241" t="s">
        <v>30</v>
      </c>
      <c r="M10" s="241" t="s">
        <v>31</v>
      </c>
      <c r="N10" s="29" t="s">
        <v>32</v>
      </c>
      <c r="O10" s="29" t="s">
        <v>33</v>
      </c>
      <c r="P10" s="30" t="s">
        <v>841</v>
      </c>
    </row>
    <row r="11" spans="1:16" ht="12.75" customHeight="1">
      <c r="A11" s="248">
        <v>1</v>
      </c>
      <c r="B11" s="261" t="s">
        <v>34</v>
      </c>
      <c r="C11" s="238" t="s">
        <v>35</v>
      </c>
      <c r="D11" s="252">
        <v>45379</v>
      </c>
      <c r="E11" s="238">
        <v>22160.5</v>
      </c>
      <c r="F11" s="238">
        <v>22127.350000000002</v>
      </c>
      <c r="G11" s="237">
        <v>22055.150000000005</v>
      </c>
      <c r="H11" s="237">
        <v>21949.800000000003</v>
      </c>
      <c r="I11" s="237">
        <v>21877.600000000006</v>
      </c>
      <c r="J11" s="237">
        <v>22232.700000000004</v>
      </c>
      <c r="K11" s="237">
        <v>22304.9</v>
      </c>
      <c r="L11" s="237">
        <v>22410.250000000004</v>
      </c>
      <c r="M11" s="236">
        <v>22199.55</v>
      </c>
      <c r="N11" s="236">
        <v>22022</v>
      </c>
      <c r="O11" s="236">
        <v>14068950</v>
      </c>
      <c r="P11" s="239">
        <v>-0.11896710439797854</v>
      </c>
    </row>
    <row r="12" spans="1:16" ht="12.75" customHeight="1">
      <c r="A12" s="248">
        <v>2</v>
      </c>
      <c r="B12" s="261" t="s">
        <v>34</v>
      </c>
      <c r="C12" s="238" t="s">
        <v>36</v>
      </c>
      <c r="D12" s="252">
        <v>45379</v>
      </c>
      <c r="E12" s="238">
        <v>46546.7</v>
      </c>
      <c r="F12" s="238">
        <v>46421.9</v>
      </c>
      <c r="G12" s="237">
        <v>46154.8</v>
      </c>
      <c r="H12" s="237">
        <v>45762.9</v>
      </c>
      <c r="I12" s="237">
        <v>45495.8</v>
      </c>
      <c r="J12" s="237">
        <v>46813.8</v>
      </c>
      <c r="K12" s="237">
        <v>47080.899999999994</v>
      </c>
      <c r="L12" s="237">
        <v>47472.800000000003</v>
      </c>
      <c r="M12" s="236">
        <v>46689</v>
      </c>
      <c r="N12" s="236">
        <v>46030</v>
      </c>
      <c r="O12" s="236">
        <v>2570670</v>
      </c>
      <c r="P12" s="239">
        <v>-0.21312243164443628</v>
      </c>
    </row>
    <row r="13" spans="1:16" ht="12.75" customHeight="1">
      <c r="A13" s="248">
        <v>3</v>
      </c>
      <c r="B13" s="261" t="s">
        <v>34</v>
      </c>
      <c r="C13" s="260" t="s">
        <v>37</v>
      </c>
      <c r="D13" s="254">
        <v>45377</v>
      </c>
      <c r="E13" s="253">
        <v>20564.2</v>
      </c>
      <c r="F13" s="253">
        <v>20502.366666666665</v>
      </c>
      <c r="G13" s="255">
        <v>20422.23333333333</v>
      </c>
      <c r="H13" s="255">
        <v>20280.266666666666</v>
      </c>
      <c r="I13" s="255">
        <v>20200.133333333331</v>
      </c>
      <c r="J13" s="255">
        <v>20644.333333333328</v>
      </c>
      <c r="K13" s="255">
        <v>20724.466666666667</v>
      </c>
      <c r="L13" s="255">
        <v>20866.433333333327</v>
      </c>
      <c r="M13" s="256">
        <v>20582.5</v>
      </c>
      <c r="N13" s="256">
        <v>20360.400000000001</v>
      </c>
      <c r="O13" s="256">
        <v>52880</v>
      </c>
      <c r="P13" s="257">
        <v>-4.5487364620938629E-2</v>
      </c>
    </row>
    <row r="14" spans="1:16" ht="12.75" customHeight="1">
      <c r="A14" s="248">
        <v>4</v>
      </c>
      <c r="B14" s="261" t="s">
        <v>34</v>
      </c>
      <c r="C14" s="260" t="s">
        <v>38</v>
      </c>
      <c r="D14" s="254">
        <v>45373</v>
      </c>
      <c r="E14" s="253">
        <v>10842.95</v>
      </c>
      <c r="F14" s="253">
        <v>10793.416666666666</v>
      </c>
      <c r="G14" s="255">
        <v>10714.533333333333</v>
      </c>
      <c r="H14" s="255">
        <v>10586.116666666667</v>
      </c>
      <c r="I14" s="255">
        <v>10507.233333333334</v>
      </c>
      <c r="J14" s="255">
        <v>10921.833333333332</v>
      </c>
      <c r="K14" s="255">
        <v>11000.716666666667</v>
      </c>
      <c r="L14" s="255">
        <v>11129.133333333331</v>
      </c>
      <c r="M14" s="256">
        <v>10872.3</v>
      </c>
      <c r="N14" s="256">
        <v>10665</v>
      </c>
      <c r="O14" s="256">
        <v>960675</v>
      </c>
      <c r="P14" s="257">
        <v>6.7060979673442184E-2</v>
      </c>
    </row>
    <row r="15" spans="1:16" ht="12.75" customHeight="1">
      <c r="A15" s="248">
        <v>5</v>
      </c>
      <c r="B15" s="261" t="s">
        <v>39</v>
      </c>
      <c r="C15" s="253" t="s">
        <v>40</v>
      </c>
      <c r="D15" s="254">
        <v>45379</v>
      </c>
      <c r="E15" s="253">
        <v>661.75</v>
      </c>
      <c r="F15" s="253">
        <v>658.48333333333335</v>
      </c>
      <c r="G15" s="255">
        <v>649.9666666666667</v>
      </c>
      <c r="H15" s="255">
        <v>638.18333333333339</v>
      </c>
      <c r="I15" s="255">
        <v>629.66666666666674</v>
      </c>
      <c r="J15" s="255">
        <v>670.26666666666665</v>
      </c>
      <c r="K15" s="255">
        <v>678.7833333333333</v>
      </c>
      <c r="L15" s="255">
        <v>690.56666666666661</v>
      </c>
      <c r="M15" s="256">
        <v>667</v>
      </c>
      <c r="N15" s="256">
        <v>646.70000000000005</v>
      </c>
      <c r="O15" s="256">
        <v>13496000</v>
      </c>
      <c r="P15" s="257">
        <v>-9.9038955322426816E-3</v>
      </c>
    </row>
    <row r="16" spans="1:16" ht="12.75" customHeight="1">
      <c r="A16" s="248">
        <v>6</v>
      </c>
      <c r="B16" s="261" t="s">
        <v>41</v>
      </c>
      <c r="C16" s="258" t="s">
        <v>42</v>
      </c>
      <c r="D16" s="254">
        <v>45379</v>
      </c>
      <c r="E16" s="253">
        <v>5489.95</v>
      </c>
      <c r="F16" s="253">
        <v>5458.3666666666659</v>
      </c>
      <c r="G16" s="255">
        <v>5404.0833333333321</v>
      </c>
      <c r="H16" s="255">
        <v>5318.2166666666662</v>
      </c>
      <c r="I16" s="255">
        <v>5263.9333333333325</v>
      </c>
      <c r="J16" s="255">
        <v>5544.2333333333318</v>
      </c>
      <c r="K16" s="255">
        <v>5598.5166666666664</v>
      </c>
      <c r="L16" s="255">
        <v>5684.3833333333314</v>
      </c>
      <c r="M16" s="256">
        <v>5512.65</v>
      </c>
      <c r="N16" s="256">
        <v>5372.5</v>
      </c>
      <c r="O16" s="256">
        <v>1497875</v>
      </c>
      <c r="P16" s="257">
        <v>-7.517172184919349E-2</v>
      </c>
    </row>
    <row r="17" spans="1:16" ht="12.75" customHeight="1">
      <c r="A17" s="248">
        <v>7</v>
      </c>
      <c r="B17" s="261" t="s">
        <v>43</v>
      </c>
      <c r="C17" s="258" t="s">
        <v>44</v>
      </c>
      <c r="D17" s="254">
        <v>45379</v>
      </c>
      <c r="E17" s="253">
        <v>28574.7</v>
      </c>
      <c r="F17" s="253">
        <v>28591.5</v>
      </c>
      <c r="G17" s="255">
        <v>28256.2</v>
      </c>
      <c r="H17" s="255">
        <v>27937.7</v>
      </c>
      <c r="I17" s="255">
        <v>27602.400000000001</v>
      </c>
      <c r="J17" s="255">
        <v>28910</v>
      </c>
      <c r="K17" s="255">
        <v>29245.300000000003</v>
      </c>
      <c r="L17" s="255">
        <v>29563.8</v>
      </c>
      <c r="M17" s="256">
        <v>28926.799999999999</v>
      </c>
      <c r="N17" s="256">
        <v>28273</v>
      </c>
      <c r="O17" s="256">
        <v>194880</v>
      </c>
      <c r="P17" s="257">
        <v>-1.236570038516116E-2</v>
      </c>
    </row>
    <row r="18" spans="1:16" ht="12.75" customHeight="1">
      <c r="A18" s="248">
        <v>8</v>
      </c>
      <c r="B18" s="261" t="s">
        <v>45</v>
      </c>
      <c r="C18" s="259" t="s">
        <v>46</v>
      </c>
      <c r="D18" s="254">
        <v>45379</v>
      </c>
      <c r="E18" s="253">
        <v>185.1</v>
      </c>
      <c r="F18" s="253">
        <v>184.04999999999998</v>
      </c>
      <c r="G18" s="255">
        <v>182.04999999999995</v>
      </c>
      <c r="H18" s="255">
        <v>178.99999999999997</v>
      </c>
      <c r="I18" s="255">
        <v>176.99999999999994</v>
      </c>
      <c r="J18" s="255">
        <v>187.09999999999997</v>
      </c>
      <c r="K18" s="255">
        <v>189.10000000000002</v>
      </c>
      <c r="L18" s="255">
        <v>192.14999999999998</v>
      </c>
      <c r="M18" s="256">
        <v>186.05</v>
      </c>
      <c r="N18" s="256">
        <v>181</v>
      </c>
      <c r="O18" s="256">
        <v>59167800</v>
      </c>
      <c r="P18" s="257">
        <v>-5.6975643342800586E-2</v>
      </c>
    </row>
    <row r="19" spans="1:16" ht="12.75" customHeight="1">
      <c r="A19" s="248">
        <v>9</v>
      </c>
      <c r="B19" s="261" t="s">
        <v>47</v>
      </c>
      <c r="C19" s="256" t="s">
        <v>48</v>
      </c>
      <c r="D19" s="254">
        <v>45379</v>
      </c>
      <c r="E19" s="253">
        <v>227.1</v>
      </c>
      <c r="F19" s="253">
        <v>227.98333333333335</v>
      </c>
      <c r="G19" s="255">
        <v>222.6166666666667</v>
      </c>
      <c r="H19" s="255">
        <v>218.13333333333335</v>
      </c>
      <c r="I19" s="255">
        <v>212.76666666666671</v>
      </c>
      <c r="J19" s="255">
        <v>232.4666666666667</v>
      </c>
      <c r="K19" s="255">
        <v>237.83333333333337</v>
      </c>
      <c r="L19" s="255">
        <v>242.31666666666669</v>
      </c>
      <c r="M19" s="256">
        <v>233.35</v>
      </c>
      <c r="N19" s="256">
        <v>223.5</v>
      </c>
      <c r="O19" s="256">
        <v>36072400</v>
      </c>
      <c r="P19" s="257">
        <v>-8.3498480644735099E-2</v>
      </c>
    </row>
    <row r="20" spans="1:16" ht="12.75" customHeight="1">
      <c r="A20" s="248">
        <v>10</v>
      </c>
      <c r="B20" s="261" t="s">
        <v>49</v>
      </c>
      <c r="C20" s="253" t="s">
        <v>50</v>
      </c>
      <c r="D20" s="254">
        <v>45379</v>
      </c>
      <c r="E20" s="253">
        <v>2652.95</v>
      </c>
      <c r="F20" s="253">
        <v>2634.5</v>
      </c>
      <c r="G20" s="255">
        <v>2593.4499999999998</v>
      </c>
      <c r="H20" s="255">
        <v>2533.9499999999998</v>
      </c>
      <c r="I20" s="255">
        <v>2492.8999999999996</v>
      </c>
      <c r="J20" s="255">
        <v>2694</v>
      </c>
      <c r="K20" s="255">
        <v>2735.05</v>
      </c>
      <c r="L20" s="255">
        <v>2794.55</v>
      </c>
      <c r="M20" s="256">
        <v>2675.55</v>
      </c>
      <c r="N20" s="256">
        <v>2575</v>
      </c>
      <c r="O20" s="256">
        <v>4762800</v>
      </c>
      <c r="P20" s="257">
        <v>-1.0347836928063833E-2</v>
      </c>
    </row>
    <row r="21" spans="1:16" ht="12.75" customHeight="1">
      <c r="A21" s="248">
        <v>11</v>
      </c>
      <c r="B21" s="261" t="s">
        <v>45</v>
      </c>
      <c r="C21" s="253" t="s">
        <v>51</v>
      </c>
      <c r="D21" s="254">
        <v>45379</v>
      </c>
      <c r="E21" s="253">
        <v>3310.7</v>
      </c>
      <c r="F21" s="253">
        <v>3289.3333333333335</v>
      </c>
      <c r="G21" s="255">
        <v>3248.3666666666668</v>
      </c>
      <c r="H21" s="255">
        <v>3186.0333333333333</v>
      </c>
      <c r="I21" s="255">
        <v>3145.0666666666666</v>
      </c>
      <c r="J21" s="255">
        <v>3351.666666666667</v>
      </c>
      <c r="K21" s="255">
        <v>3392.6333333333332</v>
      </c>
      <c r="L21" s="255">
        <v>3454.9666666666672</v>
      </c>
      <c r="M21" s="256">
        <v>3330.3</v>
      </c>
      <c r="N21" s="256">
        <v>3227</v>
      </c>
      <c r="O21" s="256">
        <v>15315000</v>
      </c>
      <c r="P21" s="257">
        <v>-8.2564351627003405E-3</v>
      </c>
    </row>
    <row r="22" spans="1:16" ht="12.75" customHeight="1">
      <c r="A22" s="248">
        <v>12</v>
      </c>
      <c r="B22" s="261" t="s">
        <v>45</v>
      </c>
      <c r="C22" s="253" t="s">
        <v>52</v>
      </c>
      <c r="D22" s="254">
        <v>45379</v>
      </c>
      <c r="E22" s="253">
        <v>1329.3</v>
      </c>
      <c r="F22" s="253">
        <v>1322.1666666666667</v>
      </c>
      <c r="G22" s="255">
        <v>1308.3333333333335</v>
      </c>
      <c r="H22" s="255">
        <v>1287.3666666666668</v>
      </c>
      <c r="I22" s="255">
        <v>1273.5333333333335</v>
      </c>
      <c r="J22" s="255">
        <v>1343.1333333333334</v>
      </c>
      <c r="K22" s="255">
        <v>1356.9666666666669</v>
      </c>
      <c r="L22" s="255">
        <v>1377.9333333333334</v>
      </c>
      <c r="M22" s="256">
        <v>1336</v>
      </c>
      <c r="N22" s="256">
        <v>1301.2</v>
      </c>
      <c r="O22" s="256">
        <v>35461600</v>
      </c>
      <c r="P22" s="257">
        <v>-6.4456216626917959E-2</v>
      </c>
    </row>
    <row r="23" spans="1:16" ht="12.75" customHeight="1">
      <c r="A23" s="248">
        <v>13</v>
      </c>
      <c r="B23" s="261" t="s">
        <v>43</v>
      </c>
      <c r="C23" s="253" t="s">
        <v>53</v>
      </c>
      <c r="D23" s="254">
        <v>45379</v>
      </c>
      <c r="E23" s="253">
        <v>5152.25</v>
      </c>
      <c r="F23" s="253">
        <v>5111.0666666666666</v>
      </c>
      <c r="G23" s="255">
        <v>5053.2333333333336</v>
      </c>
      <c r="H23" s="255">
        <v>4954.2166666666672</v>
      </c>
      <c r="I23" s="255">
        <v>4896.3833333333341</v>
      </c>
      <c r="J23" s="255">
        <v>5210.083333333333</v>
      </c>
      <c r="K23" s="255">
        <v>5267.916666666667</v>
      </c>
      <c r="L23" s="255">
        <v>5366.9333333333325</v>
      </c>
      <c r="M23" s="256">
        <v>5168.8999999999996</v>
      </c>
      <c r="N23" s="256">
        <v>5012.05</v>
      </c>
      <c r="O23" s="256">
        <v>1059600</v>
      </c>
      <c r="P23" s="257">
        <v>-0.20771646478241365</v>
      </c>
    </row>
    <row r="24" spans="1:16" ht="12.75" customHeight="1">
      <c r="A24" s="248">
        <v>14</v>
      </c>
      <c r="B24" s="261" t="s">
        <v>49</v>
      </c>
      <c r="C24" s="253" t="s">
        <v>54</v>
      </c>
      <c r="D24" s="254">
        <v>45379</v>
      </c>
      <c r="E24" s="253">
        <v>609.20000000000005</v>
      </c>
      <c r="F24" s="253">
        <v>602.75</v>
      </c>
      <c r="G24" s="255">
        <v>593.70000000000005</v>
      </c>
      <c r="H24" s="255">
        <v>578.20000000000005</v>
      </c>
      <c r="I24" s="255">
        <v>569.15000000000009</v>
      </c>
      <c r="J24" s="255">
        <v>618.25</v>
      </c>
      <c r="K24" s="255">
        <v>627.29999999999995</v>
      </c>
      <c r="L24" s="255">
        <v>642.79999999999995</v>
      </c>
      <c r="M24" s="256">
        <v>611.79999999999995</v>
      </c>
      <c r="N24" s="256">
        <v>587.25</v>
      </c>
      <c r="O24" s="256">
        <v>48130200</v>
      </c>
      <c r="P24" s="257">
        <v>-5.042792712809404E-2</v>
      </c>
    </row>
    <row r="25" spans="1:16" ht="12.75" customHeight="1">
      <c r="A25" s="248">
        <v>15</v>
      </c>
      <c r="B25" s="261" t="s">
        <v>45</v>
      </c>
      <c r="C25" s="253" t="s">
        <v>55</v>
      </c>
      <c r="D25" s="254">
        <v>45379</v>
      </c>
      <c r="E25" s="253">
        <v>6147.7</v>
      </c>
      <c r="F25" s="253">
        <v>6218.5166666666664</v>
      </c>
      <c r="G25" s="255">
        <v>6030.3833333333332</v>
      </c>
      <c r="H25" s="255">
        <v>5913.0666666666666</v>
      </c>
      <c r="I25" s="255">
        <v>5724.9333333333334</v>
      </c>
      <c r="J25" s="255">
        <v>6335.833333333333</v>
      </c>
      <c r="K25" s="255">
        <v>6523.9666666666662</v>
      </c>
      <c r="L25" s="255">
        <v>6641.2833333333328</v>
      </c>
      <c r="M25" s="256">
        <v>6406.65</v>
      </c>
      <c r="N25" s="256">
        <v>6101.2</v>
      </c>
      <c r="O25" s="256">
        <v>2253375</v>
      </c>
      <c r="P25" s="257">
        <v>0.23675905598243688</v>
      </c>
    </row>
    <row r="26" spans="1:16" ht="12.75" customHeight="1">
      <c r="A26" s="248">
        <v>16</v>
      </c>
      <c r="B26" s="261" t="s">
        <v>56</v>
      </c>
      <c r="C26" s="253" t="s">
        <v>57</v>
      </c>
      <c r="D26" s="254">
        <v>45379</v>
      </c>
      <c r="E26" s="253">
        <v>521.4</v>
      </c>
      <c r="F26" s="253">
        <v>517.61666666666667</v>
      </c>
      <c r="G26" s="255">
        <v>512.33333333333337</v>
      </c>
      <c r="H26" s="255">
        <v>503.26666666666671</v>
      </c>
      <c r="I26" s="255">
        <v>497.98333333333341</v>
      </c>
      <c r="J26" s="255">
        <v>526.68333333333339</v>
      </c>
      <c r="K26" s="255">
        <v>531.9666666666667</v>
      </c>
      <c r="L26" s="255">
        <v>541.0333333333333</v>
      </c>
      <c r="M26" s="256">
        <v>522.9</v>
      </c>
      <c r="N26" s="256">
        <v>508.55</v>
      </c>
      <c r="O26" s="256">
        <v>9093300</v>
      </c>
      <c r="P26" s="257">
        <v>-0.15310322989233693</v>
      </c>
    </row>
    <row r="27" spans="1:16" ht="12.75" customHeight="1">
      <c r="A27" s="248">
        <v>17</v>
      </c>
      <c r="B27" s="261" t="s">
        <v>56</v>
      </c>
      <c r="C27" s="253" t="s">
        <v>58</v>
      </c>
      <c r="D27" s="254">
        <v>45379</v>
      </c>
      <c r="E27" s="253">
        <v>171.2</v>
      </c>
      <c r="F27" s="253">
        <v>170.55</v>
      </c>
      <c r="G27" s="255">
        <v>169.20000000000002</v>
      </c>
      <c r="H27" s="255">
        <v>167.20000000000002</v>
      </c>
      <c r="I27" s="255">
        <v>165.85000000000002</v>
      </c>
      <c r="J27" s="255">
        <v>172.55</v>
      </c>
      <c r="K27" s="255">
        <v>173.90000000000003</v>
      </c>
      <c r="L27" s="255">
        <v>175.9</v>
      </c>
      <c r="M27" s="256">
        <v>171.9</v>
      </c>
      <c r="N27" s="256">
        <v>168.55</v>
      </c>
      <c r="O27" s="256">
        <v>106515000</v>
      </c>
      <c r="P27" s="257">
        <v>-4.1096507021966149E-2</v>
      </c>
    </row>
    <row r="28" spans="1:16" ht="12.75" customHeight="1">
      <c r="A28" s="248">
        <v>18</v>
      </c>
      <c r="B28" s="261" t="s">
        <v>59</v>
      </c>
      <c r="C28" s="253" t="s">
        <v>60</v>
      </c>
      <c r="D28" s="254">
        <v>45379</v>
      </c>
      <c r="E28" s="253">
        <v>2842.1</v>
      </c>
      <c r="F28" s="253">
        <v>2826.6</v>
      </c>
      <c r="G28" s="255">
        <v>2802.25</v>
      </c>
      <c r="H28" s="255">
        <v>2762.4</v>
      </c>
      <c r="I28" s="255">
        <v>2738.05</v>
      </c>
      <c r="J28" s="255">
        <v>2866.45</v>
      </c>
      <c r="K28" s="255">
        <v>2890.7999999999993</v>
      </c>
      <c r="L28" s="255">
        <v>2930.6499999999996</v>
      </c>
      <c r="M28" s="256">
        <v>2850.95</v>
      </c>
      <c r="N28" s="256">
        <v>2786.75</v>
      </c>
      <c r="O28" s="256">
        <v>8351200</v>
      </c>
      <c r="P28" s="257">
        <v>-8.0730026638487107E-2</v>
      </c>
    </row>
    <row r="29" spans="1:16" ht="12.75" customHeight="1">
      <c r="A29" s="248">
        <v>19</v>
      </c>
      <c r="B29" s="261" t="s">
        <v>45</v>
      </c>
      <c r="C29" s="253" t="s">
        <v>61</v>
      </c>
      <c r="D29" s="254">
        <v>45379</v>
      </c>
      <c r="E29" s="253">
        <v>2076.1999999999998</v>
      </c>
      <c r="F29" s="253">
        <v>2063.1666666666665</v>
      </c>
      <c r="G29" s="255">
        <v>2041.333333333333</v>
      </c>
      <c r="H29" s="255">
        <v>2006.4666666666665</v>
      </c>
      <c r="I29" s="255">
        <v>1984.633333333333</v>
      </c>
      <c r="J29" s="255">
        <v>2098.0333333333328</v>
      </c>
      <c r="K29" s="255">
        <v>2119.8666666666659</v>
      </c>
      <c r="L29" s="255">
        <v>2154.7333333333331</v>
      </c>
      <c r="M29" s="256">
        <v>2085</v>
      </c>
      <c r="N29" s="256">
        <v>2028.3</v>
      </c>
      <c r="O29" s="256">
        <v>3587058</v>
      </c>
      <c r="P29" s="257">
        <v>-2.8912071535022354E-2</v>
      </c>
    </row>
    <row r="30" spans="1:16" ht="12.75" customHeight="1">
      <c r="A30" s="248">
        <v>20</v>
      </c>
      <c r="B30" s="261" t="s">
        <v>45</v>
      </c>
      <c r="C30" s="258" t="s">
        <v>62</v>
      </c>
      <c r="D30" s="254">
        <v>45379</v>
      </c>
      <c r="E30" s="253">
        <v>6236.05</v>
      </c>
      <c r="F30" s="253">
        <v>6169.666666666667</v>
      </c>
      <c r="G30" s="255">
        <v>6080.4333333333343</v>
      </c>
      <c r="H30" s="255">
        <v>5924.8166666666675</v>
      </c>
      <c r="I30" s="255">
        <v>5835.5833333333348</v>
      </c>
      <c r="J30" s="255">
        <v>6325.2833333333338</v>
      </c>
      <c r="K30" s="255">
        <v>6414.5166666666655</v>
      </c>
      <c r="L30" s="255">
        <v>6570.1333333333332</v>
      </c>
      <c r="M30" s="256">
        <v>6258.9</v>
      </c>
      <c r="N30" s="256">
        <v>6014.05</v>
      </c>
      <c r="O30" s="256">
        <v>348000</v>
      </c>
      <c r="P30" s="257">
        <v>-0.13978494623655913</v>
      </c>
    </row>
    <row r="31" spans="1:16" ht="12.75" customHeight="1">
      <c r="A31" s="248">
        <v>21</v>
      </c>
      <c r="B31" s="261" t="s">
        <v>63</v>
      </c>
      <c r="C31" s="253" t="s">
        <v>64</v>
      </c>
      <c r="D31" s="254">
        <v>45379</v>
      </c>
      <c r="E31" s="253">
        <v>574.29999999999995</v>
      </c>
      <c r="F31" s="253">
        <v>573.83333333333337</v>
      </c>
      <c r="G31" s="255">
        <v>568.66666666666674</v>
      </c>
      <c r="H31" s="255">
        <v>563.03333333333342</v>
      </c>
      <c r="I31" s="255">
        <v>557.86666666666679</v>
      </c>
      <c r="J31" s="255">
        <v>579.4666666666667</v>
      </c>
      <c r="K31" s="255">
        <v>584.63333333333344</v>
      </c>
      <c r="L31" s="255">
        <v>590.26666666666665</v>
      </c>
      <c r="M31" s="256">
        <v>579</v>
      </c>
      <c r="N31" s="256">
        <v>568.20000000000005</v>
      </c>
      <c r="O31" s="256">
        <v>21540000</v>
      </c>
      <c r="P31" s="257">
        <v>-0.12687474665585732</v>
      </c>
    </row>
    <row r="32" spans="1:16" ht="12.75" customHeight="1">
      <c r="A32" s="248">
        <v>22</v>
      </c>
      <c r="B32" s="261" t="s">
        <v>43</v>
      </c>
      <c r="C32" s="253" t="s">
        <v>65</v>
      </c>
      <c r="D32" s="254">
        <v>45379</v>
      </c>
      <c r="E32" s="253">
        <v>1032.2</v>
      </c>
      <c r="F32" s="253">
        <v>1030.45</v>
      </c>
      <c r="G32" s="255">
        <v>1022.5500000000002</v>
      </c>
      <c r="H32" s="255">
        <v>1012.9000000000001</v>
      </c>
      <c r="I32" s="255">
        <v>1005.0000000000002</v>
      </c>
      <c r="J32" s="255">
        <v>1040.1000000000001</v>
      </c>
      <c r="K32" s="255">
        <v>1048.0000000000002</v>
      </c>
      <c r="L32" s="255">
        <v>1057.6500000000001</v>
      </c>
      <c r="M32" s="256">
        <v>1038.3499999999999</v>
      </c>
      <c r="N32" s="256">
        <v>1020.8</v>
      </c>
      <c r="O32" s="256">
        <v>19718600</v>
      </c>
      <c r="P32" s="257">
        <v>-7.0517473815202736E-2</v>
      </c>
    </row>
    <row r="33" spans="1:16" ht="12.75" customHeight="1">
      <c r="A33" s="248">
        <v>23</v>
      </c>
      <c r="B33" s="261" t="s">
        <v>63</v>
      </c>
      <c r="C33" s="253" t="s">
        <v>66</v>
      </c>
      <c r="D33" s="254">
        <v>45379</v>
      </c>
      <c r="E33" s="253">
        <v>1082</v>
      </c>
      <c r="F33" s="253">
        <v>1076.5</v>
      </c>
      <c r="G33" s="255">
        <v>1067.5999999999999</v>
      </c>
      <c r="H33" s="255">
        <v>1053.1999999999998</v>
      </c>
      <c r="I33" s="255">
        <v>1044.2999999999997</v>
      </c>
      <c r="J33" s="255">
        <v>1090.9000000000001</v>
      </c>
      <c r="K33" s="255">
        <v>1099.8000000000002</v>
      </c>
      <c r="L33" s="255">
        <v>1114.2000000000003</v>
      </c>
      <c r="M33" s="256">
        <v>1085.4000000000001</v>
      </c>
      <c r="N33" s="256">
        <v>1062.0999999999999</v>
      </c>
      <c r="O33" s="256">
        <v>51283125</v>
      </c>
      <c r="P33" s="257">
        <v>5.1961538461538462E-2</v>
      </c>
    </row>
    <row r="34" spans="1:16" ht="12.75" customHeight="1">
      <c r="A34" s="248">
        <v>24</v>
      </c>
      <c r="B34" s="261" t="s">
        <v>56</v>
      </c>
      <c r="C34" s="253" t="s">
        <v>67</v>
      </c>
      <c r="D34" s="254">
        <v>45379</v>
      </c>
      <c r="E34" s="253">
        <v>7963.4</v>
      </c>
      <c r="F34" s="253">
        <v>7964.8499999999995</v>
      </c>
      <c r="G34" s="255">
        <v>7848.6999999999989</v>
      </c>
      <c r="H34" s="255">
        <v>7733.9999999999991</v>
      </c>
      <c r="I34" s="255">
        <v>7617.8499999999985</v>
      </c>
      <c r="J34" s="255">
        <v>8079.5499999999993</v>
      </c>
      <c r="K34" s="255">
        <v>8195.6999999999989</v>
      </c>
      <c r="L34" s="255">
        <v>8310.4</v>
      </c>
      <c r="M34" s="256">
        <v>8081</v>
      </c>
      <c r="N34" s="256">
        <v>7850.15</v>
      </c>
      <c r="O34" s="256">
        <v>2116625</v>
      </c>
      <c r="P34" s="257">
        <v>-7.7924199520801568E-2</v>
      </c>
    </row>
    <row r="35" spans="1:16" ht="12.75" customHeight="1">
      <c r="A35" s="248">
        <v>25</v>
      </c>
      <c r="B35" s="261" t="s">
        <v>68</v>
      </c>
      <c r="C35" s="253" t="s">
        <v>69</v>
      </c>
      <c r="D35" s="254">
        <v>45379</v>
      </c>
      <c r="E35" s="253">
        <v>1604.65</v>
      </c>
      <c r="F35" s="253">
        <v>1598.1333333333334</v>
      </c>
      <c r="G35" s="255">
        <v>1585.8166666666668</v>
      </c>
      <c r="H35" s="255">
        <v>1566.9833333333333</v>
      </c>
      <c r="I35" s="255">
        <v>1554.6666666666667</v>
      </c>
      <c r="J35" s="255">
        <v>1616.9666666666669</v>
      </c>
      <c r="K35" s="255">
        <v>1629.2833333333335</v>
      </c>
      <c r="L35" s="255">
        <v>1648.116666666667</v>
      </c>
      <c r="M35" s="256">
        <v>1610.45</v>
      </c>
      <c r="N35" s="256">
        <v>1579.3</v>
      </c>
      <c r="O35" s="256">
        <v>9512500</v>
      </c>
      <c r="P35" s="257">
        <v>1.5266371867761635E-3</v>
      </c>
    </row>
    <row r="36" spans="1:16" ht="12.75" customHeight="1">
      <c r="A36" s="248">
        <v>26</v>
      </c>
      <c r="B36" s="261" t="s">
        <v>68</v>
      </c>
      <c r="C36" s="253" t="s">
        <v>70</v>
      </c>
      <c r="D36" s="254">
        <v>45379</v>
      </c>
      <c r="E36" s="253">
        <v>6529.85</v>
      </c>
      <c r="F36" s="253">
        <v>6503.3166666666666</v>
      </c>
      <c r="G36" s="255">
        <v>6437.7833333333328</v>
      </c>
      <c r="H36" s="255">
        <v>6345.7166666666662</v>
      </c>
      <c r="I36" s="255">
        <v>6280.1833333333325</v>
      </c>
      <c r="J36" s="255">
        <v>6595.3833333333332</v>
      </c>
      <c r="K36" s="255">
        <v>6660.9166666666679</v>
      </c>
      <c r="L36" s="255">
        <v>6752.9833333333336</v>
      </c>
      <c r="M36" s="256">
        <v>6568.85</v>
      </c>
      <c r="N36" s="256">
        <v>6411.25</v>
      </c>
      <c r="O36" s="256">
        <v>9677500</v>
      </c>
      <c r="P36" s="257">
        <v>-2.6751143963393172E-2</v>
      </c>
    </row>
    <row r="37" spans="1:16" ht="12.75" customHeight="1">
      <c r="A37" s="248">
        <v>27</v>
      </c>
      <c r="B37" s="261" t="s">
        <v>56</v>
      </c>
      <c r="C37" s="253" t="s">
        <v>71</v>
      </c>
      <c r="D37" s="254">
        <v>45379</v>
      </c>
      <c r="E37" s="253">
        <v>2244.75</v>
      </c>
      <c r="F37" s="253">
        <v>2236.35</v>
      </c>
      <c r="G37" s="255">
        <v>2218.6999999999998</v>
      </c>
      <c r="H37" s="255">
        <v>2192.65</v>
      </c>
      <c r="I37" s="255">
        <v>2175</v>
      </c>
      <c r="J37" s="255">
        <v>2262.3999999999996</v>
      </c>
      <c r="K37" s="255">
        <v>2280.0500000000002</v>
      </c>
      <c r="L37" s="255">
        <v>2306.0999999999995</v>
      </c>
      <c r="M37" s="256">
        <v>2254</v>
      </c>
      <c r="N37" s="256">
        <v>2210.3000000000002</v>
      </c>
      <c r="O37" s="256">
        <v>2208600</v>
      </c>
      <c r="P37" s="257">
        <v>-0.152819332566168</v>
      </c>
    </row>
    <row r="38" spans="1:16" ht="12.75" customHeight="1">
      <c r="A38" s="248">
        <v>28</v>
      </c>
      <c r="B38" s="261" t="s">
        <v>45</v>
      </c>
      <c r="C38" s="259" t="s">
        <v>72</v>
      </c>
      <c r="D38" s="254">
        <v>45379</v>
      </c>
      <c r="E38" s="253">
        <v>375.55</v>
      </c>
      <c r="F38" s="253">
        <v>374.65000000000003</v>
      </c>
      <c r="G38" s="255">
        <v>371.90000000000009</v>
      </c>
      <c r="H38" s="255">
        <v>368.25000000000006</v>
      </c>
      <c r="I38" s="255">
        <v>365.50000000000011</v>
      </c>
      <c r="J38" s="255">
        <v>378.30000000000007</v>
      </c>
      <c r="K38" s="255">
        <v>381.04999999999995</v>
      </c>
      <c r="L38" s="255">
        <v>384.70000000000005</v>
      </c>
      <c r="M38" s="256">
        <v>377.4</v>
      </c>
      <c r="N38" s="256">
        <v>371</v>
      </c>
      <c r="O38" s="256">
        <v>9964800</v>
      </c>
      <c r="P38" s="257">
        <v>-9.9218975990743419E-2</v>
      </c>
    </row>
    <row r="39" spans="1:16" ht="12.75" customHeight="1">
      <c r="A39" s="248">
        <v>29</v>
      </c>
      <c r="B39" s="261" t="s">
        <v>63</v>
      </c>
      <c r="C39" s="253" t="s">
        <v>73</v>
      </c>
      <c r="D39" s="254">
        <v>45379</v>
      </c>
      <c r="E39" s="253">
        <v>197.25</v>
      </c>
      <c r="F39" s="253">
        <v>196.56666666666669</v>
      </c>
      <c r="G39" s="255">
        <v>194.68333333333339</v>
      </c>
      <c r="H39" s="255">
        <v>192.1166666666667</v>
      </c>
      <c r="I39" s="255">
        <v>190.23333333333341</v>
      </c>
      <c r="J39" s="255">
        <v>199.13333333333338</v>
      </c>
      <c r="K39" s="255">
        <v>201.01666666666665</v>
      </c>
      <c r="L39" s="255">
        <v>203.58333333333337</v>
      </c>
      <c r="M39" s="256">
        <v>198.45</v>
      </c>
      <c r="N39" s="256">
        <v>194</v>
      </c>
      <c r="O39" s="256">
        <v>100657500</v>
      </c>
      <c r="P39" s="257">
        <v>-4.7503016252276972E-2</v>
      </c>
    </row>
    <row r="40" spans="1:16" ht="12.75" customHeight="1">
      <c r="A40" s="248">
        <v>30</v>
      </c>
      <c r="B40" s="261" t="s">
        <v>63</v>
      </c>
      <c r="C40" s="253" t="s">
        <v>74</v>
      </c>
      <c r="D40" s="254">
        <v>45379</v>
      </c>
      <c r="E40" s="253">
        <v>267.14999999999998</v>
      </c>
      <c r="F40" s="253">
        <v>265.33333333333331</v>
      </c>
      <c r="G40" s="255">
        <v>262.01666666666665</v>
      </c>
      <c r="H40" s="255">
        <v>256.88333333333333</v>
      </c>
      <c r="I40" s="255">
        <v>253.56666666666666</v>
      </c>
      <c r="J40" s="255">
        <v>270.46666666666664</v>
      </c>
      <c r="K40" s="255">
        <v>273.78333333333336</v>
      </c>
      <c r="L40" s="255">
        <v>278.91666666666663</v>
      </c>
      <c r="M40" s="256">
        <v>268.64999999999998</v>
      </c>
      <c r="N40" s="256">
        <v>260.2</v>
      </c>
      <c r="O40" s="256">
        <v>138276450</v>
      </c>
      <c r="P40" s="257">
        <v>-2.0471592557291449E-2</v>
      </c>
    </row>
    <row r="41" spans="1:16" ht="12.75" customHeight="1">
      <c r="A41" s="248">
        <v>31</v>
      </c>
      <c r="B41" s="261" t="s">
        <v>59</v>
      </c>
      <c r="C41" s="253" t="s">
        <v>75</v>
      </c>
      <c r="D41" s="254">
        <v>45379</v>
      </c>
      <c r="E41" s="253">
        <v>1416.75</v>
      </c>
      <c r="F41" s="253">
        <v>1403.7333333333333</v>
      </c>
      <c r="G41" s="255">
        <v>1386.6166666666668</v>
      </c>
      <c r="H41" s="255">
        <v>1356.4833333333333</v>
      </c>
      <c r="I41" s="255">
        <v>1339.3666666666668</v>
      </c>
      <c r="J41" s="255">
        <v>1433.8666666666668</v>
      </c>
      <c r="K41" s="255">
        <v>1450.9833333333331</v>
      </c>
      <c r="L41" s="255">
        <v>1481.1166666666668</v>
      </c>
      <c r="M41" s="256">
        <v>1420.85</v>
      </c>
      <c r="N41" s="256">
        <v>1373.6</v>
      </c>
      <c r="O41" s="256">
        <v>2667000</v>
      </c>
      <c r="P41" s="257">
        <v>-0.18794245261475223</v>
      </c>
    </row>
    <row r="42" spans="1:16" ht="12.75" customHeight="1">
      <c r="A42" s="248">
        <v>32</v>
      </c>
      <c r="B42" s="261" t="s">
        <v>41</v>
      </c>
      <c r="C42" s="253" t="s">
        <v>76</v>
      </c>
      <c r="D42" s="254">
        <v>45379</v>
      </c>
      <c r="E42" s="253">
        <v>206.25</v>
      </c>
      <c r="F42" s="253">
        <v>205.15</v>
      </c>
      <c r="G42" s="255">
        <v>201.65</v>
      </c>
      <c r="H42" s="255">
        <v>197.05</v>
      </c>
      <c r="I42" s="255">
        <v>193.55</v>
      </c>
      <c r="J42" s="255">
        <v>209.75</v>
      </c>
      <c r="K42" s="255">
        <v>213.25</v>
      </c>
      <c r="L42" s="255">
        <v>217.85</v>
      </c>
      <c r="M42" s="256">
        <v>208.65</v>
      </c>
      <c r="N42" s="256">
        <v>200.55</v>
      </c>
      <c r="O42" s="256">
        <v>123593100</v>
      </c>
      <c r="P42" s="257">
        <v>-4.1041970722214854E-2</v>
      </c>
    </row>
    <row r="43" spans="1:16" ht="12.75" customHeight="1">
      <c r="A43" s="248">
        <v>33</v>
      </c>
      <c r="B43" s="261" t="s">
        <v>59</v>
      </c>
      <c r="C43" s="253" t="s">
        <v>77</v>
      </c>
      <c r="D43" s="254">
        <v>45379</v>
      </c>
      <c r="E43" s="253">
        <v>553.79999999999995</v>
      </c>
      <c r="F43" s="253">
        <v>551.55000000000007</v>
      </c>
      <c r="G43" s="255">
        <v>534.10000000000014</v>
      </c>
      <c r="H43" s="255">
        <v>514.40000000000009</v>
      </c>
      <c r="I43" s="255">
        <v>496.95000000000016</v>
      </c>
      <c r="J43" s="255">
        <v>571.25000000000011</v>
      </c>
      <c r="K43" s="255">
        <v>588.70000000000016</v>
      </c>
      <c r="L43" s="255">
        <v>608.40000000000009</v>
      </c>
      <c r="M43" s="256">
        <v>569</v>
      </c>
      <c r="N43" s="256">
        <v>531.85</v>
      </c>
      <c r="O43" s="256">
        <v>17237880</v>
      </c>
      <c r="P43" s="257">
        <v>0.16723274937432964</v>
      </c>
    </row>
    <row r="44" spans="1:16" ht="12.75" customHeight="1">
      <c r="A44" s="248">
        <v>34</v>
      </c>
      <c r="B44" s="261" t="s">
        <v>56</v>
      </c>
      <c r="C44" s="253" t="s">
        <v>78</v>
      </c>
      <c r="D44" s="254">
        <v>45379</v>
      </c>
      <c r="E44" s="253">
        <v>1155.5999999999999</v>
      </c>
      <c r="F44" s="253">
        <v>1151.7</v>
      </c>
      <c r="G44" s="255">
        <v>1140.95</v>
      </c>
      <c r="H44" s="255">
        <v>1126.3</v>
      </c>
      <c r="I44" s="255">
        <v>1115.55</v>
      </c>
      <c r="J44" s="255">
        <v>1166.3500000000001</v>
      </c>
      <c r="K44" s="255">
        <v>1177.1000000000001</v>
      </c>
      <c r="L44" s="255">
        <v>1191.7500000000002</v>
      </c>
      <c r="M44" s="256">
        <v>1162.45</v>
      </c>
      <c r="N44" s="256">
        <v>1137.05</v>
      </c>
      <c r="O44" s="256">
        <v>7777500</v>
      </c>
      <c r="P44" s="257">
        <v>-8.7469200985568457E-2</v>
      </c>
    </row>
    <row r="45" spans="1:16" ht="12.75" customHeight="1">
      <c r="A45" s="248">
        <v>35</v>
      </c>
      <c r="B45" s="261" t="s">
        <v>79</v>
      </c>
      <c r="C45" s="253" t="s">
        <v>80</v>
      </c>
      <c r="D45" s="254">
        <v>45379</v>
      </c>
      <c r="E45" s="253">
        <v>1130.9000000000001</v>
      </c>
      <c r="F45" s="253">
        <v>1127.1333333333334</v>
      </c>
      <c r="G45" s="255">
        <v>1110.416666666667</v>
      </c>
      <c r="H45" s="255">
        <v>1089.9333333333336</v>
      </c>
      <c r="I45" s="255">
        <v>1073.2166666666672</v>
      </c>
      <c r="J45" s="255">
        <v>1147.6166666666668</v>
      </c>
      <c r="K45" s="255">
        <v>1164.3333333333335</v>
      </c>
      <c r="L45" s="255">
        <v>1184.8166666666666</v>
      </c>
      <c r="M45" s="256">
        <v>1143.8499999999999</v>
      </c>
      <c r="N45" s="256">
        <v>1106.6500000000001</v>
      </c>
      <c r="O45" s="256">
        <v>36301400</v>
      </c>
      <c r="P45" s="257">
        <v>-2.2210849539406347E-2</v>
      </c>
    </row>
    <row r="46" spans="1:16" ht="12.75" customHeight="1">
      <c r="A46" s="248">
        <v>36</v>
      </c>
      <c r="B46" s="261" t="s">
        <v>41</v>
      </c>
      <c r="C46" s="253" t="s">
        <v>81</v>
      </c>
      <c r="D46" s="254">
        <v>45379</v>
      </c>
      <c r="E46" s="253">
        <v>228.35</v>
      </c>
      <c r="F46" s="253">
        <v>226.18333333333331</v>
      </c>
      <c r="G46" s="255">
        <v>222.16666666666663</v>
      </c>
      <c r="H46" s="255">
        <v>215.98333333333332</v>
      </c>
      <c r="I46" s="255">
        <v>211.96666666666664</v>
      </c>
      <c r="J46" s="255">
        <v>232.36666666666662</v>
      </c>
      <c r="K46" s="255">
        <v>236.38333333333333</v>
      </c>
      <c r="L46" s="255">
        <v>242.56666666666661</v>
      </c>
      <c r="M46" s="256">
        <v>230.2</v>
      </c>
      <c r="N46" s="256">
        <v>220</v>
      </c>
      <c r="O46" s="256">
        <v>93843750</v>
      </c>
      <c r="P46" s="257">
        <v>-5.7971014492753624E-2</v>
      </c>
    </row>
    <row r="47" spans="1:16" ht="12.75" customHeight="1">
      <c r="A47" s="248">
        <v>37</v>
      </c>
      <c r="B47" s="261" t="s">
        <v>43</v>
      </c>
      <c r="C47" s="253" t="s">
        <v>82</v>
      </c>
      <c r="D47" s="254">
        <v>45379</v>
      </c>
      <c r="E47" s="253">
        <v>278.8</v>
      </c>
      <c r="F47" s="253">
        <v>275.88333333333338</v>
      </c>
      <c r="G47" s="255">
        <v>271.91666666666674</v>
      </c>
      <c r="H47" s="255">
        <v>265.03333333333336</v>
      </c>
      <c r="I47" s="255">
        <v>261.06666666666672</v>
      </c>
      <c r="J47" s="255">
        <v>282.76666666666677</v>
      </c>
      <c r="K47" s="255">
        <v>286.73333333333335</v>
      </c>
      <c r="L47" s="255">
        <v>293.61666666666679</v>
      </c>
      <c r="M47" s="256">
        <v>279.85000000000002</v>
      </c>
      <c r="N47" s="256">
        <v>269</v>
      </c>
      <c r="O47" s="256">
        <v>42742500</v>
      </c>
      <c r="P47" s="257">
        <v>2.5676405303257543E-2</v>
      </c>
    </row>
    <row r="48" spans="1:16" ht="12.75" customHeight="1">
      <c r="A48" s="248">
        <v>38</v>
      </c>
      <c r="B48" s="261" t="s">
        <v>56</v>
      </c>
      <c r="C48" s="253" t="s">
        <v>83</v>
      </c>
      <c r="D48" s="254">
        <v>45379</v>
      </c>
      <c r="E48" s="253">
        <v>28846.6</v>
      </c>
      <c r="F48" s="253">
        <v>28732.266666666666</v>
      </c>
      <c r="G48" s="255">
        <v>28499.283333333333</v>
      </c>
      <c r="H48" s="255">
        <v>28151.966666666667</v>
      </c>
      <c r="I48" s="255">
        <v>27918.983333333334</v>
      </c>
      <c r="J48" s="255">
        <v>29079.583333333332</v>
      </c>
      <c r="K48" s="255">
        <v>29312.566666666662</v>
      </c>
      <c r="L48" s="255">
        <v>29659.883333333331</v>
      </c>
      <c r="M48" s="256">
        <v>28965.25</v>
      </c>
      <c r="N48" s="256">
        <v>28384.95</v>
      </c>
      <c r="O48" s="256">
        <v>222750</v>
      </c>
      <c r="P48" s="257">
        <v>-8.4651736182453252E-2</v>
      </c>
    </row>
    <row r="49" spans="1:16" ht="12.75" customHeight="1">
      <c r="A49" s="248">
        <v>39</v>
      </c>
      <c r="B49" s="261" t="s">
        <v>84</v>
      </c>
      <c r="C49" s="253" t="s">
        <v>85</v>
      </c>
      <c r="D49" s="254">
        <v>45379</v>
      </c>
      <c r="E49" s="253">
        <v>608</v>
      </c>
      <c r="F49" s="253">
        <v>606.5333333333333</v>
      </c>
      <c r="G49" s="255">
        <v>598.26666666666665</v>
      </c>
      <c r="H49" s="255">
        <v>588.5333333333333</v>
      </c>
      <c r="I49" s="255">
        <v>580.26666666666665</v>
      </c>
      <c r="J49" s="255">
        <v>616.26666666666665</v>
      </c>
      <c r="K49" s="255">
        <v>624.5333333333333</v>
      </c>
      <c r="L49" s="255">
        <v>634.26666666666665</v>
      </c>
      <c r="M49" s="256">
        <v>614.79999999999995</v>
      </c>
      <c r="N49" s="256">
        <v>596.79999999999995</v>
      </c>
      <c r="O49" s="256">
        <v>32016600</v>
      </c>
      <c r="P49" s="257">
        <v>-0.15773273984278816</v>
      </c>
    </row>
    <row r="50" spans="1:16" ht="12.75" customHeight="1">
      <c r="A50" s="248">
        <v>40</v>
      </c>
      <c r="B50" s="261" t="s">
        <v>59</v>
      </c>
      <c r="C50" s="253" t="s">
        <v>86</v>
      </c>
      <c r="D50" s="254">
        <v>45379</v>
      </c>
      <c r="E50" s="253">
        <v>4987.5</v>
      </c>
      <c r="F50" s="253">
        <v>4948.75</v>
      </c>
      <c r="G50" s="255">
        <v>4898.7</v>
      </c>
      <c r="H50" s="255">
        <v>4809.8999999999996</v>
      </c>
      <c r="I50" s="255">
        <v>4759.8499999999995</v>
      </c>
      <c r="J50" s="255">
        <v>5037.55</v>
      </c>
      <c r="K50" s="255">
        <v>5087.5999999999995</v>
      </c>
      <c r="L50" s="255">
        <v>5176.4000000000005</v>
      </c>
      <c r="M50" s="256">
        <v>4998.8</v>
      </c>
      <c r="N50" s="256">
        <v>4859.95</v>
      </c>
      <c r="O50" s="256">
        <v>2509400</v>
      </c>
      <c r="P50" s="257">
        <v>5.6909265790317408E-3</v>
      </c>
    </row>
    <row r="51" spans="1:16" ht="12.75" customHeight="1">
      <c r="A51" s="248">
        <v>41</v>
      </c>
      <c r="B51" s="261" t="s">
        <v>87</v>
      </c>
      <c r="C51" s="258" t="s">
        <v>88</v>
      </c>
      <c r="D51" s="254">
        <v>45379</v>
      </c>
      <c r="E51" s="253">
        <v>781.15</v>
      </c>
      <c r="F51" s="253">
        <v>776.83333333333337</v>
      </c>
      <c r="G51" s="255">
        <v>767.2166666666667</v>
      </c>
      <c r="H51" s="255">
        <v>753.2833333333333</v>
      </c>
      <c r="I51" s="255">
        <v>743.66666666666663</v>
      </c>
      <c r="J51" s="255">
        <v>790.76666666666677</v>
      </c>
      <c r="K51" s="255">
        <v>800.38333333333333</v>
      </c>
      <c r="L51" s="255">
        <v>814.31666666666683</v>
      </c>
      <c r="M51" s="256">
        <v>786.45</v>
      </c>
      <c r="N51" s="256">
        <v>762.9</v>
      </c>
      <c r="O51" s="256">
        <v>7633000</v>
      </c>
      <c r="P51" s="257">
        <v>-5.3916707982151708E-2</v>
      </c>
    </row>
    <row r="52" spans="1:16" ht="12.75" customHeight="1">
      <c r="A52" s="248">
        <v>42</v>
      </c>
      <c r="B52" s="261" t="s">
        <v>63</v>
      </c>
      <c r="C52" s="253" t="s">
        <v>89</v>
      </c>
      <c r="D52" s="254">
        <v>45379</v>
      </c>
      <c r="E52" s="253">
        <v>569.4</v>
      </c>
      <c r="F52" s="253">
        <v>562.91666666666663</v>
      </c>
      <c r="G52" s="255">
        <v>553.48333333333323</v>
      </c>
      <c r="H52" s="255">
        <v>537.56666666666661</v>
      </c>
      <c r="I52" s="255">
        <v>528.13333333333321</v>
      </c>
      <c r="J52" s="255">
        <v>578.83333333333326</v>
      </c>
      <c r="K52" s="255">
        <v>588.26666666666665</v>
      </c>
      <c r="L52" s="255">
        <v>604.18333333333328</v>
      </c>
      <c r="M52" s="256">
        <v>572.35</v>
      </c>
      <c r="N52" s="256">
        <v>547</v>
      </c>
      <c r="O52" s="256">
        <v>40167900</v>
      </c>
      <c r="P52" s="257">
        <v>5.4065013178346963E-3</v>
      </c>
    </row>
    <row r="53" spans="1:16" ht="12.75" customHeight="1">
      <c r="A53" s="248">
        <v>43</v>
      </c>
      <c r="B53" s="261" t="s">
        <v>68</v>
      </c>
      <c r="C53" s="260" t="s">
        <v>90</v>
      </c>
      <c r="D53" s="254">
        <v>45379</v>
      </c>
      <c r="E53" s="253">
        <v>780.35</v>
      </c>
      <c r="F53" s="253">
        <v>776.48333333333323</v>
      </c>
      <c r="G53" s="255">
        <v>770.31666666666649</v>
      </c>
      <c r="H53" s="255">
        <v>760.2833333333333</v>
      </c>
      <c r="I53" s="255">
        <v>754.11666666666656</v>
      </c>
      <c r="J53" s="255">
        <v>786.51666666666642</v>
      </c>
      <c r="K53" s="255">
        <v>792.68333333333317</v>
      </c>
      <c r="L53" s="255">
        <v>802.71666666666636</v>
      </c>
      <c r="M53" s="256">
        <v>782.65</v>
      </c>
      <c r="N53" s="256">
        <v>766.45</v>
      </c>
      <c r="O53" s="256">
        <v>3661125</v>
      </c>
      <c r="P53" s="257">
        <v>-0.14910491728982553</v>
      </c>
    </row>
    <row r="54" spans="1:16" ht="12.75" customHeight="1">
      <c r="A54" s="248">
        <v>44</v>
      </c>
      <c r="B54" s="261" t="s">
        <v>45</v>
      </c>
      <c r="C54" s="258" t="s">
        <v>91</v>
      </c>
      <c r="D54" s="254">
        <v>45379</v>
      </c>
      <c r="E54" s="253">
        <v>351.75</v>
      </c>
      <c r="F54" s="253">
        <v>349.56666666666661</v>
      </c>
      <c r="G54" s="255">
        <v>345.3333333333332</v>
      </c>
      <c r="H54" s="255">
        <v>338.91666666666657</v>
      </c>
      <c r="I54" s="255">
        <v>334.68333333333317</v>
      </c>
      <c r="J54" s="255">
        <v>355.98333333333323</v>
      </c>
      <c r="K54" s="255">
        <v>360.21666666666658</v>
      </c>
      <c r="L54" s="255">
        <v>366.63333333333327</v>
      </c>
      <c r="M54" s="256">
        <v>353.8</v>
      </c>
      <c r="N54" s="256">
        <v>343.15</v>
      </c>
      <c r="O54" s="256">
        <v>8912900</v>
      </c>
      <c r="P54" s="257">
        <v>-4.4602851323828921E-2</v>
      </c>
    </row>
    <row r="55" spans="1:16" ht="12.75" customHeight="1">
      <c r="A55" s="248">
        <v>45</v>
      </c>
      <c r="B55" s="261" t="s">
        <v>68</v>
      </c>
      <c r="C55" s="253" t="s">
        <v>92</v>
      </c>
      <c r="D55" s="254">
        <v>45379</v>
      </c>
      <c r="E55" s="253">
        <v>1094.1500000000001</v>
      </c>
      <c r="F55" s="253">
        <v>1086.95</v>
      </c>
      <c r="G55" s="255">
        <v>1077.1500000000001</v>
      </c>
      <c r="H55" s="255">
        <v>1060.1500000000001</v>
      </c>
      <c r="I55" s="255">
        <v>1050.3500000000001</v>
      </c>
      <c r="J55" s="255">
        <v>1103.95</v>
      </c>
      <c r="K55" s="255">
        <v>1113.7499999999998</v>
      </c>
      <c r="L55" s="255">
        <v>1130.75</v>
      </c>
      <c r="M55" s="256">
        <v>1096.75</v>
      </c>
      <c r="N55" s="256">
        <v>1069.95</v>
      </c>
      <c r="O55" s="256">
        <v>12565000</v>
      </c>
      <c r="P55" s="257">
        <v>-0.16051444797060296</v>
      </c>
    </row>
    <row r="56" spans="1:16" ht="12.75" customHeight="1">
      <c r="A56" s="248">
        <v>46</v>
      </c>
      <c r="B56" s="261" t="s">
        <v>43</v>
      </c>
      <c r="C56" s="253" t="s">
        <v>93</v>
      </c>
      <c r="D56" s="254">
        <v>45379</v>
      </c>
      <c r="E56" s="253">
        <v>1484.15</v>
      </c>
      <c r="F56" s="253">
        <v>1477.1499999999999</v>
      </c>
      <c r="G56" s="255">
        <v>1464.6999999999998</v>
      </c>
      <c r="H56" s="255">
        <v>1445.25</v>
      </c>
      <c r="I56" s="255">
        <v>1432.8</v>
      </c>
      <c r="J56" s="255">
        <v>1496.5999999999997</v>
      </c>
      <c r="K56" s="255">
        <v>1509.05</v>
      </c>
      <c r="L56" s="255">
        <v>1528.4999999999995</v>
      </c>
      <c r="M56" s="256">
        <v>1489.6</v>
      </c>
      <c r="N56" s="256">
        <v>1457.7</v>
      </c>
      <c r="O56" s="256">
        <v>9669400</v>
      </c>
      <c r="P56" s="257">
        <v>1.2868523183767957E-2</v>
      </c>
    </row>
    <row r="57" spans="1:16" ht="12.75" customHeight="1">
      <c r="A57" s="248">
        <v>47</v>
      </c>
      <c r="B57" s="261" t="s">
        <v>45</v>
      </c>
      <c r="C57" s="253" t="s">
        <v>94</v>
      </c>
      <c r="D57" s="254">
        <v>45379</v>
      </c>
      <c r="E57" s="253">
        <v>439.9</v>
      </c>
      <c r="F57" s="253">
        <v>438.68333333333334</v>
      </c>
      <c r="G57" s="255">
        <v>433.76666666666665</v>
      </c>
      <c r="H57" s="255">
        <v>427.63333333333333</v>
      </c>
      <c r="I57" s="255">
        <v>422.71666666666664</v>
      </c>
      <c r="J57" s="255">
        <v>444.81666666666666</v>
      </c>
      <c r="K57" s="255">
        <v>449.73333333333329</v>
      </c>
      <c r="L57" s="255">
        <v>455.86666666666667</v>
      </c>
      <c r="M57" s="256">
        <v>443.6</v>
      </c>
      <c r="N57" s="256">
        <v>432.55</v>
      </c>
      <c r="O57" s="256">
        <v>64085700</v>
      </c>
      <c r="P57" s="257">
        <v>-4.4552285535378836E-2</v>
      </c>
    </row>
    <row r="58" spans="1:16" ht="12.75" customHeight="1">
      <c r="A58" s="248">
        <v>48</v>
      </c>
      <c r="B58" s="261" t="s">
        <v>87</v>
      </c>
      <c r="C58" s="253" t="s">
        <v>95</v>
      </c>
      <c r="D58" s="254">
        <v>45379</v>
      </c>
      <c r="E58" s="253">
        <v>6591.35</v>
      </c>
      <c r="F58" s="253">
        <v>6539.6166666666659</v>
      </c>
      <c r="G58" s="255">
        <v>6461.7833333333319</v>
      </c>
      <c r="H58" s="255">
        <v>6332.2166666666662</v>
      </c>
      <c r="I58" s="255">
        <v>6254.3833333333323</v>
      </c>
      <c r="J58" s="255">
        <v>6669.1833333333316</v>
      </c>
      <c r="K58" s="255">
        <v>6747.0166666666655</v>
      </c>
      <c r="L58" s="255">
        <v>6876.5833333333312</v>
      </c>
      <c r="M58" s="256">
        <v>6617.45</v>
      </c>
      <c r="N58" s="256">
        <v>6410.05</v>
      </c>
      <c r="O58" s="256">
        <v>1243650</v>
      </c>
      <c r="P58" s="257">
        <v>-8.1533178243048635E-2</v>
      </c>
    </row>
    <row r="59" spans="1:16" ht="12.75" customHeight="1">
      <c r="A59" s="248">
        <v>49</v>
      </c>
      <c r="B59" s="261" t="s">
        <v>59</v>
      </c>
      <c r="C59" s="253" t="s">
        <v>96</v>
      </c>
      <c r="D59" s="254">
        <v>45379</v>
      </c>
      <c r="E59" s="253">
        <v>2542.9</v>
      </c>
      <c r="F59" s="253">
        <v>2523.9499999999998</v>
      </c>
      <c r="G59" s="255">
        <v>2494.8999999999996</v>
      </c>
      <c r="H59" s="255">
        <v>2446.8999999999996</v>
      </c>
      <c r="I59" s="255">
        <v>2417.8499999999995</v>
      </c>
      <c r="J59" s="255">
        <v>2571.9499999999998</v>
      </c>
      <c r="K59" s="255">
        <v>2601</v>
      </c>
      <c r="L59" s="255">
        <v>2649</v>
      </c>
      <c r="M59" s="256">
        <v>2553</v>
      </c>
      <c r="N59" s="256">
        <v>2475.9499999999998</v>
      </c>
      <c r="O59" s="256">
        <v>3237850</v>
      </c>
      <c r="P59" s="257">
        <v>-0.1270994527269296</v>
      </c>
    </row>
    <row r="60" spans="1:16" ht="12.75" customHeight="1">
      <c r="A60" s="248">
        <v>50</v>
      </c>
      <c r="B60" s="261" t="s">
        <v>45</v>
      </c>
      <c r="C60" s="253" t="s">
        <v>97</v>
      </c>
      <c r="D60" s="254">
        <v>45379</v>
      </c>
      <c r="E60" s="253">
        <v>986.35</v>
      </c>
      <c r="F60" s="253">
        <v>977.19999999999993</v>
      </c>
      <c r="G60" s="255">
        <v>961.14999999999986</v>
      </c>
      <c r="H60" s="255">
        <v>935.94999999999993</v>
      </c>
      <c r="I60" s="255">
        <v>919.89999999999986</v>
      </c>
      <c r="J60" s="255">
        <v>1002.3999999999999</v>
      </c>
      <c r="K60" s="255">
        <v>1018.4499999999998</v>
      </c>
      <c r="L60" s="255">
        <v>1043.6499999999999</v>
      </c>
      <c r="M60" s="256">
        <v>993.25</v>
      </c>
      <c r="N60" s="256">
        <v>952</v>
      </c>
      <c r="O60" s="256">
        <v>17753000</v>
      </c>
      <c r="P60" s="257">
        <v>-4.0951419275215978E-3</v>
      </c>
    </row>
    <row r="61" spans="1:16" ht="12.75" customHeight="1">
      <c r="A61" s="248">
        <v>51</v>
      </c>
      <c r="B61" s="261" t="s">
        <v>45</v>
      </c>
      <c r="C61" s="260" t="s">
        <v>98</v>
      </c>
      <c r="D61" s="254">
        <v>45379</v>
      </c>
      <c r="E61" s="253">
        <v>1075</v>
      </c>
      <c r="F61" s="253">
        <v>1066.6166666666666</v>
      </c>
      <c r="G61" s="255">
        <v>1053.3833333333332</v>
      </c>
      <c r="H61" s="255">
        <v>1031.7666666666667</v>
      </c>
      <c r="I61" s="255">
        <v>1018.5333333333333</v>
      </c>
      <c r="J61" s="255">
        <v>1088.2333333333331</v>
      </c>
      <c r="K61" s="255">
        <v>1101.4666666666662</v>
      </c>
      <c r="L61" s="255">
        <v>1123.083333333333</v>
      </c>
      <c r="M61" s="256">
        <v>1079.8499999999999</v>
      </c>
      <c r="N61" s="256">
        <v>1045</v>
      </c>
      <c r="O61" s="256">
        <v>1477000</v>
      </c>
      <c r="P61" s="257">
        <v>-0.12010008340283569</v>
      </c>
    </row>
    <row r="62" spans="1:16" ht="12.75" customHeight="1">
      <c r="A62" s="248">
        <v>52</v>
      </c>
      <c r="B62" s="261" t="s">
        <v>41</v>
      </c>
      <c r="C62" s="258" t="s">
        <v>99</v>
      </c>
      <c r="D62" s="254">
        <v>45379</v>
      </c>
      <c r="E62" s="253">
        <v>293.25</v>
      </c>
      <c r="F62" s="253">
        <v>291.75</v>
      </c>
      <c r="G62" s="255">
        <v>289.5</v>
      </c>
      <c r="H62" s="255">
        <v>285.75</v>
      </c>
      <c r="I62" s="255">
        <v>283.5</v>
      </c>
      <c r="J62" s="255">
        <v>295.5</v>
      </c>
      <c r="K62" s="255">
        <v>297.75</v>
      </c>
      <c r="L62" s="255">
        <v>301.5</v>
      </c>
      <c r="M62" s="256">
        <v>294</v>
      </c>
      <c r="N62" s="256">
        <v>288</v>
      </c>
      <c r="O62" s="256">
        <v>16983000</v>
      </c>
      <c r="P62" s="257">
        <v>-4.9178675803688399E-2</v>
      </c>
    </row>
    <row r="63" spans="1:16" ht="12.75" customHeight="1">
      <c r="A63" s="248">
        <v>53</v>
      </c>
      <c r="B63" s="261" t="s">
        <v>63</v>
      </c>
      <c r="C63" s="253" t="s">
        <v>100</v>
      </c>
      <c r="D63" s="254">
        <v>45379</v>
      </c>
      <c r="E63" s="253">
        <v>136.15</v>
      </c>
      <c r="F63" s="253">
        <v>135.16666666666666</v>
      </c>
      <c r="G63" s="255">
        <v>133.43333333333331</v>
      </c>
      <c r="H63" s="255">
        <v>130.71666666666664</v>
      </c>
      <c r="I63" s="255">
        <v>128.98333333333329</v>
      </c>
      <c r="J63" s="255">
        <v>137.88333333333333</v>
      </c>
      <c r="K63" s="255">
        <v>139.61666666666667</v>
      </c>
      <c r="L63" s="255">
        <v>142.33333333333334</v>
      </c>
      <c r="M63" s="256">
        <v>136.9</v>
      </c>
      <c r="N63" s="256">
        <v>132.44999999999999</v>
      </c>
      <c r="O63" s="256">
        <v>41720000</v>
      </c>
      <c r="P63" s="257">
        <v>-7.5354609929078012E-2</v>
      </c>
    </row>
    <row r="64" spans="1:16" ht="12.75" customHeight="1">
      <c r="A64" s="248">
        <v>54</v>
      </c>
      <c r="B64" s="261" t="s">
        <v>41</v>
      </c>
      <c r="C64" s="253" t="s">
        <v>101</v>
      </c>
      <c r="D64" s="254">
        <v>45379</v>
      </c>
      <c r="E64" s="253">
        <v>2752.25</v>
      </c>
      <c r="F64" s="253">
        <v>2727.5</v>
      </c>
      <c r="G64" s="255">
        <v>2696.1</v>
      </c>
      <c r="H64" s="255">
        <v>2639.95</v>
      </c>
      <c r="I64" s="255">
        <v>2608.5499999999997</v>
      </c>
      <c r="J64" s="255">
        <v>2783.65</v>
      </c>
      <c r="K64" s="255">
        <v>2815.0499999999997</v>
      </c>
      <c r="L64" s="255">
        <v>2871.2000000000003</v>
      </c>
      <c r="M64" s="256">
        <v>2758.9</v>
      </c>
      <c r="N64" s="256">
        <v>2671.35</v>
      </c>
      <c r="O64" s="256">
        <v>3863100</v>
      </c>
      <c r="P64" s="257">
        <v>-5.5245781364636828E-2</v>
      </c>
    </row>
    <row r="65" spans="1:16" ht="12.75" customHeight="1">
      <c r="A65" s="248">
        <v>55</v>
      </c>
      <c r="B65" s="261" t="s">
        <v>59</v>
      </c>
      <c r="C65" s="253" t="s">
        <v>102</v>
      </c>
      <c r="D65" s="254">
        <v>45379</v>
      </c>
      <c r="E65" s="253">
        <v>540.75</v>
      </c>
      <c r="F65" s="253">
        <v>539.2833333333333</v>
      </c>
      <c r="G65" s="255">
        <v>536.56666666666661</v>
      </c>
      <c r="H65" s="255">
        <v>532.38333333333333</v>
      </c>
      <c r="I65" s="255">
        <v>529.66666666666663</v>
      </c>
      <c r="J65" s="255">
        <v>543.46666666666658</v>
      </c>
      <c r="K65" s="255">
        <v>546.18333333333328</v>
      </c>
      <c r="L65" s="255">
        <v>550.36666666666656</v>
      </c>
      <c r="M65" s="256">
        <v>542</v>
      </c>
      <c r="N65" s="256">
        <v>535.1</v>
      </c>
      <c r="O65" s="256">
        <v>22282500</v>
      </c>
      <c r="P65" s="257">
        <v>-3.1721890277023358E-2</v>
      </c>
    </row>
    <row r="66" spans="1:16" ht="12.75" customHeight="1">
      <c r="A66" s="248">
        <v>56</v>
      </c>
      <c r="B66" s="261" t="s">
        <v>49</v>
      </c>
      <c r="C66" s="258" t="s">
        <v>103</v>
      </c>
      <c r="D66" s="254">
        <v>45379</v>
      </c>
      <c r="E66" s="253">
        <v>2037.55</v>
      </c>
      <c r="F66" s="253">
        <v>2028.6833333333334</v>
      </c>
      <c r="G66" s="255">
        <v>2011.3166666666668</v>
      </c>
      <c r="H66" s="255">
        <v>1985.0833333333335</v>
      </c>
      <c r="I66" s="255">
        <v>1967.7166666666669</v>
      </c>
      <c r="J66" s="255">
        <v>2054.916666666667</v>
      </c>
      <c r="K66" s="255">
        <v>2072.2833333333338</v>
      </c>
      <c r="L66" s="255">
        <v>2098.5166666666664</v>
      </c>
      <c r="M66" s="256">
        <v>2046.05</v>
      </c>
      <c r="N66" s="256">
        <v>2002.45</v>
      </c>
      <c r="O66" s="256">
        <v>3126750</v>
      </c>
      <c r="P66" s="257">
        <v>-2.5327306733167083E-2</v>
      </c>
    </row>
    <row r="67" spans="1:16" ht="12.75" customHeight="1">
      <c r="A67" s="248">
        <v>57</v>
      </c>
      <c r="B67" s="261" t="s">
        <v>39</v>
      </c>
      <c r="C67" s="253" t="s">
        <v>104</v>
      </c>
      <c r="D67" s="254">
        <v>45379</v>
      </c>
      <c r="E67" s="253">
        <v>2225.9</v>
      </c>
      <c r="F67" s="253">
        <v>2213.4833333333336</v>
      </c>
      <c r="G67" s="255">
        <v>2191.416666666667</v>
      </c>
      <c r="H67" s="255">
        <v>2156.9333333333334</v>
      </c>
      <c r="I67" s="255">
        <v>2134.8666666666668</v>
      </c>
      <c r="J67" s="255">
        <v>2247.9666666666672</v>
      </c>
      <c r="K67" s="255">
        <v>2270.0333333333338</v>
      </c>
      <c r="L67" s="255">
        <v>2304.5166666666673</v>
      </c>
      <c r="M67" s="256">
        <v>2235.5500000000002</v>
      </c>
      <c r="N67" s="256">
        <v>2179</v>
      </c>
      <c r="O67" s="256">
        <v>2785200</v>
      </c>
      <c r="P67" s="257">
        <v>-5.100684861494429E-2</v>
      </c>
    </row>
    <row r="68" spans="1:16" ht="12.75" customHeight="1">
      <c r="A68" s="248">
        <v>58</v>
      </c>
      <c r="B68" s="261" t="s">
        <v>45</v>
      </c>
      <c r="C68" s="258" t="s">
        <v>105</v>
      </c>
      <c r="D68" s="254" t="e">
        <v>#N/A</v>
      </c>
      <c r="E68" s="253" t="e">
        <v>#N/A</v>
      </c>
      <c r="F68" s="253" t="e">
        <v>#N/A</v>
      </c>
      <c r="G68" s="255" t="e">
        <v>#N/A</v>
      </c>
      <c r="H68" s="255" t="e">
        <v>#N/A</v>
      </c>
      <c r="I68" s="255" t="e">
        <v>#N/A</v>
      </c>
      <c r="J68" s="255" t="e">
        <v>#N/A</v>
      </c>
      <c r="K68" s="255" t="e">
        <v>#N/A</v>
      </c>
      <c r="L68" s="255" t="e">
        <v>#N/A</v>
      </c>
      <c r="M68" s="256" t="e">
        <v>#N/A</v>
      </c>
      <c r="N68" s="256" t="e">
        <v>#N/A</v>
      </c>
      <c r="O68" s="256" t="e">
        <v>#N/A</v>
      </c>
      <c r="P68" s="257" t="e">
        <v>#N/A</v>
      </c>
    </row>
    <row r="69" spans="1:16" ht="12.75" customHeight="1">
      <c r="A69" s="248">
        <v>59</v>
      </c>
      <c r="B69" s="261" t="s">
        <v>43</v>
      </c>
      <c r="C69" s="253" t="s">
        <v>106</v>
      </c>
      <c r="D69" s="254">
        <v>45379</v>
      </c>
      <c r="E69" s="253">
        <v>3513.35</v>
      </c>
      <c r="F69" s="253">
        <v>3517.0833333333335</v>
      </c>
      <c r="G69" s="255">
        <v>3486.2666666666669</v>
      </c>
      <c r="H69" s="255">
        <v>3459.1833333333334</v>
      </c>
      <c r="I69" s="255">
        <v>3428.3666666666668</v>
      </c>
      <c r="J69" s="255">
        <v>3544.166666666667</v>
      </c>
      <c r="K69" s="255">
        <v>3574.9833333333336</v>
      </c>
      <c r="L69" s="255">
        <v>3602.0666666666671</v>
      </c>
      <c r="M69" s="256">
        <v>3547.9</v>
      </c>
      <c r="N69" s="256">
        <v>3490</v>
      </c>
      <c r="O69" s="256">
        <v>3983600</v>
      </c>
      <c r="P69" s="257">
        <v>-4.8669818980751782E-2</v>
      </c>
    </row>
    <row r="70" spans="1:16" ht="12.75" customHeight="1">
      <c r="A70" s="248">
        <v>60</v>
      </c>
      <c r="B70" s="261" t="s">
        <v>45</v>
      </c>
      <c r="C70" s="260" t="s">
        <v>107</v>
      </c>
      <c r="D70" s="254">
        <v>45379</v>
      </c>
      <c r="E70" s="253">
        <v>6733.6</v>
      </c>
      <c r="F70" s="253">
        <v>6666.45</v>
      </c>
      <c r="G70" s="255">
        <v>6582.15</v>
      </c>
      <c r="H70" s="255">
        <v>6430.7</v>
      </c>
      <c r="I70" s="255">
        <v>6346.4</v>
      </c>
      <c r="J70" s="255">
        <v>6817.9</v>
      </c>
      <c r="K70" s="255">
        <v>6902.2000000000007</v>
      </c>
      <c r="L70" s="255">
        <v>7053.65</v>
      </c>
      <c r="M70" s="256">
        <v>6750.75</v>
      </c>
      <c r="N70" s="256">
        <v>6515</v>
      </c>
      <c r="O70" s="256">
        <v>1342700</v>
      </c>
      <c r="P70" s="257">
        <v>-4.6174611067699087E-2</v>
      </c>
    </row>
    <row r="71" spans="1:16" ht="12.75" customHeight="1">
      <c r="A71" s="248">
        <v>61</v>
      </c>
      <c r="B71" s="261" t="s">
        <v>108</v>
      </c>
      <c r="C71" s="253" t="s">
        <v>109</v>
      </c>
      <c r="D71" s="254">
        <v>45379</v>
      </c>
      <c r="E71" s="253">
        <v>905.25</v>
      </c>
      <c r="F71" s="253">
        <v>900.61666666666667</v>
      </c>
      <c r="G71" s="255">
        <v>891.63333333333333</v>
      </c>
      <c r="H71" s="255">
        <v>878.01666666666665</v>
      </c>
      <c r="I71" s="255">
        <v>869.0333333333333</v>
      </c>
      <c r="J71" s="255">
        <v>914.23333333333335</v>
      </c>
      <c r="K71" s="255">
        <v>923.2166666666667</v>
      </c>
      <c r="L71" s="255">
        <v>936.83333333333337</v>
      </c>
      <c r="M71" s="256">
        <v>909.6</v>
      </c>
      <c r="N71" s="256">
        <v>887</v>
      </c>
      <c r="O71" s="256">
        <v>34884300</v>
      </c>
      <c r="P71" s="257">
        <v>6.0433024030454438E-3</v>
      </c>
    </row>
    <row r="72" spans="1:16" ht="12.75" customHeight="1">
      <c r="A72" s="248">
        <v>62</v>
      </c>
      <c r="B72" s="261" t="s">
        <v>43</v>
      </c>
      <c r="C72" s="253" t="s">
        <v>110</v>
      </c>
      <c r="D72" s="254">
        <v>45379</v>
      </c>
      <c r="E72" s="253">
        <v>6451.4</v>
      </c>
      <c r="F72" s="253">
        <v>6434.2833333333328</v>
      </c>
      <c r="G72" s="255">
        <v>6389.5666666666657</v>
      </c>
      <c r="H72" s="255">
        <v>6327.7333333333327</v>
      </c>
      <c r="I72" s="255">
        <v>6283.0166666666655</v>
      </c>
      <c r="J72" s="255">
        <v>6496.1166666666659</v>
      </c>
      <c r="K72" s="255">
        <v>6540.833333333333</v>
      </c>
      <c r="L72" s="255">
        <v>6602.6666666666661</v>
      </c>
      <c r="M72" s="256">
        <v>6479</v>
      </c>
      <c r="N72" s="256">
        <v>6372.45</v>
      </c>
      <c r="O72" s="256">
        <v>2136875</v>
      </c>
      <c r="P72" s="257">
        <v>-2.6646928201332347E-2</v>
      </c>
    </row>
    <row r="73" spans="1:16" ht="12.75" customHeight="1">
      <c r="A73" s="248">
        <v>63</v>
      </c>
      <c r="B73" s="261" t="s">
        <v>56</v>
      </c>
      <c r="C73" s="253" t="s">
        <v>111</v>
      </c>
      <c r="D73" s="254">
        <v>45379</v>
      </c>
      <c r="E73" s="253">
        <v>3821.1</v>
      </c>
      <c r="F73" s="253">
        <v>3838.5333333333328</v>
      </c>
      <c r="G73" s="255">
        <v>3766.6166666666659</v>
      </c>
      <c r="H73" s="255">
        <v>3712.1333333333332</v>
      </c>
      <c r="I73" s="255">
        <v>3640.2166666666662</v>
      </c>
      <c r="J73" s="255">
        <v>3893.0166666666655</v>
      </c>
      <c r="K73" s="255">
        <v>3964.9333333333325</v>
      </c>
      <c r="L73" s="255">
        <v>4019.4166666666652</v>
      </c>
      <c r="M73" s="256">
        <v>3910.45</v>
      </c>
      <c r="N73" s="256">
        <v>3784.05</v>
      </c>
      <c r="O73" s="256">
        <v>3957275</v>
      </c>
      <c r="P73" s="257">
        <v>1.8053304520079236E-2</v>
      </c>
    </row>
    <row r="74" spans="1:16" ht="12.75" customHeight="1">
      <c r="A74" s="248">
        <v>64</v>
      </c>
      <c r="B74" s="261" t="s">
        <v>56</v>
      </c>
      <c r="C74" s="253" t="s">
        <v>112</v>
      </c>
      <c r="D74" s="254">
        <v>45379</v>
      </c>
      <c r="E74" s="253">
        <v>2877.2</v>
      </c>
      <c r="F74" s="253">
        <v>2859.9833333333336</v>
      </c>
      <c r="G74" s="255">
        <v>2835.9666666666672</v>
      </c>
      <c r="H74" s="255">
        <v>2794.7333333333336</v>
      </c>
      <c r="I74" s="255">
        <v>2770.7166666666672</v>
      </c>
      <c r="J74" s="255">
        <v>2901.2166666666672</v>
      </c>
      <c r="K74" s="255">
        <v>2925.2333333333336</v>
      </c>
      <c r="L74" s="255">
        <v>2966.4666666666672</v>
      </c>
      <c r="M74" s="256">
        <v>2884</v>
      </c>
      <c r="N74" s="256">
        <v>2818.75</v>
      </c>
      <c r="O74" s="256">
        <v>1888975</v>
      </c>
      <c r="P74" s="257">
        <v>-0.17529115139872734</v>
      </c>
    </row>
    <row r="75" spans="1:16" ht="12.75" customHeight="1">
      <c r="A75" s="248">
        <v>65</v>
      </c>
      <c r="B75" s="261" t="s">
        <v>56</v>
      </c>
      <c r="C75" s="253" t="s">
        <v>113</v>
      </c>
      <c r="D75" s="254">
        <v>45379</v>
      </c>
      <c r="E75" s="253">
        <v>322.5</v>
      </c>
      <c r="F75" s="253">
        <v>321.53333333333336</v>
      </c>
      <c r="G75" s="255">
        <v>319.31666666666672</v>
      </c>
      <c r="H75" s="255">
        <v>316.13333333333338</v>
      </c>
      <c r="I75" s="255">
        <v>313.91666666666674</v>
      </c>
      <c r="J75" s="255">
        <v>324.7166666666667</v>
      </c>
      <c r="K75" s="255">
        <v>326.93333333333328</v>
      </c>
      <c r="L75" s="255">
        <v>330.11666666666667</v>
      </c>
      <c r="M75" s="256">
        <v>323.75</v>
      </c>
      <c r="N75" s="256">
        <v>318.35000000000002</v>
      </c>
      <c r="O75" s="256">
        <v>18093600</v>
      </c>
      <c r="P75" s="257">
        <v>-4.9186530457813092E-2</v>
      </c>
    </row>
    <row r="76" spans="1:16" ht="12.75" customHeight="1">
      <c r="A76" s="248">
        <v>66</v>
      </c>
      <c r="B76" s="261" t="s">
        <v>63</v>
      </c>
      <c r="C76" s="253" t="s">
        <v>114</v>
      </c>
      <c r="D76" s="254">
        <v>45379</v>
      </c>
      <c r="E76" s="253">
        <v>151.75</v>
      </c>
      <c r="F76" s="253">
        <v>151.04999999999998</v>
      </c>
      <c r="G76" s="255">
        <v>149.79999999999995</v>
      </c>
      <c r="H76" s="255">
        <v>147.84999999999997</v>
      </c>
      <c r="I76" s="255">
        <v>146.59999999999994</v>
      </c>
      <c r="J76" s="255">
        <v>152.99999999999997</v>
      </c>
      <c r="K76" s="255">
        <v>154.25000000000003</v>
      </c>
      <c r="L76" s="255">
        <v>156.19999999999999</v>
      </c>
      <c r="M76" s="256">
        <v>152.30000000000001</v>
      </c>
      <c r="N76" s="256">
        <v>149.1</v>
      </c>
      <c r="O76" s="256">
        <v>93605000</v>
      </c>
      <c r="P76" s="257">
        <v>-7.7010304195631804E-2</v>
      </c>
    </row>
    <row r="77" spans="1:16" ht="12.75" customHeight="1">
      <c r="A77" s="248">
        <v>67</v>
      </c>
      <c r="B77" s="261" t="s">
        <v>84</v>
      </c>
      <c r="C77" s="253" t="s">
        <v>115</v>
      </c>
      <c r="D77" s="254">
        <v>45379</v>
      </c>
      <c r="E77" s="253">
        <v>183.4</v>
      </c>
      <c r="F77" s="253">
        <v>181.7833333333333</v>
      </c>
      <c r="G77" s="255">
        <v>179.06666666666661</v>
      </c>
      <c r="H77" s="255">
        <v>174.73333333333329</v>
      </c>
      <c r="I77" s="255">
        <v>172.01666666666659</v>
      </c>
      <c r="J77" s="255">
        <v>186.11666666666662</v>
      </c>
      <c r="K77" s="255">
        <v>188.83333333333331</v>
      </c>
      <c r="L77" s="255">
        <v>193.16666666666663</v>
      </c>
      <c r="M77" s="256">
        <v>184.5</v>
      </c>
      <c r="N77" s="256">
        <v>177.45</v>
      </c>
      <c r="O77" s="256">
        <v>125862825</v>
      </c>
      <c r="P77" s="257">
        <v>-4.3760862009037192E-2</v>
      </c>
    </row>
    <row r="78" spans="1:16" ht="12.75" customHeight="1">
      <c r="A78" s="248">
        <v>68</v>
      </c>
      <c r="B78" s="261" t="s">
        <v>43</v>
      </c>
      <c r="C78" s="253" t="s">
        <v>116</v>
      </c>
      <c r="D78" s="254">
        <v>45379</v>
      </c>
      <c r="E78" s="253">
        <v>929.2</v>
      </c>
      <c r="F78" s="253">
        <v>921.25</v>
      </c>
      <c r="G78" s="255">
        <v>912.3</v>
      </c>
      <c r="H78" s="255">
        <v>895.4</v>
      </c>
      <c r="I78" s="255">
        <v>886.44999999999993</v>
      </c>
      <c r="J78" s="255">
        <v>938.15</v>
      </c>
      <c r="K78" s="255">
        <v>947.1</v>
      </c>
      <c r="L78" s="255">
        <v>964</v>
      </c>
      <c r="M78" s="256">
        <v>930.2</v>
      </c>
      <c r="N78" s="256">
        <v>904.35</v>
      </c>
      <c r="O78" s="256">
        <v>14685600</v>
      </c>
      <c r="P78" s="257">
        <v>-4.2450600359270112E-2</v>
      </c>
    </row>
    <row r="79" spans="1:16" ht="12.75" customHeight="1">
      <c r="A79" s="248">
        <v>69</v>
      </c>
      <c r="B79" s="261" t="s">
        <v>117</v>
      </c>
      <c r="C79" s="253" t="s">
        <v>118</v>
      </c>
      <c r="D79" s="254">
        <v>45379</v>
      </c>
      <c r="E79" s="253">
        <v>84.5</v>
      </c>
      <c r="F79" s="253">
        <v>84.283333333333346</v>
      </c>
      <c r="G79" s="255">
        <v>83.166666666666686</v>
      </c>
      <c r="H79" s="255">
        <v>81.833333333333343</v>
      </c>
      <c r="I79" s="255">
        <v>80.716666666666683</v>
      </c>
      <c r="J79" s="255">
        <v>85.616666666666688</v>
      </c>
      <c r="K79" s="255">
        <v>86.733333333333334</v>
      </c>
      <c r="L79" s="255">
        <v>88.066666666666691</v>
      </c>
      <c r="M79" s="256">
        <v>85.4</v>
      </c>
      <c r="N79" s="256">
        <v>82.95</v>
      </c>
      <c r="O79" s="256">
        <v>195851250</v>
      </c>
      <c r="P79" s="257">
        <v>-0.20281161278505358</v>
      </c>
    </row>
    <row r="80" spans="1:16" ht="12.75" customHeight="1">
      <c r="A80" s="248">
        <v>70</v>
      </c>
      <c r="B80" s="261" t="s">
        <v>45</v>
      </c>
      <c r="C80" s="259" t="s">
        <v>119</v>
      </c>
      <c r="D80" s="254">
        <v>45379</v>
      </c>
      <c r="E80" s="253">
        <v>645.79999999999995</v>
      </c>
      <c r="F80" s="253">
        <v>644.2833333333333</v>
      </c>
      <c r="G80" s="255">
        <v>633.66666666666663</v>
      </c>
      <c r="H80" s="255">
        <v>621.5333333333333</v>
      </c>
      <c r="I80" s="255">
        <v>610.91666666666663</v>
      </c>
      <c r="J80" s="255">
        <v>656.41666666666663</v>
      </c>
      <c r="K80" s="255">
        <v>667.03333333333342</v>
      </c>
      <c r="L80" s="255">
        <v>679.16666666666663</v>
      </c>
      <c r="M80" s="256">
        <v>654.9</v>
      </c>
      <c r="N80" s="256">
        <v>632.15</v>
      </c>
      <c r="O80" s="256">
        <v>7014800</v>
      </c>
      <c r="P80" s="257">
        <v>-7.9337996928851726E-2</v>
      </c>
    </row>
    <row r="81" spans="1:16" ht="12.75" customHeight="1">
      <c r="A81" s="248">
        <v>71</v>
      </c>
      <c r="B81" s="261" t="s">
        <v>59</v>
      </c>
      <c r="C81" s="253" t="s">
        <v>120</v>
      </c>
      <c r="D81" s="254">
        <v>45379</v>
      </c>
      <c r="E81" s="253">
        <v>1262.8499999999999</v>
      </c>
      <c r="F81" s="253">
        <v>1253.5666666666666</v>
      </c>
      <c r="G81" s="255">
        <v>1238.8833333333332</v>
      </c>
      <c r="H81" s="255">
        <v>1214.9166666666665</v>
      </c>
      <c r="I81" s="255">
        <v>1200.2333333333331</v>
      </c>
      <c r="J81" s="255">
        <v>1277.5333333333333</v>
      </c>
      <c r="K81" s="255">
        <v>1292.2166666666667</v>
      </c>
      <c r="L81" s="255">
        <v>1316.1833333333334</v>
      </c>
      <c r="M81" s="256">
        <v>1268.25</v>
      </c>
      <c r="N81" s="256">
        <v>1229.5999999999999</v>
      </c>
      <c r="O81" s="256">
        <v>6152500</v>
      </c>
      <c r="P81" s="257">
        <v>1.217405609936662E-2</v>
      </c>
    </row>
    <row r="82" spans="1:16" ht="12.75" customHeight="1">
      <c r="A82" s="248">
        <v>72</v>
      </c>
      <c r="B82" s="261" t="s">
        <v>108</v>
      </c>
      <c r="C82" s="253" t="s">
        <v>121</v>
      </c>
      <c r="D82" s="254">
        <v>45379</v>
      </c>
      <c r="E82" s="253">
        <v>2414.8000000000002</v>
      </c>
      <c r="F82" s="253">
        <v>2394.9333333333334</v>
      </c>
      <c r="G82" s="255">
        <v>2367.8666666666668</v>
      </c>
      <c r="H82" s="255">
        <v>2320.9333333333334</v>
      </c>
      <c r="I82" s="255">
        <v>2293.8666666666668</v>
      </c>
      <c r="J82" s="255">
        <v>2441.8666666666668</v>
      </c>
      <c r="K82" s="255">
        <v>2468.9333333333334</v>
      </c>
      <c r="L82" s="255">
        <v>2515.8666666666668</v>
      </c>
      <c r="M82" s="256">
        <v>2422</v>
      </c>
      <c r="N82" s="256">
        <v>2348</v>
      </c>
      <c r="O82" s="256">
        <v>4412275</v>
      </c>
      <c r="P82" s="257">
        <v>-7.4062998405103664E-2</v>
      </c>
    </row>
    <row r="83" spans="1:16" ht="12.75" customHeight="1">
      <c r="A83" s="248">
        <v>73</v>
      </c>
      <c r="B83" s="261" t="s">
        <v>43</v>
      </c>
      <c r="C83" s="253" t="s">
        <v>122</v>
      </c>
      <c r="D83" s="254">
        <v>45379</v>
      </c>
      <c r="E83" s="253">
        <v>466.5</v>
      </c>
      <c r="F83" s="253">
        <v>463.95</v>
      </c>
      <c r="G83" s="255">
        <v>458.54999999999995</v>
      </c>
      <c r="H83" s="255">
        <v>450.59999999999997</v>
      </c>
      <c r="I83" s="255">
        <v>445.19999999999993</v>
      </c>
      <c r="J83" s="255">
        <v>471.9</v>
      </c>
      <c r="K83" s="255">
        <v>477.29999999999995</v>
      </c>
      <c r="L83" s="255">
        <v>485.25</v>
      </c>
      <c r="M83" s="256">
        <v>469.35</v>
      </c>
      <c r="N83" s="256">
        <v>456</v>
      </c>
      <c r="O83" s="256">
        <v>10196000</v>
      </c>
      <c r="P83" s="257">
        <v>-3.8838612368024134E-2</v>
      </c>
    </row>
    <row r="84" spans="1:16" ht="12.75" customHeight="1">
      <c r="A84" s="248">
        <v>74</v>
      </c>
      <c r="B84" s="261" t="s">
        <v>49</v>
      </c>
      <c r="C84" s="253" t="s">
        <v>123</v>
      </c>
      <c r="D84" s="254">
        <v>45379</v>
      </c>
      <c r="E84" s="253">
        <v>2206.4499999999998</v>
      </c>
      <c r="F84" s="253">
        <v>2196.9500000000003</v>
      </c>
      <c r="G84" s="255">
        <v>2177.4000000000005</v>
      </c>
      <c r="H84" s="255">
        <v>2148.3500000000004</v>
      </c>
      <c r="I84" s="255">
        <v>2128.8000000000006</v>
      </c>
      <c r="J84" s="255">
        <v>2226.0000000000005</v>
      </c>
      <c r="K84" s="255">
        <v>2245.5500000000006</v>
      </c>
      <c r="L84" s="255">
        <v>2274.6000000000004</v>
      </c>
      <c r="M84" s="256">
        <v>2216.5</v>
      </c>
      <c r="N84" s="256">
        <v>2167.9</v>
      </c>
      <c r="O84" s="256">
        <v>7926309</v>
      </c>
      <c r="P84" s="257">
        <v>-4.5877354157096921E-2</v>
      </c>
    </row>
    <row r="85" spans="1:16" ht="12.75" customHeight="1">
      <c r="A85" s="248">
        <v>75</v>
      </c>
      <c r="B85" s="261" t="s">
        <v>84</v>
      </c>
      <c r="C85" s="253" t="s">
        <v>124</v>
      </c>
      <c r="D85" s="254">
        <v>45379</v>
      </c>
      <c r="E85" s="253">
        <v>569.75</v>
      </c>
      <c r="F85" s="253">
        <v>563.56666666666661</v>
      </c>
      <c r="G85" s="255">
        <v>554.08333333333326</v>
      </c>
      <c r="H85" s="255">
        <v>538.41666666666663</v>
      </c>
      <c r="I85" s="255">
        <v>528.93333333333328</v>
      </c>
      <c r="J85" s="255">
        <v>579.23333333333323</v>
      </c>
      <c r="K85" s="255">
        <v>588.71666666666658</v>
      </c>
      <c r="L85" s="255">
        <v>604.38333333333321</v>
      </c>
      <c r="M85" s="256">
        <v>573.04999999999995</v>
      </c>
      <c r="N85" s="256">
        <v>547.9</v>
      </c>
      <c r="O85" s="256">
        <v>7488750</v>
      </c>
      <c r="P85" s="257">
        <v>-0.16420200892857142</v>
      </c>
    </row>
    <row r="86" spans="1:16" ht="12.75" customHeight="1">
      <c r="A86" s="248">
        <v>76</v>
      </c>
      <c r="B86" s="261" t="s">
        <v>45</v>
      </c>
      <c r="C86" s="260" t="s">
        <v>125</v>
      </c>
      <c r="D86" s="254">
        <v>45379</v>
      </c>
      <c r="E86" s="253">
        <v>3103.35</v>
      </c>
      <c r="F86" s="253">
        <v>3084.5333333333333</v>
      </c>
      <c r="G86" s="255">
        <v>3049.1666666666665</v>
      </c>
      <c r="H86" s="255">
        <v>2994.9833333333331</v>
      </c>
      <c r="I86" s="255">
        <v>2959.6166666666663</v>
      </c>
      <c r="J86" s="255">
        <v>3138.7166666666667</v>
      </c>
      <c r="K86" s="255">
        <v>3174.0833333333335</v>
      </c>
      <c r="L86" s="255">
        <v>3228.2666666666669</v>
      </c>
      <c r="M86" s="256">
        <v>3119.9</v>
      </c>
      <c r="N86" s="256">
        <v>3030.35</v>
      </c>
      <c r="O86" s="256">
        <v>8587500</v>
      </c>
      <c r="P86" s="257">
        <v>-5.7892311743022645E-2</v>
      </c>
    </row>
    <row r="87" spans="1:16" ht="12.75" customHeight="1">
      <c r="A87" s="248">
        <v>77</v>
      </c>
      <c r="B87" s="261" t="s">
        <v>41</v>
      </c>
      <c r="C87" s="253" t="s">
        <v>126</v>
      </c>
      <c r="D87" s="254">
        <v>45379</v>
      </c>
      <c r="E87" s="253">
        <v>1537.2</v>
      </c>
      <c r="F87" s="253">
        <v>1532.1000000000001</v>
      </c>
      <c r="G87" s="255">
        <v>1522.4000000000003</v>
      </c>
      <c r="H87" s="255">
        <v>1507.6000000000001</v>
      </c>
      <c r="I87" s="255">
        <v>1497.9000000000003</v>
      </c>
      <c r="J87" s="255">
        <v>1546.9000000000003</v>
      </c>
      <c r="K87" s="255">
        <v>1556.6000000000001</v>
      </c>
      <c r="L87" s="255">
        <v>1571.4000000000003</v>
      </c>
      <c r="M87" s="256">
        <v>1541.8</v>
      </c>
      <c r="N87" s="256">
        <v>1517.3</v>
      </c>
      <c r="O87" s="256">
        <v>5085500</v>
      </c>
      <c r="P87" s="257">
        <v>-7.5783734666060878E-2</v>
      </c>
    </row>
    <row r="88" spans="1:16" ht="12.75" customHeight="1">
      <c r="A88" s="248">
        <v>78</v>
      </c>
      <c r="B88" s="261" t="s">
        <v>87</v>
      </c>
      <c r="C88" s="253" t="s">
        <v>127</v>
      </c>
      <c r="D88" s="254">
        <v>45379</v>
      </c>
      <c r="E88" s="253">
        <v>1674.85</v>
      </c>
      <c r="F88" s="253">
        <v>1668.1833333333334</v>
      </c>
      <c r="G88" s="255">
        <v>1653.8666666666668</v>
      </c>
      <c r="H88" s="255">
        <v>1632.8833333333334</v>
      </c>
      <c r="I88" s="255">
        <v>1618.5666666666668</v>
      </c>
      <c r="J88" s="255">
        <v>1689.1666666666667</v>
      </c>
      <c r="K88" s="255">
        <v>1703.4833333333333</v>
      </c>
      <c r="L88" s="255">
        <v>1724.4666666666667</v>
      </c>
      <c r="M88" s="256">
        <v>1682.5</v>
      </c>
      <c r="N88" s="256">
        <v>1647.2</v>
      </c>
      <c r="O88" s="256">
        <v>13038900</v>
      </c>
      <c r="P88" s="257">
        <v>-5.6382978723404253E-2</v>
      </c>
    </row>
    <row r="89" spans="1:16" ht="12.75" customHeight="1">
      <c r="A89" s="248">
        <v>79</v>
      </c>
      <c r="B89" s="261" t="s">
        <v>68</v>
      </c>
      <c r="C89" s="253" t="s">
        <v>128</v>
      </c>
      <c r="D89" s="254">
        <v>45379</v>
      </c>
      <c r="E89" s="253">
        <v>3746.75</v>
      </c>
      <c r="F89" s="253">
        <v>3769.2000000000003</v>
      </c>
      <c r="G89" s="255">
        <v>3700.6000000000004</v>
      </c>
      <c r="H89" s="255">
        <v>3654.4500000000003</v>
      </c>
      <c r="I89" s="255">
        <v>3585.8500000000004</v>
      </c>
      <c r="J89" s="255">
        <v>3815.3500000000004</v>
      </c>
      <c r="K89" s="255">
        <v>3883.95</v>
      </c>
      <c r="L89" s="255">
        <v>3930.1000000000004</v>
      </c>
      <c r="M89" s="256">
        <v>3837.8</v>
      </c>
      <c r="N89" s="256">
        <v>3723.05</v>
      </c>
      <c r="O89" s="256">
        <v>3091500</v>
      </c>
      <c r="P89" s="257">
        <v>-2.9295403165033911E-2</v>
      </c>
    </row>
    <row r="90" spans="1:16" ht="12.75" customHeight="1">
      <c r="A90" s="248">
        <v>80</v>
      </c>
      <c r="B90" s="261" t="s">
        <v>63</v>
      </c>
      <c r="C90" s="253" t="s">
        <v>129</v>
      </c>
      <c r="D90" s="254">
        <v>45379</v>
      </c>
      <c r="E90" s="253">
        <v>1413.65</v>
      </c>
      <c r="F90" s="253">
        <v>1412.4333333333334</v>
      </c>
      <c r="G90" s="255">
        <v>1406.8666666666668</v>
      </c>
      <c r="H90" s="255">
        <v>1400.0833333333335</v>
      </c>
      <c r="I90" s="255">
        <v>1394.5166666666669</v>
      </c>
      <c r="J90" s="255">
        <v>1419.2166666666667</v>
      </c>
      <c r="K90" s="255">
        <v>1424.7833333333333</v>
      </c>
      <c r="L90" s="255">
        <v>1431.5666666666666</v>
      </c>
      <c r="M90" s="256">
        <v>1418</v>
      </c>
      <c r="N90" s="256">
        <v>1405.65</v>
      </c>
      <c r="O90" s="256">
        <v>235643100</v>
      </c>
      <c r="P90" s="257">
        <v>6.4364273599842141E-3</v>
      </c>
    </row>
    <row r="91" spans="1:16" ht="12.75" customHeight="1">
      <c r="A91" s="248">
        <v>81</v>
      </c>
      <c r="B91" s="261" t="s">
        <v>68</v>
      </c>
      <c r="C91" s="253" t="s">
        <v>130</v>
      </c>
      <c r="D91" s="254">
        <v>45379</v>
      </c>
      <c r="E91" s="253">
        <v>586.04999999999995</v>
      </c>
      <c r="F91" s="253">
        <v>584.4</v>
      </c>
      <c r="G91" s="255">
        <v>579.79999999999995</v>
      </c>
      <c r="H91" s="255">
        <v>573.54999999999995</v>
      </c>
      <c r="I91" s="255">
        <v>568.94999999999993</v>
      </c>
      <c r="J91" s="255">
        <v>590.65</v>
      </c>
      <c r="K91" s="255">
        <v>595.25000000000011</v>
      </c>
      <c r="L91" s="255">
        <v>601.5</v>
      </c>
      <c r="M91" s="256">
        <v>589</v>
      </c>
      <c r="N91" s="256">
        <v>578.15</v>
      </c>
      <c r="O91" s="256">
        <v>32594100</v>
      </c>
      <c r="P91" s="257">
        <v>-3.0874897792313984E-2</v>
      </c>
    </row>
    <row r="92" spans="1:16" ht="12.75" customHeight="1">
      <c r="A92" s="248">
        <v>82</v>
      </c>
      <c r="B92" s="261" t="s">
        <v>56</v>
      </c>
      <c r="C92" s="253" t="s">
        <v>131</v>
      </c>
      <c r="D92" s="254">
        <v>45379</v>
      </c>
      <c r="E92" s="253">
        <v>4448.6000000000004</v>
      </c>
      <c r="F92" s="253">
        <v>4414.6166666666668</v>
      </c>
      <c r="G92" s="255">
        <v>4367.2333333333336</v>
      </c>
      <c r="H92" s="255">
        <v>4285.8666666666668</v>
      </c>
      <c r="I92" s="255">
        <v>4238.4833333333336</v>
      </c>
      <c r="J92" s="255">
        <v>4495.9833333333336</v>
      </c>
      <c r="K92" s="255">
        <v>4543.3666666666668</v>
      </c>
      <c r="L92" s="255">
        <v>4624.7333333333336</v>
      </c>
      <c r="M92" s="256">
        <v>4462</v>
      </c>
      <c r="N92" s="256">
        <v>4333.25</v>
      </c>
      <c r="O92" s="256">
        <v>4220700</v>
      </c>
      <c r="P92" s="257">
        <v>-1.3670779584969154E-2</v>
      </c>
    </row>
    <row r="93" spans="1:16" ht="12.75" customHeight="1">
      <c r="A93" s="248">
        <v>83</v>
      </c>
      <c r="B93" s="261" t="s">
        <v>132</v>
      </c>
      <c r="C93" s="253" t="s">
        <v>133</v>
      </c>
      <c r="D93" s="254">
        <v>45379</v>
      </c>
      <c r="E93" s="253">
        <v>506.85</v>
      </c>
      <c r="F93" s="253">
        <v>505.84999999999997</v>
      </c>
      <c r="G93" s="255">
        <v>502.69999999999993</v>
      </c>
      <c r="H93" s="255">
        <v>498.54999999999995</v>
      </c>
      <c r="I93" s="255">
        <v>495.39999999999992</v>
      </c>
      <c r="J93" s="255">
        <v>509.99999999999994</v>
      </c>
      <c r="K93" s="255">
        <v>513.14999999999986</v>
      </c>
      <c r="L93" s="255">
        <v>517.29999999999995</v>
      </c>
      <c r="M93" s="256">
        <v>509</v>
      </c>
      <c r="N93" s="256">
        <v>501.7</v>
      </c>
      <c r="O93" s="256">
        <v>48682200</v>
      </c>
      <c r="P93" s="257">
        <v>-3.2632281755967281E-2</v>
      </c>
    </row>
    <row r="94" spans="1:16" ht="12.75" customHeight="1">
      <c r="A94" s="248">
        <v>84</v>
      </c>
      <c r="B94" s="261" t="s">
        <v>132</v>
      </c>
      <c r="C94" s="259" t="s">
        <v>134</v>
      </c>
      <c r="D94" s="254">
        <v>45379</v>
      </c>
      <c r="E94" s="253">
        <v>270.89999999999998</v>
      </c>
      <c r="F94" s="253">
        <v>266</v>
      </c>
      <c r="G94" s="255">
        <v>258</v>
      </c>
      <c r="H94" s="255">
        <v>245.1</v>
      </c>
      <c r="I94" s="255">
        <v>237.1</v>
      </c>
      <c r="J94" s="255">
        <v>278.89999999999998</v>
      </c>
      <c r="K94" s="255">
        <v>286.89999999999998</v>
      </c>
      <c r="L94" s="255">
        <v>299.8</v>
      </c>
      <c r="M94" s="256">
        <v>274</v>
      </c>
      <c r="N94" s="256">
        <v>253.1</v>
      </c>
      <c r="O94" s="256">
        <v>34476500</v>
      </c>
      <c r="P94" s="257">
        <v>6.7969134789033006E-2</v>
      </c>
    </row>
    <row r="95" spans="1:16" ht="12.75" customHeight="1">
      <c r="A95" s="248">
        <v>85</v>
      </c>
      <c r="B95" s="261" t="s">
        <v>84</v>
      </c>
      <c r="C95" s="253" t="s">
        <v>135</v>
      </c>
      <c r="D95" s="254">
        <v>45379</v>
      </c>
      <c r="E95" s="253">
        <v>513.5</v>
      </c>
      <c r="F95" s="253">
        <v>512.6</v>
      </c>
      <c r="G95" s="255">
        <v>506.75</v>
      </c>
      <c r="H95" s="255">
        <v>500</v>
      </c>
      <c r="I95" s="255">
        <v>494.15</v>
      </c>
      <c r="J95" s="255">
        <v>519.35</v>
      </c>
      <c r="K95" s="255">
        <v>525.20000000000016</v>
      </c>
      <c r="L95" s="255">
        <v>531.95000000000005</v>
      </c>
      <c r="M95" s="256">
        <v>518.45000000000005</v>
      </c>
      <c r="N95" s="256">
        <v>505.85</v>
      </c>
      <c r="O95" s="256">
        <v>39071700</v>
      </c>
      <c r="P95" s="257">
        <v>-5.5662451896646512E-3</v>
      </c>
    </row>
    <row r="96" spans="1:16" ht="12.75" customHeight="1">
      <c r="A96" s="248">
        <v>86</v>
      </c>
      <c r="B96" s="261" t="s">
        <v>59</v>
      </c>
      <c r="C96" s="253" t="s">
        <v>136</v>
      </c>
      <c r="D96" s="254">
        <v>45379</v>
      </c>
      <c r="E96" s="253">
        <v>2425.8000000000002</v>
      </c>
      <c r="F96" s="253">
        <v>2426.7000000000003</v>
      </c>
      <c r="G96" s="255">
        <v>2414.4500000000007</v>
      </c>
      <c r="H96" s="255">
        <v>2403.1000000000004</v>
      </c>
      <c r="I96" s="255">
        <v>2390.8500000000008</v>
      </c>
      <c r="J96" s="255">
        <v>2438.0500000000006</v>
      </c>
      <c r="K96" s="255">
        <v>2450.2999999999997</v>
      </c>
      <c r="L96" s="255">
        <v>2461.6500000000005</v>
      </c>
      <c r="M96" s="256">
        <v>2438.9499999999998</v>
      </c>
      <c r="N96" s="256">
        <v>2415.35</v>
      </c>
      <c r="O96" s="256">
        <v>12202500</v>
      </c>
      <c r="P96" s="257">
        <v>-3.3342839488568851E-2</v>
      </c>
    </row>
    <row r="97" spans="1:16" ht="12.75" customHeight="1">
      <c r="A97" s="248">
        <v>87</v>
      </c>
      <c r="B97" s="261" t="s">
        <v>63</v>
      </c>
      <c r="C97" s="253" t="s">
        <v>138</v>
      </c>
      <c r="D97" s="254">
        <v>45379</v>
      </c>
      <c r="E97" s="253">
        <v>1060.3</v>
      </c>
      <c r="F97" s="253">
        <v>1057.6499999999999</v>
      </c>
      <c r="G97" s="255">
        <v>1048.3999999999996</v>
      </c>
      <c r="H97" s="255">
        <v>1036.4999999999998</v>
      </c>
      <c r="I97" s="255">
        <v>1027.2499999999995</v>
      </c>
      <c r="J97" s="255">
        <v>1069.5499999999997</v>
      </c>
      <c r="K97" s="255">
        <v>1078.8000000000002</v>
      </c>
      <c r="L97" s="255">
        <v>1090.6999999999998</v>
      </c>
      <c r="M97" s="256">
        <v>1066.9000000000001</v>
      </c>
      <c r="N97" s="256">
        <v>1045.75</v>
      </c>
      <c r="O97" s="256">
        <v>82345900</v>
      </c>
      <c r="P97" s="257">
        <v>1.0288648992176162E-2</v>
      </c>
    </row>
    <row r="98" spans="1:16" ht="12.75" customHeight="1">
      <c r="A98" s="248">
        <v>88</v>
      </c>
      <c r="B98" s="261" t="s">
        <v>68</v>
      </c>
      <c r="C98" s="253" t="s">
        <v>139</v>
      </c>
      <c r="D98" s="254">
        <v>45379</v>
      </c>
      <c r="E98" s="253">
        <v>1720.7</v>
      </c>
      <c r="F98" s="253">
        <v>1709.9833333333333</v>
      </c>
      <c r="G98" s="255">
        <v>1685.7666666666667</v>
      </c>
      <c r="H98" s="255">
        <v>1650.8333333333333</v>
      </c>
      <c r="I98" s="255">
        <v>1626.6166666666666</v>
      </c>
      <c r="J98" s="255">
        <v>1744.9166666666667</v>
      </c>
      <c r="K98" s="255">
        <v>1769.1333333333334</v>
      </c>
      <c r="L98" s="255">
        <v>1804.0666666666668</v>
      </c>
      <c r="M98" s="256">
        <v>1734.2</v>
      </c>
      <c r="N98" s="256">
        <v>1675.05</v>
      </c>
      <c r="O98" s="256">
        <v>2728000</v>
      </c>
      <c r="P98" s="257">
        <v>-0.18274415817855003</v>
      </c>
    </row>
    <row r="99" spans="1:16" ht="12.75" customHeight="1">
      <c r="A99" s="248">
        <v>89</v>
      </c>
      <c r="B99" s="261" t="s">
        <v>68</v>
      </c>
      <c r="C99" s="253" t="s">
        <v>140</v>
      </c>
      <c r="D99" s="254">
        <v>45379</v>
      </c>
      <c r="E99" s="253">
        <v>535.4</v>
      </c>
      <c r="F99" s="253">
        <v>531.0333333333333</v>
      </c>
      <c r="G99" s="255">
        <v>524.36666666666656</v>
      </c>
      <c r="H99" s="255">
        <v>513.33333333333326</v>
      </c>
      <c r="I99" s="255">
        <v>506.66666666666652</v>
      </c>
      <c r="J99" s="255">
        <v>542.06666666666661</v>
      </c>
      <c r="K99" s="255">
        <v>548.73333333333335</v>
      </c>
      <c r="L99" s="255">
        <v>559.76666666666665</v>
      </c>
      <c r="M99" s="256">
        <v>537.70000000000005</v>
      </c>
      <c r="N99" s="256">
        <v>520</v>
      </c>
      <c r="O99" s="256">
        <v>11979000</v>
      </c>
      <c r="P99" s="257">
        <v>-5.9696220416813849E-2</v>
      </c>
    </row>
    <row r="100" spans="1:16" ht="12.75" customHeight="1">
      <c r="A100" s="248">
        <v>90</v>
      </c>
      <c r="B100" s="261" t="s">
        <v>79</v>
      </c>
      <c r="C100" s="253" t="s">
        <v>141</v>
      </c>
      <c r="D100" s="254">
        <v>45379</v>
      </c>
      <c r="E100" s="253">
        <v>13.75</v>
      </c>
      <c r="F100" s="253">
        <v>13.783333333333333</v>
      </c>
      <c r="G100" s="255">
        <v>13.466666666666667</v>
      </c>
      <c r="H100" s="255">
        <v>13.183333333333334</v>
      </c>
      <c r="I100" s="255">
        <v>12.866666666666667</v>
      </c>
      <c r="J100" s="255">
        <v>14.066666666666666</v>
      </c>
      <c r="K100" s="255">
        <v>14.383333333333333</v>
      </c>
      <c r="L100" s="255">
        <v>14.666666666666666</v>
      </c>
      <c r="M100" s="256">
        <v>14.1</v>
      </c>
      <c r="N100" s="256">
        <v>13.5</v>
      </c>
      <c r="O100" s="256">
        <v>1929760000</v>
      </c>
      <c r="P100" s="257">
        <v>-0.1337666534994793</v>
      </c>
    </row>
    <row r="101" spans="1:16" ht="12.75" customHeight="1">
      <c r="A101" s="248">
        <v>91</v>
      </c>
      <c r="B101" s="261" t="s">
        <v>68</v>
      </c>
      <c r="C101" s="253" t="s">
        <v>142</v>
      </c>
      <c r="D101" s="254">
        <v>45379</v>
      </c>
      <c r="E101" s="253">
        <v>117.1</v>
      </c>
      <c r="F101" s="253">
        <v>115.93333333333334</v>
      </c>
      <c r="G101" s="255">
        <v>114.36666666666667</v>
      </c>
      <c r="H101" s="255">
        <v>111.63333333333334</v>
      </c>
      <c r="I101" s="255">
        <v>110.06666666666668</v>
      </c>
      <c r="J101" s="255">
        <v>118.66666666666667</v>
      </c>
      <c r="K101" s="255">
        <v>120.23333333333333</v>
      </c>
      <c r="L101" s="255">
        <v>122.96666666666667</v>
      </c>
      <c r="M101" s="256">
        <v>117.5</v>
      </c>
      <c r="N101" s="256">
        <v>113.2</v>
      </c>
      <c r="O101" s="256">
        <v>67880000</v>
      </c>
      <c r="P101" s="257">
        <v>-4.5086867834282902E-2</v>
      </c>
    </row>
    <row r="102" spans="1:16" ht="12.75" customHeight="1">
      <c r="A102" s="248">
        <v>92</v>
      </c>
      <c r="B102" s="261" t="s">
        <v>63</v>
      </c>
      <c r="C102" s="259" t="s">
        <v>143</v>
      </c>
      <c r="D102" s="254">
        <v>45379</v>
      </c>
      <c r="E102" s="253">
        <v>81.45</v>
      </c>
      <c r="F102" s="253">
        <v>80.766666666666666</v>
      </c>
      <c r="G102" s="255">
        <v>79.883333333333326</v>
      </c>
      <c r="H102" s="255">
        <v>78.316666666666663</v>
      </c>
      <c r="I102" s="255">
        <v>77.433333333333323</v>
      </c>
      <c r="J102" s="255">
        <v>82.333333333333329</v>
      </c>
      <c r="K102" s="255">
        <v>83.216666666666683</v>
      </c>
      <c r="L102" s="255">
        <v>84.783333333333331</v>
      </c>
      <c r="M102" s="256">
        <v>81.650000000000006</v>
      </c>
      <c r="N102" s="256">
        <v>79.2</v>
      </c>
      <c r="O102" s="256">
        <v>343147500</v>
      </c>
      <c r="P102" s="257">
        <v>-5.9760383058301308E-2</v>
      </c>
    </row>
    <row r="103" spans="1:16" ht="12.75" customHeight="1">
      <c r="A103" s="248">
        <v>93</v>
      </c>
      <c r="B103" s="261" t="s">
        <v>45</v>
      </c>
      <c r="C103" s="253" t="s">
        <v>144</v>
      </c>
      <c r="D103" s="254">
        <v>45379</v>
      </c>
      <c r="E103" s="253">
        <v>143.05000000000001</v>
      </c>
      <c r="F103" s="253">
        <v>142.18333333333334</v>
      </c>
      <c r="G103" s="255">
        <v>140.61666666666667</v>
      </c>
      <c r="H103" s="255">
        <v>138.18333333333334</v>
      </c>
      <c r="I103" s="255">
        <v>136.61666666666667</v>
      </c>
      <c r="J103" s="255">
        <v>144.61666666666667</v>
      </c>
      <c r="K103" s="255">
        <v>146.18333333333334</v>
      </c>
      <c r="L103" s="255">
        <v>148.61666666666667</v>
      </c>
      <c r="M103" s="256">
        <v>143.75</v>
      </c>
      <c r="N103" s="256">
        <v>139.75</v>
      </c>
      <c r="O103" s="256">
        <v>60480000</v>
      </c>
      <c r="P103" s="257">
        <v>-6.547688028740295E-2</v>
      </c>
    </row>
    <row r="104" spans="1:16" ht="12.75" customHeight="1">
      <c r="A104" s="248">
        <v>94</v>
      </c>
      <c r="B104" s="261" t="s">
        <v>84</v>
      </c>
      <c r="C104" s="260" t="s">
        <v>145</v>
      </c>
      <c r="D104" s="254">
        <v>45379</v>
      </c>
      <c r="E104" s="253">
        <v>425.95</v>
      </c>
      <c r="F104" s="253">
        <v>422.0333333333333</v>
      </c>
      <c r="G104" s="255">
        <v>417.01666666666659</v>
      </c>
      <c r="H104" s="255">
        <v>408.08333333333331</v>
      </c>
      <c r="I104" s="255">
        <v>403.06666666666661</v>
      </c>
      <c r="J104" s="255">
        <v>430.96666666666658</v>
      </c>
      <c r="K104" s="255">
        <v>435.98333333333323</v>
      </c>
      <c r="L104" s="255">
        <v>444.91666666666657</v>
      </c>
      <c r="M104" s="256">
        <v>427.05</v>
      </c>
      <c r="N104" s="256">
        <v>413.1</v>
      </c>
      <c r="O104" s="256">
        <v>12486375</v>
      </c>
      <c r="P104" s="257">
        <v>-0.13489568448128036</v>
      </c>
    </row>
    <row r="105" spans="1:16" ht="12.75" customHeight="1">
      <c r="A105" s="248">
        <v>95</v>
      </c>
      <c r="B105" s="261" t="s">
        <v>117</v>
      </c>
      <c r="C105" s="253" t="s">
        <v>146</v>
      </c>
      <c r="D105" s="254">
        <v>45379</v>
      </c>
      <c r="E105" s="253">
        <v>589</v>
      </c>
      <c r="F105" s="253">
        <v>582.63333333333333</v>
      </c>
      <c r="G105" s="255">
        <v>574.31666666666661</v>
      </c>
      <c r="H105" s="255">
        <v>559.63333333333333</v>
      </c>
      <c r="I105" s="255">
        <v>551.31666666666661</v>
      </c>
      <c r="J105" s="255">
        <v>597.31666666666661</v>
      </c>
      <c r="K105" s="255">
        <v>605.63333333333344</v>
      </c>
      <c r="L105" s="255">
        <v>620.31666666666661</v>
      </c>
      <c r="M105" s="256">
        <v>590.95000000000005</v>
      </c>
      <c r="N105" s="256">
        <v>567.95000000000005</v>
      </c>
      <c r="O105" s="256">
        <v>16914000</v>
      </c>
      <c r="P105" s="257">
        <v>-1.1455289304500292E-2</v>
      </c>
    </row>
    <row r="106" spans="1:16" ht="12.75" customHeight="1">
      <c r="A106" s="248">
        <v>96</v>
      </c>
      <c r="B106" s="261" t="s">
        <v>49</v>
      </c>
      <c r="C106" s="260" t="s">
        <v>147</v>
      </c>
      <c r="D106" s="254">
        <v>45379</v>
      </c>
      <c r="E106" s="253">
        <v>230.55</v>
      </c>
      <c r="F106" s="253">
        <v>227.95000000000002</v>
      </c>
      <c r="G106" s="255">
        <v>224.10000000000002</v>
      </c>
      <c r="H106" s="255">
        <v>217.65</v>
      </c>
      <c r="I106" s="255">
        <v>213.8</v>
      </c>
      <c r="J106" s="255">
        <v>234.40000000000003</v>
      </c>
      <c r="K106" s="255">
        <v>238.25</v>
      </c>
      <c r="L106" s="255">
        <v>244.70000000000005</v>
      </c>
      <c r="M106" s="256">
        <v>231.8</v>
      </c>
      <c r="N106" s="256">
        <v>221.5</v>
      </c>
      <c r="O106" s="256">
        <v>20972800</v>
      </c>
      <c r="P106" s="257">
        <v>-5.7739895518284304E-3</v>
      </c>
    </row>
    <row r="107" spans="1:16" ht="12.75" customHeight="1">
      <c r="A107" s="248">
        <v>97</v>
      </c>
      <c r="B107" s="261" t="s">
        <v>45</v>
      </c>
      <c r="C107" s="258" t="s">
        <v>148</v>
      </c>
      <c r="D107" s="254">
        <v>45379</v>
      </c>
      <c r="E107" s="253">
        <v>2651.3</v>
      </c>
      <c r="F107" s="253">
        <v>2643.7000000000003</v>
      </c>
      <c r="G107" s="255">
        <v>2623.0000000000005</v>
      </c>
      <c r="H107" s="255">
        <v>2594.7000000000003</v>
      </c>
      <c r="I107" s="255">
        <v>2574.0000000000005</v>
      </c>
      <c r="J107" s="255">
        <v>2672.0000000000005</v>
      </c>
      <c r="K107" s="255">
        <v>2692.7000000000003</v>
      </c>
      <c r="L107" s="255">
        <v>2721.0000000000005</v>
      </c>
      <c r="M107" s="256">
        <v>2664.4</v>
      </c>
      <c r="N107" s="256">
        <v>2615.4</v>
      </c>
      <c r="O107" s="256">
        <v>815100</v>
      </c>
      <c r="P107" s="257">
        <v>-6.2133241284086989E-2</v>
      </c>
    </row>
    <row r="108" spans="1:16" ht="12.75" customHeight="1">
      <c r="A108" s="248">
        <v>98</v>
      </c>
      <c r="B108" s="261" t="s">
        <v>45</v>
      </c>
      <c r="C108" s="260" t="s">
        <v>149</v>
      </c>
      <c r="D108" s="254">
        <v>45379</v>
      </c>
      <c r="E108" s="253">
        <v>3164.6</v>
      </c>
      <c r="F108" s="253">
        <v>3142.6833333333329</v>
      </c>
      <c r="G108" s="255">
        <v>3112.9166666666661</v>
      </c>
      <c r="H108" s="255">
        <v>3061.2333333333331</v>
      </c>
      <c r="I108" s="255">
        <v>3031.4666666666662</v>
      </c>
      <c r="J108" s="255">
        <v>3194.3666666666659</v>
      </c>
      <c r="K108" s="255">
        <v>3224.1333333333332</v>
      </c>
      <c r="L108" s="255">
        <v>3275.8166666666657</v>
      </c>
      <c r="M108" s="256">
        <v>3172.45</v>
      </c>
      <c r="N108" s="256">
        <v>3091</v>
      </c>
      <c r="O108" s="256">
        <v>5600100</v>
      </c>
      <c r="P108" s="257">
        <v>2.3626698168930892E-3</v>
      </c>
    </row>
    <row r="109" spans="1:16" ht="12.75" customHeight="1">
      <c r="A109" s="248">
        <v>99</v>
      </c>
      <c r="B109" s="261" t="s">
        <v>63</v>
      </c>
      <c r="C109" s="253" t="s">
        <v>150</v>
      </c>
      <c r="D109" s="254">
        <v>45379</v>
      </c>
      <c r="E109" s="253">
        <v>1482.3</v>
      </c>
      <c r="F109" s="253">
        <v>1473.25</v>
      </c>
      <c r="G109" s="255">
        <v>1458.7</v>
      </c>
      <c r="H109" s="255">
        <v>1435.1000000000001</v>
      </c>
      <c r="I109" s="255">
        <v>1420.5500000000002</v>
      </c>
      <c r="J109" s="255">
        <v>1496.85</v>
      </c>
      <c r="K109" s="255">
        <v>1511.4</v>
      </c>
      <c r="L109" s="255">
        <v>1534.9999999999998</v>
      </c>
      <c r="M109" s="256">
        <v>1487.8</v>
      </c>
      <c r="N109" s="256">
        <v>1449.65</v>
      </c>
      <c r="O109" s="256">
        <v>29209500</v>
      </c>
      <c r="P109" s="257">
        <v>8.0409987403585667E-3</v>
      </c>
    </row>
    <row r="110" spans="1:16" ht="12.75" customHeight="1">
      <c r="A110" s="248">
        <v>100</v>
      </c>
      <c r="B110" s="261" t="s">
        <v>79</v>
      </c>
      <c r="C110" s="253" t="s">
        <v>151</v>
      </c>
      <c r="D110" s="254">
        <v>45379</v>
      </c>
      <c r="E110" s="253">
        <v>254.1</v>
      </c>
      <c r="F110" s="253">
        <v>250.78333333333333</v>
      </c>
      <c r="G110" s="255">
        <v>245.56666666666666</v>
      </c>
      <c r="H110" s="255">
        <v>237.03333333333333</v>
      </c>
      <c r="I110" s="255">
        <v>231.81666666666666</v>
      </c>
      <c r="J110" s="255">
        <v>259.31666666666666</v>
      </c>
      <c r="K110" s="255">
        <v>264.5333333333333</v>
      </c>
      <c r="L110" s="255">
        <v>273.06666666666666</v>
      </c>
      <c r="M110" s="256">
        <v>256</v>
      </c>
      <c r="N110" s="256">
        <v>242.25</v>
      </c>
      <c r="O110" s="256">
        <v>81984200</v>
      </c>
      <c r="P110" s="257">
        <v>-0.14471677366722235</v>
      </c>
    </row>
    <row r="111" spans="1:16" ht="12.75" customHeight="1">
      <c r="A111" s="248">
        <v>101</v>
      </c>
      <c r="B111" s="261" t="s">
        <v>87</v>
      </c>
      <c r="C111" s="253" t="s">
        <v>152</v>
      </c>
      <c r="D111" s="254">
        <v>45379</v>
      </c>
      <c r="E111" s="253">
        <v>1682.85</v>
      </c>
      <c r="F111" s="253">
        <v>1675.9666666666665</v>
      </c>
      <c r="G111" s="255">
        <v>1663.633333333333</v>
      </c>
      <c r="H111" s="255">
        <v>1644.4166666666665</v>
      </c>
      <c r="I111" s="255">
        <v>1632.083333333333</v>
      </c>
      <c r="J111" s="255">
        <v>1695.1833333333329</v>
      </c>
      <c r="K111" s="255">
        <v>1707.5166666666664</v>
      </c>
      <c r="L111" s="255">
        <v>1726.7333333333329</v>
      </c>
      <c r="M111" s="256">
        <v>1688.3</v>
      </c>
      <c r="N111" s="256">
        <v>1656.75</v>
      </c>
      <c r="O111" s="256">
        <v>25610400</v>
      </c>
      <c r="P111" s="257">
        <v>8.7759378594274365E-3</v>
      </c>
    </row>
    <row r="112" spans="1:16" ht="12.75" customHeight="1">
      <c r="A112" s="248">
        <v>102</v>
      </c>
      <c r="B112" s="261" t="s">
        <v>84</v>
      </c>
      <c r="C112" s="253" t="s">
        <v>154</v>
      </c>
      <c r="D112" s="254">
        <v>45379</v>
      </c>
      <c r="E112" s="253">
        <v>166.9</v>
      </c>
      <c r="F112" s="253">
        <v>167.36666666666667</v>
      </c>
      <c r="G112" s="255">
        <v>165.13333333333335</v>
      </c>
      <c r="H112" s="255">
        <v>163.36666666666667</v>
      </c>
      <c r="I112" s="255">
        <v>161.13333333333335</v>
      </c>
      <c r="J112" s="255">
        <v>169.13333333333335</v>
      </c>
      <c r="K112" s="255">
        <v>171.3666666666667</v>
      </c>
      <c r="L112" s="255">
        <v>173.13333333333335</v>
      </c>
      <c r="M112" s="256">
        <v>169.6</v>
      </c>
      <c r="N112" s="256">
        <v>165.6</v>
      </c>
      <c r="O112" s="256">
        <v>185435250</v>
      </c>
      <c r="P112" s="257">
        <v>-2.1354327467325306E-2</v>
      </c>
    </row>
    <row r="113" spans="1:16" ht="12.75" customHeight="1">
      <c r="A113" s="248">
        <v>103</v>
      </c>
      <c r="B113" s="261" t="s">
        <v>43</v>
      </c>
      <c r="C113" s="253" t="s">
        <v>155</v>
      </c>
      <c r="D113" s="254">
        <v>45379</v>
      </c>
      <c r="E113" s="253">
        <v>1201.6500000000001</v>
      </c>
      <c r="F113" s="253">
        <v>1188.7166666666667</v>
      </c>
      <c r="G113" s="255">
        <v>1169.4333333333334</v>
      </c>
      <c r="H113" s="255">
        <v>1137.2166666666667</v>
      </c>
      <c r="I113" s="255">
        <v>1117.9333333333334</v>
      </c>
      <c r="J113" s="255">
        <v>1220.9333333333334</v>
      </c>
      <c r="K113" s="255">
        <v>1240.2166666666667</v>
      </c>
      <c r="L113" s="255">
        <v>1272.4333333333334</v>
      </c>
      <c r="M113" s="256">
        <v>1208</v>
      </c>
      <c r="N113" s="256">
        <v>1156.5</v>
      </c>
      <c r="O113" s="256">
        <v>2850250</v>
      </c>
      <c r="P113" s="257">
        <v>-0.16124713083397094</v>
      </c>
    </row>
    <row r="114" spans="1:16" ht="12.75" customHeight="1">
      <c r="A114" s="248">
        <v>104</v>
      </c>
      <c r="B114" s="261" t="s">
        <v>45</v>
      </c>
      <c r="C114" s="260" t="s">
        <v>156</v>
      </c>
      <c r="D114" s="254">
        <v>45379</v>
      </c>
      <c r="E114" s="253">
        <v>931.5</v>
      </c>
      <c r="F114" s="253">
        <v>928.4666666666667</v>
      </c>
      <c r="G114" s="255">
        <v>919.43333333333339</v>
      </c>
      <c r="H114" s="255">
        <v>907.36666666666667</v>
      </c>
      <c r="I114" s="255">
        <v>898.33333333333337</v>
      </c>
      <c r="J114" s="255">
        <v>940.53333333333342</v>
      </c>
      <c r="K114" s="255">
        <v>949.56666666666672</v>
      </c>
      <c r="L114" s="255">
        <v>961.63333333333344</v>
      </c>
      <c r="M114" s="256">
        <v>937.5</v>
      </c>
      <c r="N114" s="256">
        <v>916.4</v>
      </c>
      <c r="O114" s="256">
        <v>16142000</v>
      </c>
      <c r="P114" s="257">
        <v>-4.9268192125334981E-2</v>
      </c>
    </row>
    <row r="115" spans="1:16" ht="12.75" customHeight="1">
      <c r="A115" s="248">
        <v>105</v>
      </c>
      <c r="B115" s="261" t="s">
        <v>59</v>
      </c>
      <c r="C115" s="253" t="s">
        <v>157</v>
      </c>
      <c r="D115" s="254">
        <v>45379</v>
      </c>
      <c r="E115" s="253">
        <v>409.1</v>
      </c>
      <c r="F115" s="253">
        <v>409.43333333333334</v>
      </c>
      <c r="G115" s="255">
        <v>406.16666666666669</v>
      </c>
      <c r="H115" s="255">
        <v>403.23333333333335</v>
      </c>
      <c r="I115" s="255">
        <v>399.9666666666667</v>
      </c>
      <c r="J115" s="255">
        <v>412.36666666666667</v>
      </c>
      <c r="K115" s="255">
        <v>415.63333333333333</v>
      </c>
      <c r="L115" s="255">
        <v>418.56666666666666</v>
      </c>
      <c r="M115" s="256">
        <v>412.7</v>
      </c>
      <c r="N115" s="256">
        <v>406.5</v>
      </c>
      <c r="O115" s="256">
        <v>112212800</v>
      </c>
      <c r="P115" s="257">
        <v>-7.5750187794045937E-2</v>
      </c>
    </row>
    <row r="116" spans="1:16" ht="12.75" customHeight="1">
      <c r="A116" s="248">
        <v>106</v>
      </c>
      <c r="B116" s="261" t="s">
        <v>132</v>
      </c>
      <c r="C116" s="253" t="s">
        <v>158</v>
      </c>
      <c r="D116" s="254">
        <v>45379</v>
      </c>
      <c r="E116" s="253">
        <v>780.2</v>
      </c>
      <c r="F116" s="253">
        <v>774.18333333333339</v>
      </c>
      <c r="G116" s="255">
        <v>765.01666666666677</v>
      </c>
      <c r="H116" s="255">
        <v>749.83333333333337</v>
      </c>
      <c r="I116" s="255">
        <v>740.66666666666674</v>
      </c>
      <c r="J116" s="255">
        <v>789.36666666666679</v>
      </c>
      <c r="K116" s="255">
        <v>798.5333333333333</v>
      </c>
      <c r="L116" s="255">
        <v>813.71666666666681</v>
      </c>
      <c r="M116" s="256">
        <v>783.35</v>
      </c>
      <c r="N116" s="256">
        <v>759</v>
      </c>
      <c r="O116" s="256">
        <v>23052500</v>
      </c>
      <c r="P116" s="257">
        <v>-3.2474686532710774E-2</v>
      </c>
    </row>
    <row r="117" spans="1:16" ht="12.75" customHeight="1">
      <c r="A117" s="248">
        <v>107</v>
      </c>
      <c r="B117" s="261" t="s">
        <v>49</v>
      </c>
      <c r="C117" s="253" t="s">
        <v>159</v>
      </c>
      <c r="D117" s="254">
        <v>45379</v>
      </c>
      <c r="E117" s="253">
        <v>4525.55</v>
      </c>
      <c r="F117" s="253">
        <v>4497.8166666666666</v>
      </c>
      <c r="G117" s="255">
        <v>4454.0333333333328</v>
      </c>
      <c r="H117" s="255">
        <v>4382.5166666666664</v>
      </c>
      <c r="I117" s="255">
        <v>4338.7333333333327</v>
      </c>
      <c r="J117" s="255">
        <v>4569.333333333333</v>
      </c>
      <c r="K117" s="255">
        <v>4613.1166666666677</v>
      </c>
      <c r="L117" s="255">
        <v>4684.6333333333332</v>
      </c>
      <c r="M117" s="256">
        <v>4541.6000000000004</v>
      </c>
      <c r="N117" s="256">
        <v>4426.3</v>
      </c>
      <c r="O117" s="256">
        <v>614750</v>
      </c>
      <c r="P117" s="257">
        <v>-0.17261103633916555</v>
      </c>
    </row>
    <row r="118" spans="1:16" ht="12.75" customHeight="1">
      <c r="A118" s="248">
        <v>108</v>
      </c>
      <c r="B118" s="261" t="s">
        <v>132</v>
      </c>
      <c r="C118" s="258" t="s">
        <v>160</v>
      </c>
      <c r="D118" s="254">
        <v>45379</v>
      </c>
      <c r="E118" s="253">
        <v>806.4</v>
      </c>
      <c r="F118" s="253">
        <v>804.43333333333328</v>
      </c>
      <c r="G118" s="255">
        <v>797.56666666666661</v>
      </c>
      <c r="H118" s="255">
        <v>788.73333333333335</v>
      </c>
      <c r="I118" s="255">
        <v>781.86666666666667</v>
      </c>
      <c r="J118" s="255">
        <v>813.26666666666654</v>
      </c>
      <c r="K118" s="255">
        <v>820.1333333333331</v>
      </c>
      <c r="L118" s="255">
        <v>828.96666666666647</v>
      </c>
      <c r="M118" s="256">
        <v>811.3</v>
      </c>
      <c r="N118" s="256">
        <v>795.6</v>
      </c>
      <c r="O118" s="256">
        <v>16515225</v>
      </c>
      <c r="P118" s="257">
        <v>-5.2841436977392381E-2</v>
      </c>
    </row>
    <row r="119" spans="1:16" ht="12.75" customHeight="1">
      <c r="A119" s="248">
        <v>109</v>
      </c>
      <c r="B119" s="261" t="s">
        <v>45</v>
      </c>
      <c r="C119" s="253" t="s">
        <v>161</v>
      </c>
      <c r="D119" s="254">
        <v>45379</v>
      </c>
      <c r="E119" s="253">
        <v>466.75</v>
      </c>
      <c r="F119" s="253">
        <v>466.8</v>
      </c>
      <c r="G119" s="255">
        <v>460.8</v>
      </c>
      <c r="H119" s="255">
        <v>454.85</v>
      </c>
      <c r="I119" s="255">
        <v>448.85</v>
      </c>
      <c r="J119" s="255">
        <v>472.75</v>
      </c>
      <c r="K119" s="255">
        <v>478.75</v>
      </c>
      <c r="L119" s="255">
        <v>484.7</v>
      </c>
      <c r="M119" s="256">
        <v>472.8</v>
      </c>
      <c r="N119" s="256">
        <v>460.85</v>
      </c>
      <c r="O119" s="256">
        <v>17043750</v>
      </c>
      <c r="P119" s="257">
        <v>-6.6351684470008221E-2</v>
      </c>
    </row>
    <row r="120" spans="1:16" ht="12.75" customHeight="1">
      <c r="A120" s="248">
        <v>110</v>
      </c>
      <c r="B120" s="261" t="s">
        <v>63</v>
      </c>
      <c r="C120" s="253" t="s">
        <v>162</v>
      </c>
      <c r="D120" s="254">
        <v>45379</v>
      </c>
      <c r="E120" s="253">
        <v>1700.1</v>
      </c>
      <c r="F120" s="253">
        <v>1695.8833333333332</v>
      </c>
      <c r="G120" s="255">
        <v>1682.1166666666663</v>
      </c>
      <c r="H120" s="255">
        <v>1664.1333333333332</v>
      </c>
      <c r="I120" s="255">
        <v>1650.3666666666663</v>
      </c>
      <c r="J120" s="255">
        <v>1713.8666666666663</v>
      </c>
      <c r="K120" s="255">
        <v>1727.6333333333332</v>
      </c>
      <c r="L120" s="255">
        <v>1745.6166666666663</v>
      </c>
      <c r="M120" s="256">
        <v>1709.65</v>
      </c>
      <c r="N120" s="256">
        <v>1677.9</v>
      </c>
      <c r="O120" s="256">
        <v>40714000</v>
      </c>
      <c r="P120" s="257">
        <v>3.8018703407201933E-2</v>
      </c>
    </row>
    <row r="121" spans="1:16" ht="12.75" customHeight="1">
      <c r="A121" s="248">
        <v>111</v>
      </c>
      <c r="B121" s="261" t="s">
        <v>68</v>
      </c>
      <c r="C121" s="253" t="s">
        <v>163</v>
      </c>
      <c r="D121" s="254">
        <v>45379</v>
      </c>
      <c r="E121" s="253">
        <v>168.35</v>
      </c>
      <c r="F121" s="253">
        <v>166.96666666666667</v>
      </c>
      <c r="G121" s="255">
        <v>165.13333333333333</v>
      </c>
      <c r="H121" s="255">
        <v>161.91666666666666</v>
      </c>
      <c r="I121" s="255">
        <v>160.08333333333331</v>
      </c>
      <c r="J121" s="255">
        <v>170.18333333333334</v>
      </c>
      <c r="K121" s="255">
        <v>172.01666666666665</v>
      </c>
      <c r="L121" s="255">
        <v>175.23333333333335</v>
      </c>
      <c r="M121" s="256">
        <v>168.8</v>
      </c>
      <c r="N121" s="256">
        <v>163.75</v>
      </c>
      <c r="O121" s="256">
        <v>39564554</v>
      </c>
      <c r="P121" s="257">
        <v>-2.9337712096332787E-2</v>
      </c>
    </row>
    <row r="122" spans="1:16" ht="12.75" customHeight="1">
      <c r="A122" s="248">
        <v>112</v>
      </c>
      <c r="B122" s="261" t="s">
        <v>45</v>
      </c>
      <c r="C122" s="253" t="s">
        <v>164</v>
      </c>
      <c r="D122" s="254">
        <v>45379</v>
      </c>
      <c r="E122" s="253">
        <v>2358.6999999999998</v>
      </c>
      <c r="F122" s="253">
        <v>2343.25</v>
      </c>
      <c r="G122" s="255">
        <v>2321.5500000000002</v>
      </c>
      <c r="H122" s="255">
        <v>2284.4</v>
      </c>
      <c r="I122" s="255">
        <v>2262.7000000000003</v>
      </c>
      <c r="J122" s="255">
        <v>2380.4</v>
      </c>
      <c r="K122" s="255">
        <v>2402.1</v>
      </c>
      <c r="L122" s="255">
        <v>2439.25</v>
      </c>
      <c r="M122" s="256">
        <v>2364.9499999999998</v>
      </c>
      <c r="N122" s="256">
        <v>2306.1</v>
      </c>
      <c r="O122" s="256">
        <v>1115700</v>
      </c>
      <c r="P122" s="257">
        <v>-0.13289811144788996</v>
      </c>
    </row>
    <row r="123" spans="1:16" ht="12.75" customHeight="1">
      <c r="A123" s="248">
        <v>113</v>
      </c>
      <c r="B123" s="261" t="s">
        <v>43</v>
      </c>
      <c r="C123" s="253" t="s">
        <v>165</v>
      </c>
      <c r="D123" s="254">
        <v>45379</v>
      </c>
      <c r="E123" s="253">
        <v>408.65</v>
      </c>
      <c r="F123" s="253">
        <v>407.36666666666662</v>
      </c>
      <c r="G123" s="255">
        <v>404.18333333333322</v>
      </c>
      <c r="H123" s="255">
        <v>399.71666666666658</v>
      </c>
      <c r="I123" s="255">
        <v>396.53333333333319</v>
      </c>
      <c r="J123" s="255">
        <v>411.83333333333326</v>
      </c>
      <c r="K123" s="255">
        <v>415.01666666666665</v>
      </c>
      <c r="L123" s="255">
        <v>419.48333333333329</v>
      </c>
      <c r="M123" s="256">
        <v>410.55</v>
      </c>
      <c r="N123" s="256">
        <v>402.9</v>
      </c>
      <c r="O123" s="256">
        <v>11704500</v>
      </c>
      <c r="P123" s="257">
        <v>-1.4316392269148175E-2</v>
      </c>
    </row>
    <row r="124" spans="1:16" ht="12.75" customHeight="1">
      <c r="A124" s="248">
        <v>114</v>
      </c>
      <c r="B124" s="261" t="s">
        <v>68</v>
      </c>
      <c r="C124" s="258" t="s">
        <v>166</v>
      </c>
      <c r="D124" s="254">
        <v>45379</v>
      </c>
      <c r="E124" s="253">
        <v>651.75</v>
      </c>
      <c r="F124" s="253">
        <v>648.0333333333333</v>
      </c>
      <c r="G124" s="255">
        <v>641.81666666666661</v>
      </c>
      <c r="H124" s="255">
        <v>631.88333333333333</v>
      </c>
      <c r="I124" s="255">
        <v>625.66666666666663</v>
      </c>
      <c r="J124" s="255">
        <v>657.96666666666658</v>
      </c>
      <c r="K124" s="255">
        <v>664.18333333333328</v>
      </c>
      <c r="L124" s="255">
        <v>674.11666666666656</v>
      </c>
      <c r="M124" s="256">
        <v>654.25</v>
      </c>
      <c r="N124" s="256">
        <v>638.1</v>
      </c>
      <c r="O124" s="256">
        <v>14958000</v>
      </c>
      <c r="P124" s="257">
        <v>-0.13477556686719111</v>
      </c>
    </row>
    <row r="125" spans="1:16" ht="12.75" customHeight="1">
      <c r="A125" s="248">
        <v>115</v>
      </c>
      <c r="B125" s="261" t="s">
        <v>41</v>
      </c>
      <c r="C125" s="253" t="s">
        <v>167</v>
      </c>
      <c r="D125" s="254">
        <v>45379</v>
      </c>
      <c r="E125" s="253">
        <v>3501.1</v>
      </c>
      <c r="F125" s="253">
        <v>3492.3666666666668</v>
      </c>
      <c r="G125" s="255">
        <v>3470.7333333333336</v>
      </c>
      <c r="H125" s="255">
        <v>3440.3666666666668</v>
      </c>
      <c r="I125" s="255">
        <v>3418.7333333333336</v>
      </c>
      <c r="J125" s="255">
        <v>3522.7333333333336</v>
      </c>
      <c r="K125" s="255">
        <v>3544.3666666666668</v>
      </c>
      <c r="L125" s="255">
        <v>3574.7333333333336</v>
      </c>
      <c r="M125" s="256">
        <v>3514</v>
      </c>
      <c r="N125" s="256">
        <v>3462</v>
      </c>
      <c r="O125" s="256">
        <v>15713700</v>
      </c>
      <c r="P125" s="257">
        <v>-1.9799015663304453E-2</v>
      </c>
    </row>
    <row r="126" spans="1:16" ht="12.75" customHeight="1">
      <c r="A126" s="248">
        <v>116</v>
      </c>
      <c r="B126" s="261" t="s">
        <v>87</v>
      </c>
      <c r="C126" s="253" t="s">
        <v>168</v>
      </c>
      <c r="D126" s="254">
        <v>45379</v>
      </c>
      <c r="E126" s="253">
        <v>5337.6</v>
      </c>
      <c r="F126" s="253">
        <v>5350.3166666666666</v>
      </c>
      <c r="G126" s="255">
        <v>5283.6333333333332</v>
      </c>
      <c r="H126" s="255">
        <v>5229.666666666667</v>
      </c>
      <c r="I126" s="255">
        <v>5162.9833333333336</v>
      </c>
      <c r="J126" s="255">
        <v>5404.2833333333328</v>
      </c>
      <c r="K126" s="255">
        <v>5470.9666666666653</v>
      </c>
      <c r="L126" s="255">
        <v>5524.9333333333325</v>
      </c>
      <c r="M126" s="256">
        <v>5417</v>
      </c>
      <c r="N126" s="256">
        <v>5296.35</v>
      </c>
      <c r="O126" s="256">
        <v>2480850</v>
      </c>
      <c r="P126" s="257">
        <v>-3.4218978102189782E-2</v>
      </c>
    </row>
    <row r="127" spans="1:16" ht="12.75" customHeight="1">
      <c r="A127" s="248">
        <v>117</v>
      </c>
      <c r="B127" s="261" t="s">
        <v>87</v>
      </c>
      <c r="C127" s="253" t="s">
        <v>169</v>
      </c>
      <c r="D127" s="254">
        <v>45379</v>
      </c>
      <c r="E127" s="253">
        <v>5346.45</v>
      </c>
      <c r="F127" s="253">
        <v>5336.0333333333328</v>
      </c>
      <c r="G127" s="255">
        <v>5300.4166666666661</v>
      </c>
      <c r="H127" s="255">
        <v>5254.3833333333332</v>
      </c>
      <c r="I127" s="255">
        <v>5218.7666666666664</v>
      </c>
      <c r="J127" s="255">
        <v>5382.0666666666657</v>
      </c>
      <c r="K127" s="255">
        <v>5417.6833333333325</v>
      </c>
      <c r="L127" s="255">
        <v>5463.7166666666653</v>
      </c>
      <c r="M127" s="256">
        <v>5371.65</v>
      </c>
      <c r="N127" s="256">
        <v>5290</v>
      </c>
      <c r="O127" s="256">
        <v>710600</v>
      </c>
      <c r="P127" s="257">
        <v>-5.0761421319796954E-2</v>
      </c>
    </row>
    <row r="128" spans="1:16" ht="12.75" customHeight="1">
      <c r="A128" s="248">
        <v>118</v>
      </c>
      <c r="B128" s="261" t="s">
        <v>43</v>
      </c>
      <c r="C128" s="253" t="s">
        <v>170</v>
      </c>
      <c r="D128" s="254">
        <v>45379</v>
      </c>
      <c r="E128" s="253">
        <v>1628.2</v>
      </c>
      <c r="F128" s="253">
        <v>1619.95</v>
      </c>
      <c r="G128" s="255">
        <v>1608.25</v>
      </c>
      <c r="H128" s="255">
        <v>1588.3</v>
      </c>
      <c r="I128" s="255">
        <v>1576.6</v>
      </c>
      <c r="J128" s="255">
        <v>1639.9</v>
      </c>
      <c r="K128" s="255">
        <v>1651.6000000000004</v>
      </c>
      <c r="L128" s="255">
        <v>1671.5500000000002</v>
      </c>
      <c r="M128" s="256">
        <v>1631.65</v>
      </c>
      <c r="N128" s="256">
        <v>1600</v>
      </c>
      <c r="O128" s="256">
        <v>6482950</v>
      </c>
      <c r="P128" s="257">
        <v>-0.17626093530618858</v>
      </c>
    </row>
    <row r="129" spans="1:16" ht="12.75" customHeight="1">
      <c r="A129" s="248">
        <v>119</v>
      </c>
      <c r="B129" s="261" t="s">
        <v>56</v>
      </c>
      <c r="C129" s="253" t="s">
        <v>171</v>
      </c>
      <c r="D129" s="254">
        <v>45379</v>
      </c>
      <c r="E129" s="253">
        <v>1944.1</v>
      </c>
      <c r="F129" s="253">
        <v>1934.1499999999999</v>
      </c>
      <c r="G129" s="255">
        <v>1910.5499999999997</v>
      </c>
      <c r="H129" s="255">
        <v>1876.9999999999998</v>
      </c>
      <c r="I129" s="255">
        <v>1853.3999999999996</v>
      </c>
      <c r="J129" s="255">
        <v>1967.6999999999998</v>
      </c>
      <c r="K129" s="255">
        <v>1991.2999999999997</v>
      </c>
      <c r="L129" s="255">
        <v>2024.85</v>
      </c>
      <c r="M129" s="256">
        <v>1957.75</v>
      </c>
      <c r="N129" s="256">
        <v>1900.6</v>
      </c>
      <c r="O129" s="256">
        <v>12189450</v>
      </c>
      <c r="P129" s="257">
        <v>-8.4839857651245552E-3</v>
      </c>
    </row>
    <row r="130" spans="1:16" ht="12.75" customHeight="1">
      <c r="A130" s="248">
        <v>120</v>
      </c>
      <c r="B130" s="261" t="s">
        <v>68</v>
      </c>
      <c r="C130" s="253" t="s">
        <v>172</v>
      </c>
      <c r="D130" s="254">
        <v>45379</v>
      </c>
      <c r="E130" s="253">
        <v>284.85000000000002</v>
      </c>
      <c r="F130" s="253">
        <v>282.98333333333335</v>
      </c>
      <c r="G130" s="255">
        <v>280.4666666666667</v>
      </c>
      <c r="H130" s="255">
        <v>276.08333333333337</v>
      </c>
      <c r="I130" s="255">
        <v>273.56666666666672</v>
      </c>
      <c r="J130" s="255">
        <v>287.36666666666667</v>
      </c>
      <c r="K130" s="255">
        <v>289.88333333333333</v>
      </c>
      <c r="L130" s="255">
        <v>294.26666666666665</v>
      </c>
      <c r="M130" s="256">
        <v>285.5</v>
      </c>
      <c r="N130" s="256">
        <v>278.60000000000002</v>
      </c>
      <c r="O130" s="256">
        <v>23368000</v>
      </c>
      <c r="P130" s="257">
        <v>-0.16578609167499642</v>
      </c>
    </row>
    <row r="131" spans="1:16" ht="12.75" customHeight="1">
      <c r="A131" s="248">
        <v>121</v>
      </c>
      <c r="B131" s="261" t="s">
        <v>68</v>
      </c>
      <c r="C131" s="253" t="s">
        <v>173</v>
      </c>
      <c r="D131" s="254">
        <v>45379</v>
      </c>
      <c r="E131" s="253">
        <v>177</v>
      </c>
      <c r="F131" s="253">
        <v>175.46666666666667</v>
      </c>
      <c r="G131" s="255">
        <v>173.18333333333334</v>
      </c>
      <c r="H131" s="255">
        <v>169.36666666666667</v>
      </c>
      <c r="I131" s="255">
        <v>167.08333333333334</v>
      </c>
      <c r="J131" s="255">
        <v>179.28333333333333</v>
      </c>
      <c r="K131" s="255">
        <v>181.56666666666669</v>
      </c>
      <c r="L131" s="255">
        <v>185.38333333333333</v>
      </c>
      <c r="M131" s="256">
        <v>177.75</v>
      </c>
      <c r="N131" s="256">
        <v>171.65</v>
      </c>
      <c r="O131" s="256">
        <v>53028000</v>
      </c>
      <c r="P131" s="257">
        <v>-8.5661080074487903E-2</v>
      </c>
    </row>
    <row r="132" spans="1:16" ht="12.75" customHeight="1">
      <c r="A132" s="248">
        <v>122</v>
      </c>
      <c r="B132" s="261" t="s">
        <v>59</v>
      </c>
      <c r="C132" s="253" t="s">
        <v>174</v>
      </c>
      <c r="D132" s="254">
        <v>45379</v>
      </c>
      <c r="E132" s="253">
        <v>519.25</v>
      </c>
      <c r="F132" s="253">
        <v>519.25</v>
      </c>
      <c r="G132" s="255">
        <v>516.15</v>
      </c>
      <c r="H132" s="255">
        <v>513.04999999999995</v>
      </c>
      <c r="I132" s="255">
        <v>509.94999999999993</v>
      </c>
      <c r="J132" s="255">
        <v>522.35</v>
      </c>
      <c r="K132" s="255">
        <v>525.44999999999993</v>
      </c>
      <c r="L132" s="255">
        <v>528.55000000000007</v>
      </c>
      <c r="M132" s="256">
        <v>522.35</v>
      </c>
      <c r="N132" s="256">
        <v>516.15</v>
      </c>
      <c r="O132" s="256">
        <v>12092400</v>
      </c>
      <c r="P132" s="257">
        <v>-3.8270662340141245E-2</v>
      </c>
    </row>
    <row r="133" spans="1:16" ht="12.75" customHeight="1">
      <c r="A133" s="248">
        <v>123</v>
      </c>
      <c r="B133" s="261" t="s">
        <v>56</v>
      </c>
      <c r="C133" s="253" t="s">
        <v>175</v>
      </c>
      <c r="D133" s="254">
        <v>45379</v>
      </c>
      <c r="E133" s="253">
        <v>11358</v>
      </c>
      <c r="F133" s="253">
        <v>11321.083333333334</v>
      </c>
      <c r="G133" s="255">
        <v>11252.166666666668</v>
      </c>
      <c r="H133" s="255">
        <v>11146.333333333334</v>
      </c>
      <c r="I133" s="255">
        <v>11077.416666666668</v>
      </c>
      <c r="J133" s="255">
        <v>11426.916666666668</v>
      </c>
      <c r="K133" s="255">
        <v>11495.833333333336</v>
      </c>
      <c r="L133" s="255">
        <v>11601.666666666668</v>
      </c>
      <c r="M133" s="256">
        <v>11390</v>
      </c>
      <c r="N133" s="256">
        <v>11215.25</v>
      </c>
      <c r="O133" s="256">
        <v>2564250</v>
      </c>
      <c r="P133" s="257">
        <v>-9.7857444413171971E-2</v>
      </c>
    </row>
    <row r="134" spans="1:16" ht="12.75" customHeight="1">
      <c r="A134" s="248">
        <v>124</v>
      </c>
      <c r="B134" s="261" t="s">
        <v>59</v>
      </c>
      <c r="C134" s="253" t="s">
        <v>176</v>
      </c>
      <c r="D134" s="254">
        <v>45379</v>
      </c>
      <c r="E134" s="253">
        <v>1172</v>
      </c>
      <c r="F134" s="253">
        <v>1162.1166666666666</v>
      </c>
      <c r="G134" s="255">
        <v>1145.9833333333331</v>
      </c>
      <c r="H134" s="255">
        <v>1119.9666666666665</v>
      </c>
      <c r="I134" s="255">
        <v>1103.833333333333</v>
      </c>
      <c r="J134" s="255">
        <v>1188.1333333333332</v>
      </c>
      <c r="K134" s="255">
        <v>1204.2666666666669</v>
      </c>
      <c r="L134" s="255">
        <v>1230.2833333333333</v>
      </c>
      <c r="M134" s="256">
        <v>1178.25</v>
      </c>
      <c r="N134" s="256">
        <v>1136.0999999999999</v>
      </c>
      <c r="O134" s="256">
        <v>6451200</v>
      </c>
      <c r="P134" s="257">
        <v>-3.3050047214353166E-2</v>
      </c>
    </row>
    <row r="135" spans="1:16" ht="12.75" customHeight="1">
      <c r="A135" s="248">
        <v>125</v>
      </c>
      <c r="B135" s="261" t="s">
        <v>45</v>
      </c>
      <c r="C135" s="253" t="s">
        <v>177</v>
      </c>
      <c r="D135" s="254">
        <v>45379</v>
      </c>
      <c r="E135" s="253">
        <v>3791.85</v>
      </c>
      <c r="F135" s="253">
        <v>3754.9499999999994</v>
      </c>
      <c r="G135" s="255">
        <v>3696.9499999999989</v>
      </c>
      <c r="H135" s="255">
        <v>3602.0499999999997</v>
      </c>
      <c r="I135" s="255">
        <v>3544.0499999999993</v>
      </c>
      <c r="J135" s="255">
        <v>3849.8499999999985</v>
      </c>
      <c r="K135" s="255">
        <v>3907.8499999999995</v>
      </c>
      <c r="L135" s="255">
        <v>4002.7499999999982</v>
      </c>
      <c r="M135" s="256">
        <v>3812.95</v>
      </c>
      <c r="N135" s="256">
        <v>3660.05</v>
      </c>
      <c r="O135" s="256">
        <v>2368400</v>
      </c>
      <c r="P135" s="257">
        <v>8.8601124552734715E-3</v>
      </c>
    </row>
    <row r="136" spans="1:16" ht="12.75" customHeight="1">
      <c r="A136" s="248">
        <v>126</v>
      </c>
      <c r="B136" s="261" t="s">
        <v>43</v>
      </c>
      <c r="C136" s="260" t="s">
        <v>178</v>
      </c>
      <c r="D136" s="254">
        <v>45379</v>
      </c>
      <c r="E136" s="253">
        <v>1612.8</v>
      </c>
      <c r="F136" s="253">
        <v>1606.45</v>
      </c>
      <c r="G136" s="255">
        <v>1593.2</v>
      </c>
      <c r="H136" s="255">
        <v>1573.6</v>
      </c>
      <c r="I136" s="255">
        <v>1560.35</v>
      </c>
      <c r="J136" s="255">
        <v>1626.0500000000002</v>
      </c>
      <c r="K136" s="255">
        <v>1639.3000000000002</v>
      </c>
      <c r="L136" s="255">
        <v>1658.9000000000003</v>
      </c>
      <c r="M136" s="256">
        <v>1619.7</v>
      </c>
      <c r="N136" s="256">
        <v>1586.85</v>
      </c>
      <c r="O136" s="256">
        <v>1031200</v>
      </c>
      <c r="P136" s="257">
        <v>-0.16244314489928524</v>
      </c>
    </row>
    <row r="137" spans="1:16" ht="12.75" customHeight="1">
      <c r="A137" s="248">
        <v>127</v>
      </c>
      <c r="B137" s="261" t="s">
        <v>68</v>
      </c>
      <c r="C137" s="260" t="s">
        <v>179</v>
      </c>
      <c r="D137" s="254">
        <v>45379</v>
      </c>
      <c r="E137" s="253">
        <v>976.95</v>
      </c>
      <c r="F137" s="253">
        <v>975.41666666666663</v>
      </c>
      <c r="G137" s="255">
        <v>964.93333333333328</v>
      </c>
      <c r="H137" s="255">
        <v>952.91666666666663</v>
      </c>
      <c r="I137" s="255">
        <v>942.43333333333328</v>
      </c>
      <c r="J137" s="255">
        <v>987.43333333333328</v>
      </c>
      <c r="K137" s="255">
        <v>997.91666666666663</v>
      </c>
      <c r="L137" s="255">
        <v>1009.9333333333333</v>
      </c>
      <c r="M137" s="256">
        <v>985.9</v>
      </c>
      <c r="N137" s="256">
        <v>963.4</v>
      </c>
      <c r="O137" s="256">
        <v>10034400</v>
      </c>
      <c r="P137" s="257">
        <v>-1.6466713714420135E-2</v>
      </c>
    </row>
    <row r="138" spans="1:16" ht="12.75" customHeight="1">
      <c r="A138" s="248">
        <v>128</v>
      </c>
      <c r="B138" s="261" t="s">
        <v>84</v>
      </c>
      <c r="C138" s="253" t="s">
        <v>180</v>
      </c>
      <c r="D138" s="254">
        <v>45379</v>
      </c>
      <c r="E138" s="253">
        <v>1496.5</v>
      </c>
      <c r="F138" s="253">
        <v>1487.6666666666667</v>
      </c>
      <c r="G138" s="255">
        <v>1472.3333333333335</v>
      </c>
      <c r="H138" s="255">
        <v>1448.1666666666667</v>
      </c>
      <c r="I138" s="255">
        <v>1432.8333333333335</v>
      </c>
      <c r="J138" s="255">
        <v>1511.8333333333335</v>
      </c>
      <c r="K138" s="255">
        <v>1527.166666666667</v>
      </c>
      <c r="L138" s="255">
        <v>1551.3333333333335</v>
      </c>
      <c r="M138" s="256">
        <v>1503</v>
      </c>
      <c r="N138" s="256">
        <v>1463.5</v>
      </c>
      <c r="O138" s="256">
        <v>2128800</v>
      </c>
      <c r="P138" s="257">
        <v>-3.935018050541516E-2</v>
      </c>
    </row>
    <row r="139" spans="1:16" ht="12.75" customHeight="1">
      <c r="A139" s="248">
        <v>129</v>
      </c>
      <c r="B139" s="261" t="s">
        <v>56</v>
      </c>
      <c r="C139" s="253" t="s">
        <v>181</v>
      </c>
      <c r="D139" s="254">
        <v>45379</v>
      </c>
      <c r="E139" s="253">
        <v>119.8</v>
      </c>
      <c r="F139" s="253">
        <v>119.19999999999999</v>
      </c>
      <c r="G139" s="255">
        <v>118.04999999999998</v>
      </c>
      <c r="H139" s="255">
        <v>116.3</v>
      </c>
      <c r="I139" s="255">
        <v>115.14999999999999</v>
      </c>
      <c r="J139" s="255">
        <v>120.94999999999997</v>
      </c>
      <c r="K139" s="255">
        <v>122.09999999999998</v>
      </c>
      <c r="L139" s="255">
        <v>123.84999999999997</v>
      </c>
      <c r="M139" s="256">
        <v>120.35</v>
      </c>
      <c r="N139" s="256">
        <v>117.45</v>
      </c>
      <c r="O139" s="256">
        <v>91149800</v>
      </c>
      <c r="P139" s="257">
        <v>-0.22839283567736507</v>
      </c>
    </row>
    <row r="140" spans="1:16" ht="12.75" customHeight="1">
      <c r="A140" s="248">
        <v>130</v>
      </c>
      <c r="B140" s="261" t="s">
        <v>87</v>
      </c>
      <c r="C140" s="258" t="s">
        <v>182</v>
      </c>
      <c r="D140" s="254">
        <v>45379</v>
      </c>
      <c r="E140" s="253">
        <v>2639.35</v>
      </c>
      <c r="F140" s="253">
        <v>2638.6166666666668</v>
      </c>
      <c r="G140" s="255">
        <v>2602.2333333333336</v>
      </c>
      <c r="H140" s="255">
        <v>2565.1166666666668</v>
      </c>
      <c r="I140" s="255">
        <v>2528.7333333333336</v>
      </c>
      <c r="J140" s="255">
        <v>2675.7333333333336</v>
      </c>
      <c r="K140" s="255">
        <v>2712.1166666666668</v>
      </c>
      <c r="L140" s="255">
        <v>2749.2333333333336</v>
      </c>
      <c r="M140" s="256">
        <v>2675</v>
      </c>
      <c r="N140" s="256">
        <v>2601.5</v>
      </c>
      <c r="O140" s="256">
        <v>3115750</v>
      </c>
      <c r="P140" s="257">
        <v>-6.5952184666117061E-2</v>
      </c>
    </row>
    <row r="141" spans="1:16" ht="12.75" customHeight="1">
      <c r="A141" s="248">
        <v>131</v>
      </c>
      <c r="B141" s="261" t="s">
        <v>56</v>
      </c>
      <c r="C141" s="253" t="s">
        <v>183</v>
      </c>
      <c r="D141" s="254">
        <v>45379</v>
      </c>
      <c r="E141" s="253">
        <v>146501.35</v>
      </c>
      <c r="F141" s="253">
        <v>146317.1</v>
      </c>
      <c r="G141" s="255">
        <v>144934.30000000002</v>
      </c>
      <c r="H141" s="255">
        <v>143367.25</v>
      </c>
      <c r="I141" s="255">
        <v>141984.45000000001</v>
      </c>
      <c r="J141" s="255">
        <v>147884.15000000002</v>
      </c>
      <c r="K141" s="255">
        <v>149266.95000000001</v>
      </c>
      <c r="L141" s="255">
        <v>150834.00000000003</v>
      </c>
      <c r="M141" s="256">
        <v>147699.9</v>
      </c>
      <c r="N141" s="256">
        <v>144750.04999999999</v>
      </c>
      <c r="O141" s="256">
        <v>38200</v>
      </c>
      <c r="P141" s="257">
        <v>7.2511535926170073E-3</v>
      </c>
    </row>
    <row r="142" spans="1:16" ht="12.75" customHeight="1">
      <c r="A142" s="248">
        <v>132</v>
      </c>
      <c r="B142" s="261" t="s">
        <v>68</v>
      </c>
      <c r="C142" s="253" t="s">
        <v>184</v>
      </c>
      <c r="D142" s="254">
        <v>45379</v>
      </c>
      <c r="E142" s="253">
        <v>1288.5</v>
      </c>
      <c r="F142" s="253">
        <v>1279.6166666666666</v>
      </c>
      <c r="G142" s="255">
        <v>1265.9833333333331</v>
      </c>
      <c r="H142" s="255">
        <v>1243.4666666666665</v>
      </c>
      <c r="I142" s="255">
        <v>1229.833333333333</v>
      </c>
      <c r="J142" s="255">
        <v>1302.1333333333332</v>
      </c>
      <c r="K142" s="255">
        <v>1315.7666666666669</v>
      </c>
      <c r="L142" s="255">
        <v>1338.2833333333333</v>
      </c>
      <c r="M142" s="256">
        <v>1293.25</v>
      </c>
      <c r="N142" s="256">
        <v>1257.0999999999999</v>
      </c>
      <c r="O142" s="256">
        <v>6280450</v>
      </c>
      <c r="P142" s="257">
        <v>-0.13420274471150201</v>
      </c>
    </row>
    <row r="143" spans="1:16" ht="12.75" customHeight="1">
      <c r="A143" s="248">
        <v>133</v>
      </c>
      <c r="B143" s="261" t="s">
        <v>132</v>
      </c>
      <c r="C143" s="253" t="s">
        <v>185</v>
      </c>
      <c r="D143" s="254">
        <v>45379</v>
      </c>
      <c r="E143" s="253">
        <v>157.15</v>
      </c>
      <c r="F143" s="253">
        <v>155.96666666666667</v>
      </c>
      <c r="G143" s="255">
        <v>153.68333333333334</v>
      </c>
      <c r="H143" s="255">
        <v>150.21666666666667</v>
      </c>
      <c r="I143" s="255">
        <v>147.93333333333334</v>
      </c>
      <c r="J143" s="255">
        <v>159.43333333333334</v>
      </c>
      <c r="K143" s="255">
        <v>161.7166666666667</v>
      </c>
      <c r="L143" s="255">
        <v>165.18333333333334</v>
      </c>
      <c r="M143" s="256">
        <v>158.25</v>
      </c>
      <c r="N143" s="256">
        <v>152.5</v>
      </c>
      <c r="O143" s="256">
        <v>66427500</v>
      </c>
      <c r="P143" s="257">
        <v>-2.6703296703296703E-2</v>
      </c>
    </row>
    <row r="144" spans="1:16" ht="12.75" customHeight="1">
      <c r="A144" s="248">
        <v>134</v>
      </c>
      <c r="B144" s="261" t="s">
        <v>45</v>
      </c>
      <c r="C144" s="253" t="s">
        <v>186</v>
      </c>
      <c r="D144" s="254">
        <v>45379</v>
      </c>
      <c r="E144" s="253">
        <v>5305.25</v>
      </c>
      <c r="F144" s="253">
        <v>5327.45</v>
      </c>
      <c r="G144" s="255">
        <v>5229</v>
      </c>
      <c r="H144" s="255">
        <v>5152.75</v>
      </c>
      <c r="I144" s="255">
        <v>5054.3</v>
      </c>
      <c r="J144" s="255">
        <v>5403.7</v>
      </c>
      <c r="K144" s="255">
        <v>5502.1499999999987</v>
      </c>
      <c r="L144" s="255">
        <v>5578.4</v>
      </c>
      <c r="M144" s="256">
        <v>5425.9</v>
      </c>
      <c r="N144" s="256">
        <v>5251.2</v>
      </c>
      <c r="O144" s="256">
        <v>1041750</v>
      </c>
      <c r="P144" s="257">
        <v>-2.1968736797634135E-2</v>
      </c>
    </row>
    <row r="145" spans="1:16" ht="12.75" customHeight="1">
      <c r="A145" s="248">
        <v>135</v>
      </c>
      <c r="B145" s="261" t="s">
        <v>39</v>
      </c>
      <c r="C145" s="253" t="s">
        <v>187</v>
      </c>
      <c r="D145" s="254">
        <v>45379</v>
      </c>
      <c r="E145" s="253">
        <v>3041.75</v>
      </c>
      <c r="F145" s="253">
        <v>3032.85</v>
      </c>
      <c r="G145" s="255">
        <v>3010.0499999999997</v>
      </c>
      <c r="H145" s="255">
        <v>2978.35</v>
      </c>
      <c r="I145" s="255">
        <v>2955.5499999999997</v>
      </c>
      <c r="J145" s="255">
        <v>3064.5499999999997</v>
      </c>
      <c r="K145" s="255">
        <v>3087.35</v>
      </c>
      <c r="L145" s="255">
        <v>3119.0499999999997</v>
      </c>
      <c r="M145" s="256">
        <v>3055.65</v>
      </c>
      <c r="N145" s="256">
        <v>3001.15</v>
      </c>
      <c r="O145" s="256">
        <v>1636200</v>
      </c>
      <c r="P145" s="257">
        <v>-0.13028225163450805</v>
      </c>
    </row>
    <row r="146" spans="1:16" ht="12.75" customHeight="1">
      <c r="A146" s="248">
        <v>136</v>
      </c>
      <c r="B146" s="261" t="s">
        <v>59</v>
      </c>
      <c r="C146" s="253" t="s">
        <v>188</v>
      </c>
      <c r="D146" s="254">
        <v>45379</v>
      </c>
      <c r="E146" s="253">
        <v>2608.25</v>
      </c>
      <c r="F146" s="253">
        <v>2596.75</v>
      </c>
      <c r="G146" s="255">
        <v>2575.5</v>
      </c>
      <c r="H146" s="255">
        <v>2542.75</v>
      </c>
      <c r="I146" s="255">
        <v>2521.5</v>
      </c>
      <c r="J146" s="255">
        <v>2629.5</v>
      </c>
      <c r="K146" s="255">
        <v>2650.75</v>
      </c>
      <c r="L146" s="255">
        <v>2683.5</v>
      </c>
      <c r="M146" s="256">
        <v>2618</v>
      </c>
      <c r="N146" s="256">
        <v>2564</v>
      </c>
      <c r="O146" s="256">
        <v>5318800</v>
      </c>
      <c r="P146" s="257">
        <v>3.0535534371851508E-2</v>
      </c>
    </row>
    <row r="147" spans="1:16" ht="12.75" customHeight="1">
      <c r="A147" s="248">
        <v>137</v>
      </c>
      <c r="B147" s="261" t="s">
        <v>132</v>
      </c>
      <c r="C147" s="253" t="s">
        <v>189</v>
      </c>
      <c r="D147" s="254">
        <v>45379</v>
      </c>
      <c r="E147" s="253">
        <v>226.7</v>
      </c>
      <c r="F147" s="253">
        <v>226</v>
      </c>
      <c r="G147" s="255">
        <v>222.55</v>
      </c>
      <c r="H147" s="255">
        <v>218.4</v>
      </c>
      <c r="I147" s="255">
        <v>214.95000000000002</v>
      </c>
      <c r="J147" s="255">
        <v>230.15</v>
      </c>
      <c r="K147" s="255">
        <v>233.6</v>
      </c>
      <c r="L147" s="255">
        <v>237.75</v>
      </c>
      <c r="M147" s="256">
        <v>229.45</v>
      </c>
      <c r="N147" s="256">
        <v>221.85</v>
      </c>
      <c r="O147" s="256">
        <v>86067000</v>
      </c>
      <c r="P147" s="257">
        <v>-0.10450416705684053</v>
      </c>
    </row>
    <row r="148" spans="1:16" ht="12.75" customHeight="1">
      <c r="A148" s="248">
        <v>138</v>
      </c>
      <c r="B148" s="261" t="s">
        <v>190</v>
      </c>
      <c r="C148" s="253" t="s">
        <v>191</v>
      </c>
      <c r="D148" s="254">
        <v>45379</v>
      </c>
      <c r="E148" s="253">
        <v>337.85</v>
      </c>
      <c r="F148" s="253">
        <v>336.26666666666665</v>
      </c>
      <c r="G148" s="255">
        <v>334.13333333333333</v>
      </c>
      <c r="H148" s="255">
        <v>330.41666666666669</v>
      </c>
      <c r="I148" s="255">
        <v>328.28333333333336</v>
      </c>
      <c r="J148" s="255">
        <v>339.98333333333329</v>
      </c>
      <c r="K148" s="255">
        <v>342.11666666666662</v>
      </c>
      <c r="L148" s="255">
        <v>345.83333333333326</v>
      </c>
      <c r="M148" s="256">
        <v>338.4</v>
      </c>
      <c r="N148" s="256">
        <v>332.55</v>
      </c>
      <c r="O148" s="256">
        <v>90921000</v>
      </c>
      <c r="P148" s="257">
        <v>-8.4325336878361232E-2</v>
      </c>
    </row>
    <row r="149" spans="1:16" ht="12.75" customHeight="1">
      <c r="A149" s="248">
        <v>139</v>
      </c>
      <c r="B149" s="261" t="s">
        <v>108</v>
      </c>
      <c r="C149" s="253" t="s">
        <v>192</v>
      </c>
      <c r="D149" s="254">
        <v>45379</v>
      </c>
      <c r="E149" s="253">
        <v>1355.45</v>
      </c>
      <c r="F149" s="253">
        <v>1351.9666666666667</v>
      </c>
      <c r="G149" s="255">
        <v>1339.4833333333333</v>
      </c>
      <c r="H149" s="255">
        <v>1323.5166666666667</v>
      </c>
      <c r="I149" s="255">
        <v>1311.0333333333333</v>
      </c>
      <c r="J149" s="255">
        <v>1367.9333333333334</v>
      </c>
      <c r="K149" s="255">
        <v>1380.416666666667</v>
      </c>
      <c r="L149" s="255">
        <v>1396.3833333333334</v>
      </c>
      <c r="M149" s="256">
        <v>1364.45</v>
      </c>
      <c r="N149" s="256">
        <v>1336</v>
      </c>
      <c r="O149" s="256">
        <v>6428100</v>
      </c>
      <c r="P149" s="257">
        <v>-7.2798869143780295E-2</v>
      </c>
    </row>
    <row r="150" spans="1:16" ht="12.75" customHeight="1">
      <c r="A150" s="248">
        <v>140</v>
      </c>
      <c r="B150" s="261" t="s">
        <v>87</v>
      </c>
      <c r="C150" s="258" t="s">
        <v>193</v>
      </c>
      <c r="D150" s="254">
        <v>45379</v>
      </c>
      <c r="E150" s="253">
        <v>7737.85</v>
      </c>
      <c r="F150" s="253">
        <v>7718.9333333333343</v>
      </c>
      <c r="G150" s="255">
        <v>7668.5666666666684</v>
      </c>
      <c r="H150" s="255">
        <v>7599.2833333333338</v>
      </c>
      <c r="I150" s="255">
        <v>7548.9166666666679</v>
      </c>
      <c r="J150" s="255">
        <v>7788.216666666669</v>
      </c>
      <c r="K150" s="255">
        <v>7838.5833333333339</v>
      </c>
      <c r="L150" s="255">
        <v>7907.8666666666695</v>
      </c>
      <c r="M150" s="256">
        <v>7769.3</v>
      </c>
      <c r="N150" s="256">
        <v>7649.65</v>
      </c>
      <c r="O150" s="256">
        <v>944600</v>
      </c>
      <c r="P150" s="257">
        <v>-3.2172131147540986E-2</v>
      </c>
    </row>
    <row r="151" spans="1:16" ht="12.75" customHeight="1">
      <c r="A151" s="248">
        <v>141</v>
      </c>
      <c r="B151" s="261" t="s">
        <v>84</v>
      </c>
      <c r="C151" s="260" t="s">
        <v>194</v>
      </c>
      <c r="D151" s="254">
        <v>45379</v>
      </c>
      <c r="E151" s="253">
        <v>266.8</v>
      </c>
      <c r="F151" s="253">
        <v>266.08333333333331</v>
      </c>
      <c r="G151" s="255">
        <v>264.16666666666663</v>
      </c>
      <c r="H151" s="255">
        <v>261.5333333333333</v>
      </c>
      <c r="I151" s="255">
        <v>259.61666666666662</v>
      </c>
      <c r="J151" s="255">
        <v>268.71666666666664</v>
      </c>
      <c r="K151" s="255">
        <v>270.63333333333327</v>
      </c>
      <c r="L151" s="255">
        <v>273.26666666666665</v>
      </c>
      <c r="M151" s="256">
        <v>268</v>
      </c>
      <c r="N151" s="256">
        <v>263.45</v>
      </c>
      <c r="O151" s="256">
        <v>101020150</v>
      </c>
      <c r="P151" s="257">
        <v>-0.14066286762297767</v>
      </c>
    </row>
    <row r="152" spans="1:16" ht="12.75" customHeight="1">
      <c r="A152" s="248">
        <v>142</v>
      </c>
      <c r="B152" s="261" t="s">
        <v>47</v>
      </c>
      <c r="C152" s="253" t="s">
        <v>195</v>
      </c>
      <c r="D152" s="254">
        <v>45379</v>
      </c>
      <c r="E152" s="253">
        <v>34559.449999999997</v>
      </c>
      <c r="F152" s="253">
        <v>34385.433333333334</v>
      </c>
      <c r="G152" s="255">
        <v>34026.066666666666</v>
      </c>
      <c r="H152" s="255">
        <v>33492.683333333334</v>
      </c>
      <c r="I152" s="255">
        <v>33133.316666666666</v>
      </c>
      <c r="J152" s="255">
        <v>34918.816666666666</v>
      </c>
      <c r="K152" s="255">
        <v>35278.183333333334</v>
      </c>
      <c r="L152" s="255">
        <v>35811.566666666666</v>
      </c>
      <c r="M152" s="256">
        <v>34744.800000000003</v>
      </c>
      <c r="N152" s="256">
        <v>33852.050000000003</v>
      </c>
      <c r="O152" s="256">
        <v>160800</v>
      </c>
      <c r="P152" s="257">
        <v>-9.4058987577114853E-2</v>
      </c>
    </row>
    <row r="153" spans="1:16" ht="12.75" customHeight="1">
      <c r="A153" s="248">
        <v>143</v>
      </c>
      <c r="B153" s="261" t="s">
        <v>43</v>
      </c>
      <c r="C153" s="253" t="s">
        <v>196</v>
      </c>
      <c r="D153" s="254">
        <v>45379</v>
      </c>
      <c r="E153" s="253">
        <v>922</v>
      </c>
      <c r="F153" s="253">
        <v>915.6</v>
      </c>
      <c r="G153" s="255">
        <v>902.5</v>
      </c>
      <c r="H153" s="255">
        <v>883</v>
      </c>
      <c r="I153" s="255">
        <v>869.9</v>
      </c>
      <c r="J153" s="255">
        <v>935.1</v>
      </c>
      <c r="K153" s="255">
        <v>948.20000000000016</v>
      </c>
      <c r="L153" s="255">
        <v>967.7</v>
      </c>
      <c r="M153" s="256">
        <v>928.7</v>
      </c>
      <c r="N153" s="256">
        <v>896.1</v>
      </c>
      <c r="O153" s="256">
        <v>10547250</v>
      </c>
      <c r="P153" s="257">
        <v>-4.287756074321105E-2</v>
      </c>
    </row>
    <row r="154" spans="1:16" ht="12.75" customHeight="1">
      <c r="A154" s="248">
        <v>144</v>
      </c>
      <c r="B154" s="261" t="s">
        <v>87</v>
      </c>
      <c r="C154" s="253" t="s">
        <v>197</v>
      </c>
      <c r="D154" s="254">
        <v>45379</v>
      </c>
      <c r="E154" s="253">
        <v>8655.75</v>
      </c>
      <c r="F154" s="253">
        <v>8562.35</v>
      </c>
      <c r="G154" s="255">
        <v>8434.4500000000007</v>
      </c>
      <c r="H154" s="255">
        <v>8213.15</v>
      </c>
      <c r="I154" s="255">
        <v>8085.25</v>
      </c>
      <c r="J154" s="255">
        <v>8783.6500000000015</v>
      </c>
      <c r="K154" s="255">
        <v>8911.5499999999993</v>
      </c>
      <c r="L154" s="255">
        <v>9132.8500000000022</v>
      </c>
      <c r="M154" s="256">
        <v>8690.25</v>
      </c>
      <c r="N154" s="256">
        <v>8341.0499999999993</v>
      </c>
      <c r="O154" s="256">
        <v>1421200</v>
      </c>
      <c r="P154" s="257">
        <v>-0.13720252549781448</v>
      </c>
    </row>
    <row r="155" spans="1:16" ht="12.75" customHeight="1">
      <c r="A155" s="248">
        <v>145</v>
      </c>
      <c r="B155" s="261" t="s">
        <v>84</v>
      </c>
      <c r="C155" s="258" t="s">
        <v>198</v>
      </c>
      <c r="D155" s="254">
        <v>45379</v>
      </c>
      <c r="E155" s="253">
        <v>275.64999999999998</v>
      </c>
      <c r="F155" s="253">
        <v>275.31666666666666</v>
      </c>
      <c r="G155" s="255">
        <v>273.18333333333334</v>
      </c>
      <c r="H155" s="255">
        <v>270.7166666666667</v>
      </c>
      <c r="I155" s="255">
        <v>268.58333333333337</v>
      </c>
      <c r="J155" s="255">
        <v>277.7833333333333</v>
      </c>
      <c r="K155" s="255">
        <v>279.91666666666663</v>
      </c>
      <c r="L155" s="255">
        <v>282.38333333333327</v>
      </c>
      <c r="M155" s="256">
        <v>277.45</v>
      </c>
      <c r="N155" s="256">
        <v>272.85000000000002</v>
      </c>
      <c r="O155" s="256">
        <v>41160000</v>
      </c>
      <c r="P155" s="257">
        <v>6.0688055662930035E-2</v>
      </c>
    </row>
    <row r="156" spans="1:16" ht="12.75" customHeight="1">
      <c r="A156" s="248">
        <v>146</v>
      </c>
      <c r="B156" s="261" t="s">
        <v>68</v>
      </c>
      <c r="C156" s="253" t="s">
        <v>199</v>
      </c>
      <c r="D156" s="254">
        <v>45379</v>
      </c>
      <c r="E156" s="253">
        <v>402.9</v>
      </c>
      <c r="F156" s="253">
        <v>399.7166666666667</v>
      </c>
      <c r="G156" s="255">
        <v>394.58333333333337</v>
      </c>
      <c r="H156" s="255">
        <v>386.26666666666665</v>
      </c>
      <c r="I156" s="255">
        <v>381.13333333333333</v>
      </c>
      <c r="J156" s="255">
        <v>408.03333333333342</v>
      </c>
      <c r="K156" s="255">
        <v>413.16666666666674</v>
      </c>
      <c r="L156" s="255">
        <v>421.48333333333346</v>
      </c>
      <c r="M156" s="256">
        <v>404.85</v>
      </c>
      <c r="N156" s="256">
        <v>391.4</v>
      </c>
      <c r="O156" s="256">
        <v>71757250</v>
      </c>
      <c r="P156" s="257">
        <v>-9.0203399823130595E-2</v>
      </c>
    </row>
    <row r="157" spans="1:16" ht="12.75" customHeight="1">
      <c r="A157" s="248">
        <v>147</v>
      </c>
      <c r="B157" s="261" t="s">
        <v>59</v>
      </c>
      <c r="C157" s="253" t="s">
        <v>200</v>
      </c>
      <c r="D157" s="254">
        <v>45379</v>
      </c>
      <c r="E157" s="253">
        <v>2754.6</v>
      </c>
      <c r="F157" s="253">
        <v>2732.6833333333329</v>
      </c>
      <c r="G157" s="255">
        <v>2699.3666666666659</v>
      </c>
      <c r="H157" s="255">
        <v>2644.1333333333328</v>
      </c>
      <c r="I157" s="255">
        <v>2610.8166666666657</v>
      </c>
      <c r="J157" s="255">
        <v>2787.9166666666661</v>
      </c>
      <c r="K157" s="255">
        <v>2821.2333333333327</v>
      </c>
      <c r="L157" s="255">
        <v>2876.4666666666662</v>
      </c>
      <c r="M157" s="256">
        <v>2766</v>
      </c>
      <c r="N157" s="256">
        <v>2677.45</v>
      </c>
      <c r="O157" s="256">
        <v>2684500</v>
      </c>
      <c r="P157" s="257">
        <v>-0.10998756734355573</v>
      </c>
    </row>
    <row r="158" spans="1:16" ht="12.75" customHeight="1">
      <c r="A158" s="248">
        <v>148</v>
      </c>
      <c r="B158" s="261" t="s">
        <v>39</v>
      </c>
      <c r="C158" s="253" t="s">
        <v>201</v>
      </c>
      <c r="D158" s="254">
        <v>45379</v>
      </c>
      <c r="E158" s="253">
        <v>3687.9</v>
      </c>
      <c r="F158" s="253">
        <v>3658.9333333333329</v>
      </c>
      <c r="G158" s="255">
        <v>3618.9666666666658</v>
      </c>
      <c r="H158" s="255">
        <v>3550.0333333333328</v>
      </c>
      <c r="I158" s="255">
        <v>3510.0666666666657</v>
      </c>
      <c r="J158" s="255">
        <v>3727.8666666666659</v>
      </c>
      <c r="K158" s="255">
        <v>3767.833333333333</v>
      </c>
      <c r="L158" s="255">
        <v>3836.766666666666</v>
      </c>
      <c r="M158" s="256">
        <v>3698.9</v>
      </c>
      <c r="N158" s="256">
        <v>3590</v>
      </c>
      <c r="O158" s="256">
        <v>1974000</v>
      </c>
      <c r="P158" s="257">
        <v>-0.12090848363393454</v>
      </c>
    </row>
    <row r="159" spans="1:16" ht="12.75" customHeight="1">
      <c r="A159" s="248">
        <v>149</v>
      </c>
      <c r="B159" s="261" t="s">
        <v>63</v>
      </c>
      <c r="C159" s="253" t="s">
        <v>202</v>
      </c>
      <c r="D159" s="254">
        <v>45379</v>
      </c>
      <c r="E159" s="253">
        <v>122.4</v>
      </c>
      <c r="F159" s="253">
        <v>121.86666666666667</v>
      </c>
      <c r="G159" s="255">
        <v>119.73333333333335</v>
      </c>
      <c r="H159" s="255">
        <v>117.06666666666668</v>
      </c>
      <c r="I159" s="255">
        <v>114.93333333333335</v>
      </c>
      <c r="J159" s="255">
        <v>124.53333333333335</v>
      </c>
      <c r="K159" s="255">
        <v>126.66666666666667</v>
      </c>
      <c r="L159" s="255">
        <v>129.33333333333334</v>
      </c>
      <c r="M159" s="256">
        <v>124</v>
      </c>
      <c r="N159" s="256">
        <v>119.2</v>
      </c>
      <c r="O159" s="256">
        <v>229600000</v>
      </c>
      <c r="P159" s="257">
        <v>-8.107069672131148E-2</v>
      </c>
    </row>
    <row r="160" spans="1:16" ht="12.75" customHeight="1">
      <c r="A160" s="248">
        <v>150</v>
      </c>
      <c r="B160" s="261" t="s">
        <v>45</v>
      </c>
      <c r="C160" s="253" t="s">
        <v>203</v>
      </c>
      <c r="D160" s="254">
        <v>45379</v>
      </c>
      <c r="E160" s="253">
        <v>4769.5</v>
      </c>
      <c r="F160" s="253">
        <v>4748.8666666666668</v>
      </c>
      <c r="G160" s="255">
        <v>4696.7333333333336</v>
      </c>
      <c r="H160" s="255">
        <v>4623.9666666666672</v>
      </c>
      <c r="I160" s="255">
        <v>4571.8333333333339</v>
      </c>
      <c r="J160" s="255">
        <v>4821.6333333333332</v>
      </c>
      <c r="K160" s="255">
        <v>4873.7666666666664</v>
      </c>
      <c r="L160" s="255">
        <v>4946.5333333333328</v>
      </c>
      <c r="M160" s="256">
        <v>4801</v>
      </c>
      <c r="N160" s="256">
        <v>4676.1000000000004</v>
      </c>
      <c r="O160" s="256">
        <v>2052600</v>
      </c>
      <c r="P160" s="257">
        <v>-0.13315596097808186</v>
      </c>
    </row>
    <row r="161" spans="1:16" ht="12.75" customHeight="1">
      <c r="A161" s="248">
        <v>151</v>
      </c>
      <c r="B161" s="261" t="s">
        <v>190</v>
      </c>
      <c r="C161" s="260" t="s">
        <v>204</v>
      </c>
      <c r="D161" s="254">
        <v>45379</v>
      </c>
      <c r="E161" s="253">
        <v>284.10000000000002</v>
      </c>
      <c r="F161" s="253">
        <v>281.88333333333333</v>
      </c>
      <c r="G161" s="255">
        <v>278.56666666666666</v>
      </c>
      <c r="H161" s="255">
        <v>273.03333333333336</v>
      </c>
      <c r="I161" s="255">
        <v>269.7166666666667</v>
      </c>
      <c r="J161" s="255">
        <v>287.41666666666663</v>
      </c>
      <c r="K161" s="255">
        <v>290.73333333333323</v>
      </c>
      <c r="L161" s="255">
        <v>296.26666666666659</v>
      </c>
      <c r="M161" s="256">
        <v>285.2</v>
      </c>
      <c r="N161" s="256">
        <v>276.35000000000002</v>
      </c>
      <c r="O161" s="256">
        <v>60022800</v>
      </c>
      <c r="P161" s="257">
        <v>1.2386908737628271E-2</v>
      </c>
    </row>
    <row r="162" spans="1:16" ht="12.75" customHeight="1">
      <c r="A162" s="248">
        <v>152</v>
      </c>
      <c r="B162" s="261" t="s">
        <v>205</v>
      </c>
      <c r="C162" s="253" t="s">
        <v>206</v>
      </c>
      <c r="D162" s="254">
        <v>45379</v>
      </c>
      <c r="E162" s="253">
        <v>1379.45</v>
      </c>
      <c r="F162" s="253">
        <v>1374.3500000000001</v>
      </c>
      <c r="G162" s="255">
        <v>1363.5000000000002</v>
      </c>
      <c r="H162" s="255">
        <v>1347.5500000000002</v>
      </c>
      <c r="I162" s="255">
        <v>1336.7000000000003</v>
      </c>
      <c r="J162" s="255">
        <v>1390.3000000000002</v>
      </c>
      <c r="K162" s="255">
        <v>1401.15</v>
      </c>
      <c r="L162" s="255">
        <v>1417.1000000000001</v>
      </c>
      <c r="M162" s="256">
        <v>1385.2</v>
      </c>
      <c r="N162" s="256">
        <v>1358.4</v>
      </c>
      <c r="O162" s="256">
        <v>6000401</v>
      </c>
      <c r="P162" s="257">
        <v>-9.496623695518723E-2</v>
      </c>
    </row>
    <row r="163" spans="1:16" ht="12.75" customHeight="1">
      <c r="A163" s="248">
        <v>153</v>
      </c>
      <c r="B163" s="261" t="s">
        <v>49</v>
      </c>
      <c r="C163" s="253" t="s">
        <v>208</v>
      </c>
      <c r="D163" s="254">
        <v>45379</v>
      </c>
      <c r="E163" s="253">
        <v>842.2</v>
      </c>
      <c r="F163" s="253">
        <v>841.91666666666663</v>
      </c>
      <c r="G163" s="255">
        <v>835.48333333333323</v>
      </c>
      <c r="H163" s="255">
        <v>828.76666666666665</v>
      </c>
      <c r="I163" s="255">
        <v>822.33333333333326</v>
      </c>
      <c r="J163" s="255">
        <v>848.63333333333321</v>
      </c>
      <c r="K163" s="255">
        <v>855.06666666666661</v>
      </c>
      <c r="L163" s="255">
        <v>861.78333333333319</v>
      </c>
      <c r="M163" s="256">
        <v>848.35</v>
      </c>
      <c r="N163" s="256">
        <v>835.2</v>
      </c>
      <c r="O163" s="256">
        <v>3400000</v>
      </c>
      <c r="P163" s="257">
        <v>-1.9367492032360874E-2</v>
      </c>
    </row>
    <row r="164" spans="1:16" ht="12.75" customHeight="1">
      <c r="A164" s="248">
        <v>154</v>
      </c>
      <c r="B164" s="261" t="s">
        <v>63</v>
      </c>
      <c r="C164" s="253" t="s">
        <v>209</v>
      </c>
      <c r="D164" s="254">
        <v>45379</v>
      </c>
      <c r="E164" s="253">
        <v>262.05</v>
      </c>
      <c r="F164" s="253">
        <v>261.08333333333331</v>
      </c>
      <c r="G164" s="255">
        <v>257.16666666666663</v>
      </c>
      <c r="H164" s="255">
        <v>252.2833333333333</v>
      </c>
      <c r="I164" s="255">
        <v>248.36666666666662</v>
      </c>
      <c r="J164" s="255">
        <v>265.96666666666664</v>
      </c>
      <c r="K164" s="255">
        <v>269.88333333333327</v>
      </c>
      <c r="L164" s="255">
        <v>274.76666666666665</v>
      </c>
      <c r="M164" s="256">
        <v>265</v>
      </c>
      <c r="N164" s="256">
        <v>256.2</v>
      </c>
      <c r="O164" s="256">
        <v>60772500</v>
      </c>
      <c r="P164" s="257">
        <v>-3.039368194328108E-2</v>
      </c>
    </row>
    <row r="165" spans="1:16" ht="12.75" customHeight="1">
      <c r="A165" s="248">
        <v>155</v>
      </c>
      <c r="B165" s="261" t="s">
        <v>190</v>
      </c>
      <c r="C165" s="253" t="s">
        <v>210</v>
      </c>
      <c r="D165" s="254">
        <v>45379</v>
      </c>
      <c r="E165" s="253">
        <v>442.8</v>
      </c>
      <c r="F165" s="253">
        <v>438.10000000000008</v>
      </c>
      <c r="G165" s="255">
        <v>430.80000000000018</v>
      </c>
      <c r="H165" s="255">
        <v>418.80000000000013</v>
      </c>
      <c r="I165" s="255">
        <v>411.50000000000023</v>
      </c>
      <c r="J165" s="255">
        <v>450.10000000000014</v>
      </c>
      <c r="K165" s="255">
        <v>457.4</v>
      </c>
      <c r="L165" s="255">
        <v>469.40000000000009</v>
      </c>
      <c r="M165" s="256">
        <v>445.4</v>
      </c>
      <c r="N165" s="256">
        <v>426.1</v>
      </c>
      <c r="O165" s="256">
        <v>37326000</v>
      </c>
      <c r="P165" s="257">
        <v>-0.14042925571112749</v>
      </c>
    </row>
    <row r="166" spans="1:16" ht="12.75" customHeight="1">
      <c r="A166" s="248">
        <v>156</v>
      </c>
      <c r="B166" s="261" t="s">
        <v>84</v>
      </c>
      <c r="C166" s="253" t="s">
        <v>211</v>
      </c>
      <c r="D166" s="254">
        <v>45379</v>
      </c>
      <c r="E166" s="253">
        <v>2944.25</v>
      </c>
      <c r="F166" s="253">
        <v>2950.2166666666667</v>
      </c>
      <c r="G166" s="255">
        <v>2925.7333333333336</v>
      </c>
      <c r="H166" s="255">
        <v>2907.2166666666667</v>
      </c>
      <c r="I166" s="255">
        <v>2882.7333333333336</v>
      </c>
      <c r="J166" s="255">
        <v>2968.7333333333336</v>
      </c>
      <c r="K166" s="255">
        <v>2993.2166666666662</v>
      </c>
      <c r="L166" s="255">
        <v>3011.7333333333336</v>
      </c>
      <c r="M166" s="256">
        <v>2974.7</v>
      </c>
      <c r="N166" s="256">
        <v>2931.7</v>
      </c>
      <c r="O166" s="256">
        <v>39010250</v>
      </c>
      <c r="P166" s="257">
        <v>-1.9935307602926861E-2</v>
      </c>
    </row>
    <row r="167" spans="1:16" ht="12.75" customHeight="1">
      <c r="A167" s="248">
        <v>157</v>
      </c>
      <c r="B167" s="261" t="s">
        <v>132</v>
      </c>
      <c r="C167" s="253" t="s">
        <v>212</v>
      </c>
      <c r="D167" s="254">
        <v>45379</v>
      </c>
      <c r="E167" s="253">
        <v>122.7</v>
      </c>
      <c r="F167" s="253">
        <v>123.2</v>
      </c>
      <c r="G167" s="255">
        <v>121.35000000000001</v>
      </c>
      <c r="H167" s="255">
        <v>120</v>
      </c>
      <c r="I167" s="255">
        <v>118.15</v>
      </c>
      <c r="J167" s="255">
        <v>124.55000000000001</v>
      </c>
      <c r="K167" s="255">
        <v>126.4</v>
      </c>
      <c r="L167" s="255">
        <v>127.75000000000001</v>
      </c>
      <c r="M167" s="256">
        <v>125.05</v>
      </c>
      <c r="N167" s="256">
        <v>121.85</v>
      </c>
      <c r="O167" s="256">
        <v>77312000</v>
      </c>
      <c r="P167" s="257">
        <v>-0.44200011548010854</v>
      </c>
    </row>
    <row r="168" spans="1:16" ht="12.75" customHeight="1">
      <c r="A168" s="248">
        <v>158</v>
      </c>
      <c r="B168" s="261" t="s">
        <v>63</v>
      </c>
      <c r="C168" s="253" t="s">
        <v>213</v>
      </c>
      <c r="D168" s="254">
        <v>45379</v>
      </c>
      <c r="E168" s="253">
        <v>714.9</v>
      </c>
      <c r="F168" s="253">
        <v>709.85</v>
      </c>
      <c r="G168" s="255">
        <v>702.95</v>
      </c>
      <c r="H168" s="255">
        <v>691</v>
      </c>
      <c r="I168" s="255">
        <v>684.1</v>
      </c>
      <c r="J168" s="255">
        <v>721.80000000000007</v>
      </c>
      <c r="K168" s="255">
        <v>728.69999999999993</v>
      </c>
      <c r="L168" s="255">
        <v>740.65000000000009</v>
      </c>
      <c r="M168" s="256">
        <v>716.75</v>
      </c>
      <c r="N168" s="256">
        <v>697.9</v>
      </c>
      <c r="O168" s="256">
        <v>21476800</v>
      </c>
      <c r="P168" s="257">
        <v>-7.2709060136092019E-2</v>
      </c>
    </row>
    <row r="169" spans="1:16" ht="12.75" customHeight="1">
      <c r="A169" s="248">
        <v>159</v>
      </c>
      <c r="B169" s="261" t="s">
        <v>68</v>
      </c>
      <c r="C169" s="258" t="s">
        <v>214</v>
      </c>
      <c r="D169" s="254">
        <v>45379</v>
      </c>
      <c r="E169" s="253">
        <v>1560.8</v>
      </c>
      <c r="F169" s="253">
        <v>1553.5666666666666</v>
      </c>
      <c r="G169" s="255">
        <v>1542.2333333333331</v>
      </c>
      <c r="H169" s="255">
        <v>1523.6666666666665</v>
      </c>
      <c r="I169" s="255">
        <v>1512.333333333333</v>
      </c>
      <c r="J169" s="255">
        <v>1572.1333333333332</v>
      </c>
      <c r="K169" s="255">
        <v>1583.4666666666667</v>
      </c>
      <c r="L169" s="255">
        <v>1602.0333333333333</v>
      </c>
      <c r="M169" s="256">
        <v>1564.9</v>
      </c>
      <c r="N169" s="256">
        <v>1535</v>
      </c>
      <c r="O169" s="256">
        <v>7045500</v>
      </c>
      <c r="P169" s="257">
        <v>-2.9846122069606528E-2</v>
      </c>
    </row>
    <row r="170" spans="1:16" ht="12.75" customHeight="1">
      <c r="A170" s="248">
        <v>160</v>
      </c>
      <c r="B170" s="261" t="s">
        <v>63</v>
      </c>
      <c r="C170" s="253" t="s">
        <v>215</v>
      </c>
      <c r="D170" s="254">
        <v>45379</v>
      </c>
      <c r="E170" s="253">
        <v>754.25</v>
      </c>
      <c r="F170" s="253">
        <v>751.41666666666663</v>
      </c>
      <c r="G170" s="255">
        <v>744.93333333333328</v>
      </c>
      <c r="H170" s="255">
        <v>735.61666666666667</v>
      </c>
      <c r="I170" s="255">
        <v>729.13333333333333</v>
      </c>
      <c r="J170" s="255">
        <v>760.73333333333323</v>
      </c>
      <c r="K170" s="255">
        <v>767.21666666666658</v>
      </c>
      <c r="L170" s="255">
        <v>776.53333333333319</v>
      </c>
      <c r="M170" s="256">
        <v>757.9</v>
      </c>
      <c r="N170" s="256">
        <v>742.1</v>
      </c>
      <c r="O170" s="256">
        <v>106432500</v>
      </c>
      <c r="P170" s="257">
        <v>-1.3554844988182956E-2</v>
      </c>
    </row>
    <row r="171" spans="1:16" ht="12.75" customHeight="1">
      <c r="A171" s="248">
        <v>161</v>
      </c>
      <c r="B171" s="261" t="s">
        <v>49</v>
      </c>
      <c r="C171" s="253" t="s">
        <v>216</v>
      </c>
      <c r="D171" s="254">
        <v>45379</v>
      </c>
      <c r="E171" s="253">
        <v>25702.9</v>
      </c>
      <c r="F171" s="253">
        <v>25698.850000000002</v>
      </c>
      <c r="G171" s="255">
        <v>25554.050000000003</v>
      </c>
      <c r="H171" s="255">
        <v>25405.200000000001</v>
      </c>
      <c r="I171" s="255">
        <v>25260.400000000001</v>
      </c>
      <c r="J171" s="255">
        <v>25847.700000000004</v>
      </c>
      <c r="K171" s="255">
        <v>25992.5</v>
      </c>
      <c r="L171" s="255">
        <v>26141.350000000006</v>
      </c>
      <c r="M171" s="256">
        <v>25843.65</v>
      </c>
      <c r="N171" s="256">
        <v>25550</v>
      </c>
      <c r="O171" s="256">
        <v>240050</v>
      </c>
      <c r="P171" s="257">
        <v>-2.5078688191694589E-2</v>
      </c>
    </row>
    <row r="172" spans="1:16" ht="12.75" customHeight="1">
      <c r="A172" s="248">
        <v>162</v>
      </c>
      <c r="B172" s="261" t="s">
        <v>41</v>
      </c>
      <c r="C172" s="253" t="s">
        <v>217</v>
      </c>
      <c r="D172" s="254">
        <v>45379</v>
      </c>
      <c r="E172" s="253">
        <v>4696.3500000000004</v>
      </c>
      <c r="F172" s="253">
        <v>4647.7833333333328</v>
      </c>
      <c r="G172" s="255">
        <v>4578.6166666666659</v>
      </c>
      <c r="H172" s="255">
        <v>4460.8833333333332</v>
      </c>
      <c r="I172" s="255">
        <v>4391.7166666666662</v>
      </c>
      <c r="J172" s="255">
        <v>4765.5166666666655</v>
      </c>
      <c r="K172" s="255">
        <v>4834.6833333333334</v>
      </c>
      <c r="L172" s="255">
        <v>4952.4166666666652</v>
      </c>
      <c r="M172" s="256">
        <v>4716.95</v>
      </c>
      <c r="N172" s="256">
        <v>4530.05</v>
      </c>
      <c r="O172" s="256">
        <v>1108350</v>
      </c>
      <c r="P172" s="257">
        <v>-1.5849760255727225E-2</v>
      </c>
    </row>
    <row r="173" spans="1:16" ht="12.75" customHeight="1">
      <c r="A173" s="248">
        <v>163</v>
      </c>
      <c r="B173" s="261" t="s">
        <v>47</v>
      </c>
      <c r="C173" s="253" t="s">
        <v>218</v>
      </c>
      <c r="D173" s="254">
        <v>45379</v>
      </c>
      <c r="E173" s="253">
        <v>2401.3000000000002</v>
      </c>
      <c r="F173" s="253">
        <v>2387.7333333333331</v>
      </c>
      <c r="G173" s="255">
        <v>2365.1166666666663</v>
      </c>
      <c r="H173" s="255">
        <v>2328.9333333333334</v>
      </c>
      <c r="I173" s="255">
        <v>2306.3166666666666</v>
      </c>
      <c r="J173" s="255">
        <v>2423.9166666666661</v>
      </c>
      <c r="K173" s="255">
        <v>2446.5333333333328</v>
      </c>
      <c r="L173" s="255">
        <v>2482.7166666666658</v>
      </c>
      <c r="M173" s="256">
        <v>2410.35</v>
      </c>
      <c r="N173" s="256">
        <v>2351.5500000000002</v>
      </c>
      <c r="O173" s="256">
        <v>3403125</v>
      </c>
      <c r="P173" s="257">
        <v>-0.13149583692219352</v>
      </c>
    </row>
    <row r="174" spans="1:16" ht="12.75" customHeight="1">
      <c r="A174" s="248">
        <v>164</v>
      </c>
      <c r="B174" s="261" t="s">
        <v>68</v>
      </c>
      <c r="C174" s="253" t="s">
        <v>219</v>
      </c>
      <c r="D174" s="254">
        <v>45379</v>
      </c>
      <c r="E174" s="253">
        <v>2448.1999999999998</v>
      </c>
      <c r="F174" s="253">
        <v>2426.8000000000002</v>
      </c>
      <c r="G174" s="255">
        <v>2383.7000000000003</v>
      </c>
      <c r="H174" s="255">
        <v>2319.2000000000003</v>
      </c>
      <c r="I174" s="255">
        <v>2276.1000000000004</v>
      </c>
      <c r="J174" s="255">
        <v>2491.3000000000002</v>
      </c>
      <c r="K174" s="255">
        <v>2534.4000000000005</v>
      </c>
      <c r="L174" s="255">
        <v>2598.9</v>
      </c>
      <c r="M174" s="256">
        <v>2469.9</v>
      </c>
      <c r="N174" s="256">
        <v>2362.3000000000002</v>
      </c>
      <c r="O174" s="256">
        <v>6776400</v>
      </c>
      <c r="P174" s="257">
        <v>-4.4985624894300691E-2</v>
      </c>
    </row>
    <row r="175" spans="1:16" ht="12.75" customHeight="1">
      <c r="A175" s="248">
        <v>165</v>
      </c>
      <c r="B175" s="261" t="s">
        <v>43</v>
      </c>
      <c r="C175" s="253" t="s">
        <v>220</v>
      </c>
      <c r="D175" s="254">
        <v>45379</v>
      </c>
      <c r="E175" s="253">
        <v>1587.5</v>
      </c>
      <c r="F175" s="253">
        <v>1582.2666666666664</v>
      </c>
      <c r="G175" s="255">
        <v>1570.8333333333328</v>
      </c>
      <c r="H175" s="255">
        <v>1554.1666666666663</v>
      </c>
      <c r="I175" s="255">
        <v>1542.7333333333327</v>
      </c>
      <c r="J175" s="255">
        <v>1598.9333333333329</v>
      </c>
      <c r="K175" s="255">
        <v>1610.3666666666663</v>
      </c>
      <c r="L175" s="255">
        <v>1627.0333333333331</v>
      </c>
      <c r="M175" s="256">
        <v>1593.7</v>
      </c>
      <c r="N175" s="256">
        <v>1565.6</v>
      </c>
      <c r="O175" s="256">
        <v>14904400</v>
      </c>
      <c r="P175" s="257">
        <v>-0.2931646914317963</v>
      </c>
    </row>
    <row r="176" spans="1:16" ht="12.75" customHeight="1">
      <c r="A176" s="248">
        <v>166</v>
      </c>
      <c r="B176" s="261" t="s">
        <v>205</v>
      </c>
      <c r="C176" s="253" t="s">
        <v>221</v>
      </c>
      <c r="D176" s="254">
        <v>45379</v>
      </c>
      <c r="E176" s="253">
        <v>617.54999999999995</v>
      </c>
      <c r="F176" s="253">
        <v>612.38333333333333</v>
      </c>
      <c r="G176" s="255">
        <v>605.2166666666667</v>
      </c>
      <c r="H176" s="255">
        <v>592.88333333333333</v>
      </c>
      <c r="I176" s="255">
        <v>585.7166666666667</v>
      </c>
      <c r="J176" s="255">
        <v>624.7166666666667</v>
      </c>
      <c r="K176" s="255">
        <v>631.88333333333344</v>
      </c>
      <c r="L176" s="255">
        <v>644.2166666666667</v>
      </c>
      <c r="M176" s="256">
        <v>619.54999999999995</v>
      </c>
      <c r="N176" s="256">
        <v>600.04999999999995</v>
      </c>
      <c r="O176" s="256">
        <v>5778000</v>
      </c>
      <c r="P176" s="257">
        <v>-0.15079365079365079</v>
      </c>
    </row>
    <row r="177" spans="1:16" ht="12.75" customHeight="1">
      <c r="A177" s="248">
        <v>167</v>
      </c>
      <c r="B177" s="261" t="s">
        <v>43</v>
      </c>
      <c r="C177" s="253" t="s">
        <v>222</v>
      </c>
      <c r="D177" s="254">
        <v>45379</v>
      </c>
      <c r="E177" s="253">
        <v>711.7</v>
      </c>
      <c r="F177" s="253">
        <v>708.56666666666661</v>
      </c>
      <c r="G177" s="255">
        <v>702.98333333333323</v>
      </c>
      <c r="H177" s="255">
        <v>694.26666666666665</v>
      </c>
      <c r="I177" s="255">
        <v>688.68333333333328</v>
      </c>
      <c r="J177" s="255">
        <v>717.28333333333319</v>
      </c>
      <c r="K177" s="255">
        <v>722.86666666666667</v>
      </c>
      <c r="L177" s="255">
        <v>731.58333333333314</v>
      </c>
      <c r="M177" s="256">
        <v>714.15</v>
      </c>
      <c r="N177" s="256">
        <v>699.85</v>
      </c>
      <c r="O177" s="256">
        <v>5008000</v>
      </c>
      <c r="P177" s="257">
        <v>-6.269885831929628E-2</v>
      </c>
    </row>
    <row r="178" spans="1:16" ht="12.75" customHeight="1">
      <c r="A178" s="248">
        <v>168</v>
      </c>
      <c r="B178" s="261" t="s">
        <v>39</v>
      </c>
      <c r="C178" s="260" t="s">
        <v>223</v>
      </c>
      <c r="D178" s="254">
        <v>45379</v>
      </c>
      <c r="E178" s="253">
        <v>941.55</v>
      </c>
      <c r="F178" s="253">
        <v>937.13333333333333</v>
      </c>
      <c r="G178" s="255">
        <v>928.41666666666663</v>
      </c>
      <c r="H178" s="255">
        <v>915.2833333333333</v>
      </c>
      <c r="I178" s="255">
        <v>906.56666666666661</v>
      </c>
      <c r="J178" s="255">
        <v>950.26666666666665</v>
      </c>
      <c r="K178" s="255">
        <v>958.98333333333335</v>
      </c>
      <c r="L178" s="255">
        <v>972.11666666666667</v>
      </c>
      <c r="M178" s="256">
        <v>945.85</v>
      </c>
      <c r="N178" s="256">
        <v>924</v>
      </c>
      <c r="O178" s="256">
        <v>13466200</v>
      </c>
      <c r="P178" s="257">
        <v>-0.15277345236859408</v>
      </c>
    </row>
    <row r="179" spans="1:16" ht="12.75" customHeight="1">
      <c r="A179" s="248">
        <v>169</v>
      </c>
      <c r="B179" s="261" t="s">
        <v>79</v>
      </c>
      <c r="C179" s="253" t="s">
        <v>224</v>
      </c>
      <c r="D179" s="254">
        <v>45379</v>
      </c>
      <c r="E179" s="253">
        <v>1934.45</v>
      </c>
      <c r="F179" s="253">
        <v>1927.95</v>
      </c>
      <c r="G179" s="255">
        <v>1904.4</v>
      </c>
      <c r="H179" s="255">
        <v>1874.3500000000001</v>
      </c>
      <c r="I179" s="255">
        <v>1850.8000000000002</v>
      </c>
      <c r="J179" s="255">
        <v>1958</v>
      </c>
      <c r="K179" s="255">
        <v>1981.5499999999997</v>
      </c>
      <c r="L179" s="255">
        <v>2011.6</v>
      </c>
      <c r="M179" s="256">
        <v>1951.5</v>
      </c>
      <c r="N179" s="256">
        <v>1897.9</v>
      </c>
      <c r="O179" s="256">
        <v>6629000</v>
      </c>
      <c r="P179" s="257">
        <v>-0.1002375296912114</v>
      </c>
    </row>
    <row r="180" spans="1:16" ht="12.75" customHeight="1">
      <c r="A180" s="248">
        <v>170</v>
      </c>
      <c r="B180" s="261" t="s">
        <v>59</v>
      </c>
      <c r="C180" s="259" t="s">
        <v>225</v>
      </c>
      <c r="D180" s="254">
        <v>45379</v>
      </c>
      <c r="E180" s="253">
        <v>1196.3</v>
      </c>
      <c r="F180" s="253">
        <v>1185.5166666666667</v>
      </c>
      <c r="G180" s="255">
        <v>1168.0333333333333</v>
      </c>
      <c r="H180" s="255">
        <v>1139.7666666666667</v>
      </c>
      <c r="I180" s="255">
        <v>1122.2833333333333</v>
      </c>
      <c r="J180" s="255">
        <v>1213.7833333333333</v>
      </c>
      <c r="K180" s="255">
        <v>1231.2666666666664</v>
      </c>
      <c r="L180" s="255">
        <v>1259.5333333333333</v>
      </c>
      <c r="M180" s="256">
        <v>1203</v>
      </c>
      <c r="N180" s="256">
        <v>1157.25</v>
      </c>
      <c r="O180" s="256">
        <v>11190600</v>
      </c>
      <c r="P180" s="257">
        <v>-0.10514573587621447</v>
      </c>
    </row>
    <row r="181" spans="1:16" ht="12.75" customHeight="1">
      <c r="A181" s="248">
        <v>171</v>
      </c>
      <c r="B181" s="261" t="s">
        <v>56</v>
      </c>
      <c r="C181" s="253" t="s">
        <v>226</v>
      </c>
      <c r="D181" s="254">
        <v>45379</v>
      </c>
      <c r="E181" s="253">
        <v>957.45</v>
      </c>
      <c r="F181" s="253">
        <v>955.36666666666667</v>
      </c>
      <c r="G181" s="255">
        <v>948.73333333333335</v>
      </c>
      <c r="H181" s="255">
        <v>940.01666666666665</v>
      </c>
      <c r="I181" s="255">
        <v>933.38333333333333</v>
      </c>
      <c r="J181" s="255">
        <v>964.08333333333337</v>
      </c>
      <c r="K181" s="255">
        <v>970.71666666666681</v>
      </c>
      <c r="L181" s="255">
        <v>979.43333333333339</v>
      </c>
      <c r="M181" s="256">
        <v>962</v>
      </c>
      <c r="N181" s="256">
        <v>946.65</v>
      </c>
      <c r="O181" s="256">
        <v>63288525</v>
      </c>
      <c r="P181" s="257">
        <v>-8.513574753841717E-2</v>
      </c>
    </row>
    <row r="182" spans="1:16" ht="12.75" customHeight="1">
      <c r="A182" s="248">
        <v>172</v>
      </c>
      <c r="B182" s="261" t="s">
        <v>190</v>
      </c>
      <c r="C182" s="253" t="s">
        <v>227</v>
      </c>
      <c r="D182" s="254">
        <v>45379</v>
      </c>
      <c r="E182" s="253">
        <v>373.95</v>
      </c>
      <c r="F182" s="253">
        <v>371.86666666666662</v>
      </c>
      <c r="G182" s="255">
        <v>367.08333333333326</v>
      </c>
      <c r="H182" s="255">
        <v>360.21666666666664</v>
      </c>
      <c r="I182" s="255">
        <v>355.43333333333328</v>
      </c>
      <c r="J182" s="255">
        <v>378.73333333333323</v>
      </c>
      <c r="K182" s="255">
        <v>383.51666666666665</v>
      </c>
      <c r="L182" s="255">
        <v>390.38333333333321</v>
      </c>
      <c r="M182" s="256">
        <v>376.65</v>
      </c>
      <c r="N182" s="256">
        <v>365</v>
      </c>
      <c r="O182" s="256">
        <v>83122875</v>
      </c>
      <c r="P182" s="257">
        <v>-8.2923741435805776E-2</v>
      </c>
    </row>
    <row r="183" spans="1:16" ht="12.75" customHeight="1">
      <c r="A183" s="248">
        <v>173</v>
      </c>
      <c r="B183" s="261" t="s">
        <v>132</v>
      </c>
      <c r="C183" s="253" t="s">
        <v>228</v>
      </c>
      <c r="D183" s="254">
        <v>45379</v>
      </c>
      <c r="E183" s="253">
        <v>141.85</v>
      </c>
      <c r="F183" s="253">
        <v>141.65</v>
      </c>
      <c r="G183" s="255">
        <v>140.5</v>
      </c>
      <c r="H183" s="255">
        <v>139.15</v>
      </c>
      <c r="I183" s="255">
        <v>138</v>
      </c>
      <c r="J183" s="255">
        <v>143</v>
      </c>
      <c r="K183" s="255">
        <v>144.15000000000003</v>
      </c>
      <c r="L183" s="255">
        <v>145.5</v>
      </c>
      <c r="M183" s="256">
        <v>142.80000000000001</v>
      </c>
      <c r="N183" s="256">
        <v>140.30000000000001</v>
      </c>
      <c r="O183" s="256">
        <v>202691500</v>
      </c>
      <c r="P183" s="257">
        <v>-6.10939848666276E-2</v>
      </c>
    </row>
    <row r="184" spans="1:16" ht="12.75" customHeight="1">
      <c r="A184" s="248">
        <v>174</v>
      </c>
      <c r="B184" s="261" t="s">
        <v>87</v>
      </c>
      <c r="C184" s="253" t="s">
        <v>229</v>
      </c>
      <c r="D184" s="254">
        <v>45379</v>
      </c>
      <c r="E184" s="253">
        <v>4125.25</v>
      </c>
      <c r="F184" s="253">
        <v>4130.8833333333341</v>
      </c>
      <c r="G184" s="255">
        <v>4095.0666666666684</v>
      </c>
      <c r="H184" s="255">
        <v>4064.8833333333341</v>
      </c>
      <c r="I184" s="255">
        <v>4029.0666666666684</v>
      </c>
      <c r="J184" s="255">
        <v>4161.0666666666684</v>
      </c>
      <c r="K184" s="255">
        <v>4196.8833333333341</v>
      </c>
      <c r="L184" s="255">
        <v>4227.0666666666684</v>
      </c>
      <c r="M184" s="256">
        <v>4166.7</v>
      </c>
      <c r="N184" s="256">
        <v>4100.7</v>
      </c>
      <c r="O184" s="256">
        <v>12979400</v>
      </c>
      <c r="P184" s="257">
        <v>-2.3038318163257243E-2</v>
      </c>
    </row>
    <row r="185" spans="1:16" ht="12.75" customHeight="1">
      <c r="A185" s="248">
        <v>175</v>
      </c>
      <c r="B185" s="261" t="s">
        <v>87</v>
      </c>
      <c r="C185" s="253" t="s">
        <v>230</v>
      </c>
      <c r="D185" s="254">
        <v>45379</v>
      </c>
      <c r="E185" s="253">
        <v>1282.55</v>
      </c>
      <c r="F185" s="253">
        <v>1282.1333333333332</v>
      </c>
      <c r="G185" s="255">
        <v>1272.1166666666663</v>
      </c>
      <c r="H185" s="255">
        <v>1261.6833333333332</v>
      </c>
      <c r="I185" s="255">
        <v>1251.6666666666663</v>
      </c>
      <c r="J185" s="255">
        <v>1292.5666666666664</v>
      </c>
      <c r="K185" s="255">
        <v>1302.5833333333333</v>
      </c>
      <c r="L185" s="255">
        <v>1313.0166666666664</v>
      </c>
      <c r="M185" s="256">
        <v>1292.1500000000001</v>
      </c>
      <c r="N185" s="256">
        <v>1271.7</v>
      </c>
      <c r="O185" s="256">
        <v>13624800</v>
      </c>
      <c r="P185" s="257">
        <v>6.4710575303607836E-3</v>
      </c>
    </row>
    <row r="186" spans="1:16" ht="12.75" customHeight="1">
      <c r="A186" s="248">
        <v>176</v>
      </c>
      <c r="B186" s="261" t="s">
        <v>59</v>
      </c>
      <c r="C186" s="253" t="s">
        <v>231</v>
      </c>
      <c r="D186" s="254">
        <v>45379</v>
      </c>
      <c r="E186" s="253">
        <v>3650.8</v>
      </c>
      <c r="F186" s="253">
        <v>3637.9</v>
      </c>
      <c r="G186" s="255">
        <v>3601.8</v>
      </c>
      <c r="H186" s="255">
        <v>3552.8</v>
      </c>
      <c r="I186" s="255">
        <v>3516.7000000000003</v>
      </c>
      <c r="J186" s="255">
        <v>3686.9</v>
      </c>
      <c r="K186" s="255">
        <v>3722.9999999999995</v>
      </c>
      <c r="L186" s="255">
        <v>3772</v>
      </c>
      <c r="M186" s="256">
        <v>3674</v>
      </c>
      <c r="N186" s="256">
        <v>3588.9</v>
      </c>
      <c r="O186" s="256">
        <v>5262250</v>
      </c>
      <c r="P186" s="257">
        <v>-4.871875988611199E-2</v>
      </c>
    </row>
    <row r="187" spans="1:16" ht="12.75" customHeight="1">
      <c r="A187" s="248">
        <v>177</v>
      </c>
      <c r="B187" s="261" t="s">
        <v>43</v>
      </c>
      <c r="C187" s="253" t="s">
        <v>232</v>
      </c>
      <c r="D187" s="254">
        <v>45379</v>
      </c>
      <c r="E187" s="253">
        <v>2676.35</v>
      </c>
      <c r="F187" s="253">
        <v>2654.2833333333333</v>
      </c>
      <c r="G187" s="255">
        <v>2623.2166666666667</v>
      </c>
      <c r="H187" s="255">
        <v>2570.0833333333335</v>
      </c>
      <c r="I187" s="255">
        <v>2539.0166666666669</v>
      </c>
      <c r="J187" s="255">
        <v>2707.4166666666665</v>
      </c>
      <c r="K187" s="255">
        <v>2738.4833333333331</v>
      </c>
      <c r="L187" s="255">
        <v>2791.6166666666663</v>
      </c>
      <c r="M187" s="256">
        <v>2685.35</v>
      </c>
      <c r="N187" s="256">
        <v>2601.15</v>
      </c>
      <c r="O187" s="256">
        <v>1589500</v>
      </c>
      <c r="P187" s="257">
        <v>1.3065646908859146E-2</v>
      </c>
    </row>
    <row r="188" spans="1:16" ht="12.75" customHeight="1">
      <c r="A188" s="248">
        <v>178</v>
      </c>
      <c r="B188" s="261" t="s">
        <v>45</v>
      </c>
      <c r="C188" s="253" t="s">
        <v>233</v>
      </c>
      <c r="D188" s="254">
        <v>45379</v>
      </c>
      <c r="E188" s="253">
        <v>3901.05</v>
      </c>
      <c r="F188" s="253">
        <v>3898.7166666666667</v>
      </c>
      <c r="G188" s="255">
        <v>3807.4333333333334</v>
      </c>
      <c r="H188" s="255">
        <v>3713.8166666666666</v>
      </c>
      <c r="I188" s="255">
        <v>3622.5333333333333</v>
      </c>
      <c r="J188" s="255">
        <v>3992.3333333333335</v>
      </c>
      <c r="K188" s="255">
        <v>4083.6166666666672</v>
      </c>
      <c r="L188" s="255">
        <v>4177.2333333333336</v>
      </c>
      <c r="M188" s="256">
        <v>3990</v>
      </c>
      <c r="N188" s="256">
        <v>3805.1</v>
      </c>
      <c r="O188" s="256">
        <v>2640000</v>
      </c>
      <c r="P188" s="257">
        <v>-4.3616867120707142E-2</v>
      </c>
    </row>
    <row r="189" spans="1:16" ht="12.75" customHeight="1">
      <c r="A189" s="248">
        <v>179</v>
      </c>
      <c r="B189" s="261" t="s">
        <v>56</v>
      </c>
      <c r="C189" s="253" t="s">
        <v>234</v>
      </c>
      <c r="D189" s="254">
        <v>45379</v>
      </c>
      <c r="E189" s="253">
        <v>2141.0500000000002</v>
      </c>
      <c r="F189" s="253">
        <v>2128.15</v>
      </c>
      <c r="G189" s="255">
        <v>2101.9500000000003</v>
      </c>
      <c r="H189" s="255">
        <v>2062.8500000000004</v>
      </c>
      <c r="I189" s="255">
        <v>2036.6500000000005</v>
      </c>
      <c r="J189" s="255">
        <v>2167.25</v>
      </c>
      <c r="K189" s="255">
        <v>2193.4499999999998</v>
      </c>
      <c r="L189" s="255">
        <v>2232.5499999999997</v>
      </c>
      <c r="M189" s="256">
        <v>2154.35</v>
      </c>
      <c r="N189" s="256">
        <v>2089.0500000000002</v>
      </c>
      <c r="O189" s="256">
        <v>4762100</v>
      </c>
      <c r="P189" s="257">
        <v>-6.2301860785665061E-2</v>
      </c>
    </row>
    <row r="190" spans="1:16" ht="12.75" customHeight="1">
      <c r="A190" s="248">
        <v>180</v>
      </c>
      <c r="B190" s="261" t="s">
        <v>59</v>
      </c>
      <c r="C190" s="253" t="s">
        <v>235</v>
      </c>
      <c r="D190" s="254">
        <v>45379</v>
      </c>
      <c r="E190" s="253">
        <v>1708.55</v>
      </c>
      <c r="F190" s="253">
        <v>1692.5</v>
      </c>
      <c r="G190" s="255">
        <v>1671.55</v>
      </c>
      <c r="H190" s="255">
        <v>1634.55</v>
      </c>
      <c r="I190" s="255">
        <v>1613.6</v>
      </c>
      <c r="J190" s="255">
        <v>1729.5</v>
      </c>
      <c r="K190" s="255">
        <v>1750.4499999999998</v>
      </c>
      <c r="L190" s="255">
        <v>1787.45</v>
      </c>
      <c r="M190" s="256">
        <v>1713.45</v>
      </c>
      <c r="N190" s="256">
        <v>1655.5</v>
      </c>
      <c r="O190" s="256">
        <v>2360800</v>
      </c>
      <c r="P190" s="257">
        <v>-8.7366630586052263E-2</v>
      </c>
    </row>
    <row r="191" spans="1:16" ht="12.75" customHeight="1">
      <c r="A191" s="248">
        <v>181</v>
      </c>
      <c r="B191" s="261" t="s">
        <v>49</v>
      </c>
      <c r="C191" s="253" t="s">
        <v>236</v>
      </c>
      <c r="D191" s="254">
        <v>45379</v>
      </c>
      <c r="E191" s="253">
        <v>9950.85</v>
      </c>
      <c r="F191" s="253">
        <v>9895.3833333333332</v>
      </c>
      <c r="G191" s="255">
        <v>9820.7666666666664</v>
      </c>
      <c r="H191" s="255">
        <v>9690.6833333333325</v>
      </c>
      <c r="I191" s="255">
        <v>9616.0666666666657</v>
      </c>
      <c r="J191" s="255">
        <v>10025.466666666667</v>
      </c>
      <c r="K191" s="255">
        <v>10100.083333333332</v>
      </c>
      <c r="L191" s="255">
        <v>10230.166666666668</v>
      </c>
      <c r="M191" s="256">
        <v>9970</v>
      </c>
      <c r="N191" s="256">
        <v>9765.2999999999993</v>
      </c>
      <c r="O191" s="256">
        <v>1949700</v>
      </c>
      <c r="P191" s="257">
        <v>-4.5901639344262293E-2</v>
      </c>
    </row>
    <row r="192" spans="1:16" ht="12.75" customHeight="1">
      <c r="A192" s="248">
        <v>182</v>
      </c>
      <c r="B192" s="261" t="s">
        <v>39</v>
      </c>
      <c r="C192" s="253" t="s">
        <v>237</v>
      </c>
      <c r="D192" s="254">
        <v>45379</v>
      </c>
      <c r="E192" s="253">
        <v>473.25</v>
      </c>
      <c r="F192" s="253">
        <v>472.08333333333331</v>
      </c>
      <c r="G192" s="255">
        <v>466.26666666666665</v>
      </c>
      <c r="H192" s="255">
        <v>459.28333333333336</v>
      </c>
      <c r="I192" s="255">
        <v>453.4666666666667</v>
      </c>
      <c r="J192" s="255">
        <v>479.06666666666661</v>
      </c>
      <c r="K192" s="255">
        <v>484.88333333333333</v>
      </c>
      <c r="L192" s="255">
        <v>491.86666666666656</v>
      </c>
      <c r="M192" s="256">
        <v>477.9</v>
      </c>
      <c r="N192" s="256">
        <v>465.1</v>
      </c>
      <c r="O192" s="256">
        <v>36349300</v>
      </c>
      <c r="P192" s="257">
        <v>-5.4477208169890434E-2</v>
      </c>
    </row>
    <row r="193" spans="1:16" ht="12.75" customHeight="1">
      <c r="A193" s="248">
        <v>183</v>
      </c>
      <c r="B193" s="261" t="s">
        <v>132</v>
      </c>
      <c r="C193" s="253" t="s">
        <v>238</v>
      </c>
      <c r="D193" s="254">
        <v>45379</v>
      </c>
      <c r="E193" s="253">
        <v>269.8</v>
      </c>
      <c r="F193" s="253">
        <v>267.76666666666665</v>
      </c>
      <c r="G193" s="255">
        <v>264.0333333333333</v>
      </c>
      <c r="H193" s="255">
        <v>258.26666666666665</v>
      </c>
      <c r="I193" s="255">
        <v>254.5333333333333</v>
      </c>
      <c r="J193" s="255">
        <v>273.5333333333333</v>
      </c>
      <c r="K193" s="255">
        <v>277.26666666666665</v>
      </c>
      <c r="L193" s="255">
        <v>283.0333333333333</v>
      </c>
      <c r="M193" s="256">
        <v>271.5</v>
      </c>
      <c r="N193" s="256">
        <v>262</v>
      </c>
      <c r="O193" s="256">
        <v>125350000</v>
      </c>
      <c r="P193" s="257">
        <v>-3.0576851242462514E-2</v>
      </c>
    </row>
    <row r="194" spans="1:16" ht="12.75" customHeight="1">
      <c r="A194" s="248">
        <v>184</v>
      </c>
      <c r="B194" s="261" t="s">
        <v>41</v>
      </c>
      <c r="C194" s="253" t="s">
        <v>239</v>
      </c>
      <c r="D194" s="254">
        <v>45379</v>
      </c>
      <c r="E194" s="253">
        <v>1117.5999999999999</v>
      </c>
      <c r="F194" s="253">
        <v>1115.0666666666666</v>
      </c>
      <c r="G194" s="255">
        <v>1096.5833333333333</v>
      </c>
      <c r="H194" s="255">
        <v>1075.5666666666666</v>
      </c>
      <c r="I194" s="255">
        <v>1057.0833333333333</v>
      </c>
      <c r="J194" s="255">
        <v>1136.0833333333333</v>
      </c>
      <c r="K194" s="255">
        <v>1154.5666666666668</v>
      </c>
      <c r="L194" s="255">
        <v>1175.5833333333333</v>
      </c>
      <c r="M194" s="256">
        <v>1133.55</v>
      </c>
      <c r="N194" s="256">
        <v>1094.05</v>
      </c>
      <c r="O194" s="256">
        <v>9059400</v>
      </c>
      <c r="P194" s="257">
        <v>3.1211583117060512E-2</v>
      </c>
    </row>
    <row r="195" spans="1:16" ht="12.75" customHeight="1">
      <c r="A195" s="248">
        <v>185</v>
      </c>
      <c r="B195" s="261" t="s">
        <v>87</v>
      </c>
      <c r="C195" s="253" t="s">
        <v>240</v>
      </c>
      <c r="D195" s="254">
        <v>45379</v>
      </c>
      <c r="E195" s="253">
        <v>522.35</v>
      </c>
      <c r="F195" s="253">
        <v>520.88333333333333</v>
      </c>
      <c r="G195" s="255">
        <v>516.56666666666661</v>
      </c>
      <c r="H195" s="255">
        <v>510.7833333333333</v>
      </c>
      <c r="I195" s="255">
        <v>506.46666666666658</v>
      </c>
      <c r="J195" s="255">
        <v>526.66666666666663</v>
      </c>
      <c r="K195" s="255">
        <v>530.98333333333346</v>
      </c>
      <c r="L195" s="255">
        <v>536.76666666666665</v>
      </c>
      <c r="M195" s="256">
        <v>525.20000000000005</v>
      </c>
      <c r="N195" s="256">
        <v>515.1</v>
      </c>
      <c r="O195" s="256">
        <v>49902000</v>
      </c>
      <c r="P195" s="257">
        <v>-4.237190558434082E-2</v>
      </c>
    </row>
    <row r="196" spans="1:16" ht="12.75" customHeight="1">
      <c r="A196" s="248">
        <v>186</v>
      </c>
      <c r="B196" s="261" t="s">
        <v>205</v>
      </c>
      <c r="C196" s="253" t="s">
        <v>241</v>
      </c>
      <c r="D196" s="254">
        <v>45379</v>
      </c>
      <c r="E196" s="253">
        <v>162.35</v>
      </c>
      <c r="F196" s="253">
        <v>161.35</v>
      </c>
      <c r="G196" s="255">
        <v>156.75</v>
      </c>
      <c r="H196" s="255">
        <v>151.15</v>
      </c>
      <c r="I196" s="255">
        <v>146.55000000000001</v>
      </c>
      <c r="J196" s="255">
        <v>166.95</v>
      </c>
      <c r="K196" s="255">
        <v>171.54999999999995</v>
      </c>
      <c r="L196" s="255">
        <v>177.14999999999998</v>
      </c>
      <c r="M196" s="256">
        <v>165.95</v>
      </c>
      <c r="N196" s="256">
        <v>155.75</v>
      </c>
      <c r="O196" s="256">
        <v>122556000</v>
      </c>
      <c r="P196" s="257">
        <v>0.22300392180343082</v>
      </c>
    </row>
    <row r="197" spans="1:16" ht="12.75" customHeight="1">
      <c r="A197" s="248">
        <v>187</v>
      </c>
      <c r="B197" s="261" t="s">
        <v>43</v>
      </c>
      <c r="C197" s="253" t="s">
        <v>242</v>
      </c>
      <c r="D197" s="254">
        <v>45379</v>
      </c>
      <c r="E197" s="253">
        <v>947.5</v>
      </c>
      <c r="F197" s="253">
        <v>942.88333333333333</v>
      </c>
      <c r="G197" s="255">
        <v>933.51666666666665</v>
      </c>
      <c r="H197" s="255">
        <v>919.5333333333333</v>
      </c>
      <c r="I197" s="255">
        <v>910.16666666666663</v>
      </c>
      <c r="J197" s="255">
        <v>956.86666666666667</v>
      </c>
      <c r="K197" s="255">
        <v>966.23333333333323</v>
      </c>
      <c r="L197" s="255">
        <v>980.2166666666667</v>
      </c>
      <c r="M197" s="256">
        <v>952.25</v>
      </c>
      <c r="N197" s="256">
        <v>928.9</v>
      </c>
      <c r="O197" s="256">
        <v>6242400</v>
      </c>
      <c r="P197" s="257">
        <v>-0.19236143455985094</v>
      </c>
    </row>
    <row r="198" spans="1:16" ht="12.75" customHeight="1">
      <c r="A198" s="248"/>
      <c r="B198" s="249"/>
      <c r="C198" s="253"/>
      <c r="D198" s="254"/>
      <c r="E198" s="253"/>
      <c r="F198" s="253"/>
      <c r="G198" s="255"/>
      <c r="H198" s="255"/>
      <c r="I198" s="255"/>
      <c r="J198" s="255"/>
      <c r="K198" s="255"/>
      <c r="L198" s="255"/>
      <c r="M198" s="256"/>
      <c r="N198" s="256"/>
      <c r="O198" s="256"/>
      <c r="P198" s="257"/>
    </row>
    <row r="199" spans="1:16" ht="12.75" customHeight="1">
      <c r="A199" s="242"/>
      <c r="B199" s="249"/>
      <c r="C199" s="242"/>
      <c r="D199" s="243"/>
      <c r="E199" s="244"/>
      <c r="F199" s="244"/>
      <c r="G199" s="245"/>
      <c r="H199" s="245"/>
      <c r="I199" s="245"/>
      <c r="J199" s="245"/>
      <c r="K199" s="245"/>
      <c r="L199" s="245"/>
      <c r="M199" s="242"/>
      <c r="N199" s="242"/>
      <c r="O199" s="246"/>
      <c r="P199" s="247"/>
    </row>
    <row r="200" spans="1:16" ht="12.75" customHeight="1">
      <c r="A200" s="24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2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6" t="s">
        <v>16</v>
      </c>
      <c r="B8" s="378"/>
      <c r="C8" s="381" t="s">
        <v>20</v>
      </c>
      <c r="D8" s="381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6"/>
      <c r="L8" s="48"/>
      <c r="M8" s="48"/>
      <c r="N8" s="1"/>
      <c r="O8" s="1"/>
    </row>
    <row r="9" spans="1:15" ht="36" customHeight="1">
      <c r="A9" s="377"/>
      <c r="B9" s="380"/>
      <c r="C9" s="380"/>
      <c r="D9" s="38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21982.799999999999</v>
      </c>
      <c r="D10" s="34">
        <v>21968</v>
      </c>
      <c r="E10" s="34">
        <v>21875.45</v>
      </c>
      <c r="F10" s="34">
        <v>21768.100000000002</v>
      </c>
      <c r="G10" s="34">
        <v>21675.550000000003</v>
      </c>
      <c r="H10" s="34">
        <v>22075.35</v>
      </c>
      <c r="I10" s="34">
        <v>22167.9</v>
      </c>
      <c r="J10" s="34">
        <v>22275.249999999996</v>
      </c>
      <c r="K10" s="34">
        <v>22060.55</v>
      </c>
      <c r="L10" s="34">
        <v>21860.65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46120.9</v>
      </c>
      <c r="D11" s="34">
        <v>46037.433333333327</v>
      </c>
      <c r="E11" s="34">
        <v>45745.216666666653</v>
      </c>
      <c r="F11" s="34">
        <v>45369.533333333326</v>
      </c>
      <c r="G11" s="34">
        <v>45077.316666666651</v>
      </c>
      <c r="H11" s="34">
        <v>46413.116666666654</v>
      </c>
      <c r="I11" s="34">
        <v>46705.333333333328</v>
      </c>
      <c r="J11" s="34">
        <v>47081.016666666656</v>
      </c>
      <c r="K11" s="34">
        <v>46329.65</v>
      </c>
      <c r="L11" s="34">
        <v>45661.75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5776.15</v>
      </c>
      <c r="D12" s="36">
        <v>5748.3499999999995</v>
      </c>
      <c r="E12" s="36">
        <v>5695.2999999999993</v>
      </c>
      <c r="F12" s="36">
        <v>5614.45</v>
      </c>
      <c r="G12" s="36">
        <v>5561.4</v>
      </c>
      <c r="H12" s="36">
        <v>5829.1999999999989</v>
      </c>
      <c r="I12" s="36">
        <v>5882.25</v>
      </c>
      <c r="J12" s="36">
        <v>5963.0999999999985</v>
      </c>
      <c r="K12" s="36">
        <v>5801.4</v>
      </c>
      <c r="L12" s="36">
        <v>5667.5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8085.75</v>
      </c>
      <c r="D13" s="36">
        <v>8074.5333333333328</v>
      </c>
      <c r="E13" s="36">
        <v>8034.1666666666661</v>
      </c>
      <c r="F13" s="36">
        <v>7982.583333333333</v>
      </c>
      <c r="G13" s="36">
        <v>7942.2166666666662</v>
      </c>
      <c r="H13" s="36">
        <v>8126.1166666666659</v>
      </c>
      <c r="I13" s="36">
        <v>8166.4833333333327</v>
      </c>
      <c r="J13" s="36">
        <v>8218.0666666666657</v>
      </c>
      <c r="K13" s="36">
        <v>8114.9</v>
      </c>
      <c r="L13" s="36">
        <v>8022.95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37720.400000000001</v>
      </c>
      <c r="D14" s="36">
        <v>37677.133333333339</v>
      </c>
      <c r="E14" s="36">
        <v>37458.216666666674</v>
      </c>
      <c r="F14" s="36">
        <v>37196.033333333333</v>
      </c>
      <c r="G14" s="36">
        <v>36977.116666666669</v>
      </c>
      <c r="H14" s="36">
        <v>37939.31666666668</v>
      </c>
      <c r="I14" s="36">
        <v>38158.233333333352</v>
      </c>
      <c r="J14" s="36">
        <v>38420.416666666686</v>
      </c>
      <c r="K14" s="36">
        <v>37896.050000000003</v>
      </c>
      <c r="L14" s="36">
        <v>37414.949999999997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9138.85</v>
      </c>
      <c r="D15" s="36">
        <v>9101.1166666666668</v>
      </c>
      <c r="E15" s="36">
        <v>9024.1833333333343</v>
      </c>
      <c r="F15" s="36">
        <v>8909.5166666666682</v>
      </c>
      <c r="G15" s="36">
        <v>8832.5833333333358</v>
      </c>
      <c r="H15" s="36">
        <v>9215.7833333333328</v>
      </c>
      <c r="I15" s="36">
        <v>9292.7166666666635</v>
      </c>
      <c r="J15" s="36">
        <v>9407.3833333333314</v>
      </c>
      <c r="K15" s="36">
        <v>9178.0499999999993</v>
      </c>
      <c r="L15" s="36">
        <v>8986.4500000000007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13745.85</v>
      </c>
      <c r="D16" s="36">
        <v>13677.866666666669</v>
      </c>
      <c r="E16" s="36">
        <v>13573.283333333336</v>
      </c>
      <c r="F16" s="36">
        <v>13400.716666666667</v>
      </c>
      <c r="G16" s="36">
        <v>13296.133333333335</v>
      </c>
      <c r="H16" s="36">
        <v>13850.433333333338</v>
      </c>
      <c r="I16" s="36">
        <v>13955.01666666667</v>
      </c>
      <c r="J16" s="36">
        <v>14127.583333333339</v>
      </c>
      <c r="K16" s="36">
        <v>13782.45</v>
      </c>
      <c r="L16" s="36">
        <v>13505.3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5444.95</v>
      </c>
      <c r="D17" s="36">
        <v>5426.8</v>
      </c>
      <c r="E17" s="36">
        <v>5368.6</v>
      </c>
      <c r="F17" s="36">
        <v>5292.25</v>
      </c>
      <c r="G17" s="36">
        <v>5234.05</v>
      </c>
      <c r="H17" s="36">
        <v>5503.1500000000005</v>
      </c>
      <c r="I17" s="36">
        <v>5561.3499999999995</v>
      </c>
      <c r="J17" s="36">
        <v>5637.7000000000007</v>
      </c>
      <c r="K17" s="31">
        <v>5485</v>
      </c>
      <c r="L17" s="31">
        <v>5350.45</v>
      </c>
      <c r="M17" s="31">
        <v>5.2744099999999996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2629.3</v>
      </c>
      <c r="D18" s="36">
        <v>2615.8333333333335</v>
      </c>
      <c r="E18" s="36">
        <v>2569.666666666667</v>
      </c>
      <c r="F18" s="36">
        <v>2510.0333333333333</v>
      </c>
      <c r="G18" s="36">
        <v>2463.8666666666668</v>
      </c>
      <c r="H18" s="36">
        <v>2675.4666666666672</v>
      </c>
      <c r="I18" s="36">
        <v>2721.6333333333341</v>
      </c>
      <c r="J18" s="36">
        <v>2781.2666666666673</v>
      </c>
      <c r="K18" s="31">
        <v>2662</v>
      </c>
      <c r="L18" s="31">
        <v>2556.1999999999998</v>
      </c>
      <c r="M18" s="31">
        <v>4.4248700000000003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1547.55</v>
      </c>
      <c r="D19" s="36">
        <v>1514.5166666666667</v>
      </c>
      <c r="E19" s="36">
        <v>1479.0333333333333</v>
      </c>
      <c r="F19" s="36">
        <v>1410.5166666666667</v>
      </c>
      <c r="G19" s="36">
        <v>1375.0333333333333</v>
      </c>
      <c r="H19" s="36">
        <v>1583.0333333333333</v>
      </c>
      <c r="I19" s="36">
        <v>1618.5166666666664</v>
      </c>
      <c r="J19" s="36">
        <v>1687.0333333333333</v>
      </c>
      <c r="K19" s="31">
        <v>1550</v>
      </c>
      <c r="L19" s="31">
        <v>1446</v>
      </c>
      <c r="M19" s="31">
        <v>17.75544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569.85</v>
      </c>
      <c r="D20" s="36">
        <v>570.25000000000011</v>
      </c>
      <c r="E20" s="36">
        <v>564.05000000000018</v>
      </c>
      <c r="F20" s="36">
        <v>558.25000000000011</v>
      </c>
      <c r="G20" s="36">
        <v>552.05000000000018</v>
      </c>
      <c r="H20" s="36">
        <v>576.05000000000018</v>
      </c>
      <c r="I20" s="36">
        <v>582.25000000000023</v>
      </c>
      <c r="J20" s="36">
        <v>588.05000000000018</v>
      </c>
      <c r="K20" s="31">
        <v>576.45000000000005</v>
      </c>
      <c r="L20" s="31">
        <v>564.45000000000005</v>
      </c>
      <c r="M20" s="31">
        <v>33.144799999999996</v>
      </c>
      <c r="N20" s="1"/>
      <c r="O20" s="1"/>
    </row>
    <row r="21" spans="1:15" ht="12.75" customHeight="1">
      <c r="A21" s="51">
        <v>12</v>
      </c>
      <c r="B21" s="53" t="s">
        <v>1001</v>
      </c>
      <c r="C21" s="31">
        <v>1064.8499999999999</v>
      </c>
      <c r="D21" s="36">
        <v>1072.5</v>
      </c>
      <c r="E21" s="36">
        <v>1052.3499999999999</v>
      </c>
      <c r="F21" s="36">
        <v>1039.8499999999999</v>
      </c>
      <c r="G21" s="36">
        <v>1019.6999999999998</v>
      </c>
      <c r="H21" s="36">
        <v>1085</v>
      </c>
      <c r="I21" s="36">
        <v>1105.1500000000001</v>
      </c>
      <c r="J21" s="36">
        <v>1117.6500000000001</v>
      </c>
      <c r="K21" s="31">
        <v>1092.6500000000001</v>
      </c>
      <c r="L21" s="31">
        <v>1060</v>
      </c>
      <c r="M21" s="31">
        <v>15.71955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3285.4</v>
      </c>
      <c r="D22" s="36">
        <v>3265.1666666666665</v>
      </c>
      <c r="E22" s="36">
        <v>3225.583333333333</v>
      </c>
      <c r="F22" s="36">
        <v>3165.7666666666664</v>
      </c>
      <c r="G22" s="36">
        <v>3126.1833333333329</v>
      </c>
      <c r="H22" s="36">
        <v>3324.9833333333331</v>
      </c>
      <c r="I22" s="36">
        <v>3364.5666666666662</v>
      </c>
      <c r="J22" s="36">
        <v>3424.3833333333332</v>
      </c>
      <c r="K22" s="31">
        <v>3304.75</v>
      </c>
      <c r="L22" s="31">
        <v>3205.35</v>
      </c>
      <c r="M22" s="31">
        <v>13.52988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1895.05</v>
      </c>
      <c r="D23" s="36">
        <v>1899.4499999999998</v>
      </c>
      <c r="E23" s="36">
        <v>1851.5499999999997</v>
      </c>
      <c r="F23" s="36">
        <v>1808.05</v>
      </c>
      <c r="G23" s="36">
        <v>1760.1499999999999</v>
      </c>
      <c r="H23" s="36">
        <v>1942.9499999999996</v>
      </c>
      <c r="I23" s="36">
        <v>1990.8499999999997</v>
      </c>
      <c r="J23" s="36">
        <v>2034.3499999999995</v>
      </c>
      <c r="K23" s="31">
        <v>1947.35</v>
      </c>
      <c r="L23" s="31">
        <v>1855.95</v>
      </c>
      <c r="M23" s="31">
        <v>22.434709999999999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1320.5</v>
      </c>
      <c r="D24" s="36">
        <v>1314.4833333333333</v>
      </c>
      <c r="E24" s="36">
        <v>1299.0666666666666</v>
      </c>
      <c r="F24" s="36">
        <v>1277.6333333333332</v>
      </c>
      <c r="G24" s="36">
        <v>1262.2166666666665</v>
      </c>
      <c r="H24" s="36">
        <v>1335.9166666666667</v>
      </c>
      <c r="I24" s="36">
        <v>1351.3333333333333</v>
      </c>
      <c r="J24" s="36">
        <v>1372.7666666666669</v>
      </c>
      <c r="K24" s="31">
        <v>1329.9</v>
      </c>
      <c r="L24" s="31">
        <v>1293.05</v>
      </c>
      <c r="M24" s="31">
        <v>26.722390000000001</v>
      </c>
      <c r="N24" s="1"/>
      <c r="O24" s="1"/>
    </row>
    <row r="25" spans="1:15" ht="12.75" customHeight="1">
      <c r="A25" s="51">
        <v>16</v>
      </c>
      <c r="B25" s="53" t="s">
        <v>827</v>
      </c>
      <c r="C25" s="31">
        <v>549.95000000000005</v>
      </c>
      <c r="D25" s="36">
        <v>550.98333333333335</v>
      </c>
      <c r="E25" s="36">
        <v>537.9666666666667</v>
      </c>
      <c r="F25" s="36">
        <v>525.98333333333335</v>
      </c>
      <c r="G25" s="36">
        <v>512.9666666666667</v>
      </c>
      <c r="H25" s="36">
        <v>562.9666666666667</v>
      </c>
      <c r="I25" s="36">
        <v>575.98333333333335</v>
      </c>
      <c r="J25" s="36">
        <v>587.9666666666667</v>
      </c>
      <c r="K25" s="31">
        <v>564</v>
      </c>
      <c r="L25" s="31">
        <v>539</v>
      </c>
      <c r="M25" s="31">
        <v>16.487819999999999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1025.6500000000001</v>
      </c>
      <c r="D26" s="36">
        <v>1021.4</v>
      </c>
      <c r="E26" s="36">
        <v>1009.5</v>
      </c>
      <c r="F26" s="36">
        <v>993.35</v>
      </c>
      <c r="G26" s="36">
        <v>981.45</v>
      </c>
      <c r="H26" s="36">
        <v>1037.55</v>
      </c>
      <c r="I26" s="36">
        <v>1049.4499999999998</v>
      </c>
      <c r="J26" s="36">
        <v>1065.5999999999999</v>
      </c>
      <c r="K26" s="31">
        <v>1033.3</v>
      </c>
      <c r="L26" s="31">
        <v>1005.25</v>
      </c>
      <c r="M26" s="31">
        <v>32.103580000000001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381.65</v>
      </c>
      <c r="D27" s="36">
        <v>379.7166666666667</v>
      </c>
      <c r="E27" s="36">
        <v>374.68333333333339</v>
      </c>
      <c r="F27" s="36">
        <v>367.7166666666667</v>
      </c>
      <c r="G27" s="36">
        <v>362.68333333333339</v>
      </c>
      <c r="H27" s="36">
        <v>386.68333333333339</v>
      </c>
      <c r="I27" s="36">
        <v>391.7166666666667</v>
      </c>
      <c r="J27" s="36">
        <v>398.68333333333339</v>
      </c>
      <c r="K27" s="31">
        <v>384.75</v>
      </c>
      <c r="L27" s="31">
        <v>372.75</v>
      </c>
      <c r="M27" s="31">
        <v>31.72514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183.65</v>
      </c>
      <c r="D28" s="36">
        <v>182.75</v>
      </c>
      <c r="E28" s="36">
        <v>180.5</v>
      </c>
      <c r="F28" s="36">
        <v>177.35</v>
      </c>
      <c r="G28" s="36">
        <v>175.1</v>
      </c>
      <c r="H28" s="36">
        <v>185.9</v>
      </c>
      <c r="I28" s="36">
        <v>188.15</v>
      </c>
      <c r="J28" s="36">
        <v>191.3</v>
      </c>
      <c r="K28" s="31">
        <v>185</v>
      </c>
      <c r="L28" s="31">
        <v>179.6</v>
      </c>
      <c r="M28" s="31">
        <v>41.31044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225.2</v>
      </c>
      <c r="D29" s="36">
        <v>226.25</v>
      </c>
      <c r="E29" s="36">
        <v>220.65</v>
      </c>
      <c r="F29" s="36">
        <v>216.1</v>
      </c>
      <c r="G29" s="36">
        <v>210.5</v>
      </c>
      <c r="H29" s="36">
        <v>230.8</v>
      </c>
      <c r="I29" s="36">
        <v>236.40000000000003</v>
      </c>
      <c r="J29" s="36">
        <v>240.95000000000002</v>
      </c>
      <c r="K29" s="31">
        <v>231.85</v>
      </c>
      <c r="L29" s="31">
        <v>221.7</v>
      </c>
      <c r="M29" s="31">
        <v>74.688469999999995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5127.3500000000004</v>
      </c>
      <c r="D30" s="36">
        <v>5087.2166666666672</v>
      </c>
      <c r="E30" s="36">
        <v>5026.1333333333341</v>
      </c>
      <c r="F30" s="36">
        <v>4924.916666666667</v>
      </c>
      <c r="G30" s="36">
        <v>4863.8333333333339</v>
      </c>
      <c r="H30" s="36">
        <v>5188.4333333333343</v>
      </c>
      <c r="I30" s="36">
        <v>5249.5166666666664</v>
      </c>
      <c r="J30" s="36">
        <v>5350.7333333333345</v>
      </c>
      <c r="K30" s="31">
        <v>5148.3</v>
      </c>
      <c r="L30" s="31">
        <v>4986</v>
      </c>
      <c r="M30" s="31">
        <v>2.1775600000000002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605.9</v>
      </c>
      <c r="D31" s="36">
        <v>599.86666666666667</v>
      </c>
      <c r="E31" s="36">
        <v>590.0333333333333</v>
      </c>
      <c r="F31" s="36">
        <v>574.16666666666663</v>
      </c>
      <c r="G31" s="36">
        <v>564.33333333333326</v>
      </c>
      <c r="H31" s="36">
        <v>615.73333333333335</v>
      </c>
      <c r="I31" s="36">
        <v>625.56666666666661</v>
      </c>
      <c r="J31" s="36">
        <v>641.43333333333339</v>
      </c>
      <c r="K31" s="31">
        <v>609.70000000000005</v>
      </c>
      <c r="L31" s="31">
        <v>584</v>
      </c>
      <c r="M31" s="31">
        <v>32.63796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6101.6</v>
      </c>
      <c r="D32" s="36">
        <v>6185.4000000000005</v>
      </c>
      <c r="E32" s="36">
        <v>5978.2500000000009</v>
      </c>
      <c r="F32" s="36">
        <v>5854.9000000000005</v>
      </c>
      <c r="G32" s="36">
        <v>5647.7500000000009</v>
      </c>
      <c r="H32" s="36">
        <v>6308.7500000000009</v>
      </c>
      <c r="I32" s="36">
        <v>6515.9000000000005</v>
      </c>
      <c r="J32" s="36">
        <v>6639.2500000000009</v>
      </c>
      <c r="K32" s="31">
        <v>6392.55</v>
      </c>
      <c r="L32" s="31">
        <v>6062.05</v>
      </c>
      <c r="M32" s="31">
        <v>15.43361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518.5</v>
      </c>
      <c r="D33" s="36">
        <v>515.0333333333333</v>
      </c>
      <c r="E33" s="36">
        <v>509.06666666666661</v>
      </c>
      <c r="F33" s="36">
        <v>499.63333333333333</v>
      </c>
      <c r="G33" s="36">
        <v>493.66666666666663</v>
      </c>
      <c r="H33" s="36">
        <v>524.46666666666658</v>
      </c>
      <c r="I33" s="36">
        <v>530.43333333333328</v>
      </c>
      <c r="J33" s="36">
        <v>539.86666666666656</v>
      </c>
      <c r="K33" s="31">
        <v>521</v>
      </c>
      <c r="L33" s="31">
        <v>505.6</v>
      </c>
      <c r="M33" s="31">
        <v>15.041650000000001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169.9</v>
      </c>
      <c r="D34" s="36">
        <v>169.45</v>
      </c>
      <c r="E34" s="36">
        <v>168.14999999999998</v>
      </c>
      <c r="F34" s="36">
        <v>166.39999999999998</v>
      </c>
      <c r="G34" s="36">
        <v>165.09999999999997</v>
      </c>
      <c r="H34" s="36">
        <v>171.2</v>
      </c>
      <c r="I34" s="36">
        <v>172.5</v>
      </c>
      <c r="J34" s="36">
        <v>174.25</v>
      </c>
      <c r="K34" s="31">
        <v>170.75</v>
      </c>
      <c r="L34" s="31">
        <v>167.7</v>
      </c>
      <c r="M34" s="31">
        <v>212.49116000000001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2821.9</v>
      </c>
      <c r="D35" s="36">
        <v>2812.2166666666667</v>
      </c>
      <c r="E35" s="36">
        <v>2786.4333333333334</v>
      </c>
      <c r="F35" s="36">
        <v>2750.9666666666667</v>
      </c>
      <c r="G35" s="36">
        <v>2725.1833333333334</v>
      </c>
      <c r="H35" s="36">
        <v>2847.6833333333334</v>
      </c>
      <c r="I35" s="36">
        <v>2873.4666666666672</v>
      </c>
      <c r="J35" s="36">
        <v>2908.9333333333334</v>
      </c>
      <c r="K35" s="31">
        <v>2838</v>
      </c>
      <c r="L35" s="31">
        <v>2776.75</v>
      </c>
      <c r="M35" s="31">
        <v>22.844239999999999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2069.1</v>
      </c>
      <c r="D36" s="36">
        <v>2063.5333333333333</v>
      </c>
      <c r="E36" s="36">
        <v>2037.0666666666666</v>
      </c>
      <c r="F36" s="36">
        <v>2005.0333333333333</v>
      </c>
      <c r="G36" s="36">
        <v>1978.5666666666666</v>
      </c>
      <c r="H36" s="36">
        <v>2095.5666666666666</v>
      </c>
      <c r="I36" s="36">
        <v>2122.0333333333328</v>
      </c>
      <c r="J36" s="36">
        <v>2154.0666666666666</v>
      </c>
      <c r="K36" s="31">
        <v>2090</v>
      </c>
      <c r="L36" s="31">
        <v>2031.5</v>
      </c>
      <c r="M36" s="31">
        <v>20.507819999999999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1028.0999999999999</v>
      </c>
      <c r="D37" s="36">
        <v>1025.1333333333332</v>
      </c>
      <c r="E37" s="36">
        <v>1017.7166666666665</v>
      </c>
      <c r="F37" s="36">
        <v>1007.3333333333333</v>
      </c>
      <c r="G37" s="36">
        <v>999.91666666666652</v>
      </c>
      <c r="H37" s="36">
        <v>1035.5166666666664</v>
      </c>
      <c r="I37" s="36">
        <v>1042.9333333333334</v>
      </c>
      <c r="J37" s="36">
        <v>1053.3166666666664</v>
      </c>
      <c r="K37" s="31">
        <v>1032.55</v>
      </c>
      <c r="L37" s="31">
        <v>1014.75</v>
      </c>
      <c r="M37" s="31">
        <v>18.827819999999999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3918.9</v>
      </c>
      <c r="D38" s="36">
        <v>3885.3166666666671</v>
      </c>
      <c r="E38" s="36">
        <v>3830.6333333333341</v>
      </c>
      <c r="F38" s="36">
        <v>3742.3666666666672</v>
      </c>
      <c r="G38" s="36">
        <v>3687.6833333333343</v>
      </c>
      <c r="H38" s="36">
        <v>3973.5833333333339</v>
      </c>
      <c r="I38" s="36">
        <v>4028.2666666666673</v>
      </c>
      <c r="J38" s="36">
        <v>4116.5333333333338</v>
      </c>
      <c r="K38" s="31">
        <v>3940</v>
      </c>
      <c r="L38" s="31">
        <v>3797.05</v>
      </c>
      <c r="M38" s="31">
        <v>4.9978199999999999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1075.0999999999999</v>
      </c>
      <c r="D39" s="36">
        <v>1070.9166666666665</v>
      </c>
      <c r="E39" s="36">
        <v>1059.5333333333331</v>
      </c>
      <c r="F39" s="36">
        <v>1043.9666666666665</v>
      </c>
      <c r="G39" s="36">
        <v>1032.583333333333</v>
      </c>
      <c r="H39" s="36">
        <v>1086.4833333333331</v>
      </c>
      <c r="I39" s="36">
        <v>1097.8666666666663</v>
      </c>
      <c r="J39" s="36">
        <v>1113.4333333333332</v>
      </c>
      <c r="K39" s="31">
        <v>1082.3</v>
      </c>
      <c r="L39" s="31">
        <v>1055.3499999999999</v>
      </c>
      <c r="M39" s="31">
        <v>136.48997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7909.35</v>
      </c>
      <c r="D40" s="36">
        <v>7980.95</v>
      </c>
      <c r="E40" s="36">
        <v>7818.4</v>
      </c>
      <c r="F40" s="36">
        <v>7727.45</v>
      </c>
      <c r="G40" s="36">
        <v>7564.9</v>
      </c>
      <c r="H40" s="36">
        <v>8071.9</v>
      </c>
      <c r="I40" s="36">
        <v>8234.4500000000007</v>
      </c>
      <c r="J40" s="36">
        <v>8325.4</v>
      </c>
      <c r="K40" s="31">
        <v>8143.5</v>
      </c>
      <c r="L40" s="31">
        <v>7890</v>
      </c>
      <c r="M40" s="31">
        <v>10.42536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6495.35</v>
      </c>
      <c r="D41" s="36">
        <v>6466.8499999999995</v>
      </c>
      <c r="E41" s="36">
        <v>6394.6999999999989</v>
      </c>
      <c r="F41" s="36">
        <v>6294.0499999999993</v>
      </c>
      <c r="G41" s="36">
        <v>6221.8999999999987</v>
      </c>
      <c r="H41" s="36">
        <v>6567.4999999999991</v>
      </c>
      <c r="I41" s="36">
        <v>6639.6499999999987</v>
      </c>
      <c r="J41" s="36">
        <v>6740.2999999999993</v>
      </c>
      <c r="K41" s="31">
        <v>6539</v>
      </c>
      <c r="L41" s="31">
        <v>6366.2</v>
      </c>
      <c r="M41" s="31">
        <v>16.99098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1593.8</v>
      </c>
      <c r="D42" s="36">
        <v>1588.5833333333333</v>
      </c>
      <c r="E42" s="36">
        <v>1573.5666666666666</v>
      </c>
      <c r="F42" s="36">
        <v>1553.3333333333333</v>
      </c>
      <c r="G42" s="36">
        <v>1538.3166666666666</v>
      </c>
      <c r="H42" s="36">
        <v>1608.8166666666666</v>
      </c>
      <c r="I42" s="36">
        <v>1623.8333333333335</v>
      </c>
      <c r="J42" s="36">
        <v>1644.0666666666666</v>
      </c>
      <c r="K42" s="31">
        <v>1603.6</v>
      </c>
      <c r="L42" s="31">
        <v>1568.35</v>
      </c>
      <c r="M42" s="31">
        <v>13.523630000000001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9149.6</v>
      </c>
      <c r="D43" s="36">
        <v>9033.1833333333343</v>
      </c>
      <c r="E43" s="36">
        <v>8717.4166666666679</v>
      </c>
      <c r="F43" s="36">
        <v>8285.2333333333336</v>
      </c>
      <c r="G43" s="36">
        <v>7969.4666666666672</v>
      </c>
      <c r="H43" s="36">
        <v>9465.3666666666686</v>
      </c>
      <c r="I43" s="36">
        <v>9781.133333333335</v>
      </c>
      <c r="J43" s="36">
        <v>10213.316666666669</v>
      </c>
      <c r="K43" s="31">
        <v>9348.9500000000007</v>
      </c>
      <c r="L43" s="31">
        <v>8601</v>
      </c>
      <c r="M43" s="31">
        <v>0.80740000000000001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2228.9499999999998</v>
      </c>
      <c r="D44" s="36">
        <v>2221.15</v>
      </c>
      <c r="E44" s="36">
        <v>2202.3000000000002</v>
      </c>
      <c r="F44" s="36">
        <v>2175.65</v>
      </c>
      <c r="G44" s="36">
        <v>2156.8000000000002</v>
      </c>
      <c r="H44" s="36">
        <v>2247.8000000000002</v>
      </c>
      <c r="I44" s="36">
        <v>2266.6499999999996</v>
      </c>
      <c r="J44" s="36">
        <v>2293.3000000000002</v>
      </c>
      <c r="K44" s="31">
        <v>2240</v>
      </c>
      <c r="L44" s="31">
        <v>2194.5</v>
      </c>
      <c r="M44" s="31">
        <v>4.7895599999999998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195.6</v>
      </c>
      <c r="D45" s="36">
        <v>195.45000000000002</v>
      </c>
      <c r="E45" s="36">
        <v>193.25000000000003</v>
      </c>
      <c r="F45" s="36">
        <v>190.9</v>
      </c>
      <c r="G45" s="36">
        <v>188.70000000000002</v>
      </c>
      <c r="H45" s="36">
        <v>197.80000000000004</v>
      </c>
      <c r="I45" s="36">
        <v>200.00000000000003</v>
      </c>
      <c r="J45" s="36">
        <v>202.35000000000005</v>
      </c>
      <c r="K45" s="31">
        <v>197.65</v>
      </c>
      <c r="L45" s="31">
        <v>193.1</v>
      </c>
      <c r="M45" s="31">
        <v>194.07355999999999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265.45</v>
      </c>
      <c r="D46" s="36">
        <v>263.8</v>
      </c>
      <c r="E46" s="36">
        <v>260</v>
      </c>
      <c r="F46" s="36">
        <v>254.55</v>
      </c>
      <c r="G46" s="36">
        <v>250.75</v>
      </c>
      <c r="H46" s="36">
        <v>269.25</v>
      </c>
      <c r="I46" s="36">
        <v>273.05000000000007</v>
      </c>
      <c r="J46" s="36">
        <v>278.5</v>
      </c>
      <c r="K46" s="31">
        <v>267.60000000000002</v>
      </c>
      <c r="L46" s="31">
        <v>258.35000000000002</v>
      </c>
      <c r="M46" s="31">
        <v>162.96464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131.44999999999999</v>
      </c>
      <c r="D47" s="36">
        <v>131.5</v>
      </c>
      <c r="E47" s="36">
        <v>128.75</v>
      </c>
      <c r="F47" s="36">
        <v>126.05000000000001</v>
      </c>
      <c r="G47" s="36">
        <v>123.30000000000001</v>
      </c>
      <c r="H47" s="36">
        <v>134.19999999999999</v>
      </c>
      <c r="I47" s="36">
        <v>136.94999999999999</v>
      </c>
      <c r="J47" s="36">
        <v>139.64999999999998</v>
      </c>
      <c r="K47" s="31">
        <v>134.25</v>
      </c>
      <c r="L47" s="31">
        <v>128.80000000000001</v>
      </c>
      <c r="M47" s="31">
        <v>277.88092999999998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1409.55</v>
      </c>
      <c r="D48" s="36">
        <v>1402.0333333333335</v>
      </c>
      <c r="E48" s="36">
        <v>1388.5166666666671</v>
      </c>
      <c r="F48" s="36">
        <v>1367.4833333333336</v>
      </c>
      <c r="G48" s="36">
        <v>1353.9666666666672</v>
      </c>
      <c r="H48" s="36">
        <v>1423.0666666666671</v>
      </c>
      <c r="I48" s="36">
        <v>1436.5833333333335</v>
      </c>
      <c r="J48" s="36">
        <v>1457.616666666667</v>
      </c>
      <c r="K48" s="31">
        <v>1415.55</v>
      </c>
      <c r="L48" s="31">
        <v>1381</v>
      </c>
      <c r="M48" s="31">
        <v>4.2150999999999996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606.70000000000005</v>
      </c>
      <c r="D49" s="36">
        <v>594.43333333333339</v>
      </c>
      <c r="E49" s="36">
        <v>568.26666666666677</v>
      </c>
      <c r="F49" s="36">
        <v>529.83333333333337</v>
      </c>
      <c r="G49" s="36">
        <v>503.66666666666674</v>
      </c>
      <c r="H49" s="36">
        <v>632.86666666666679</v>
      </c>
      <c r="I49" s="36">
        <v>659.0333333333333</v>
      </c>
      <c r="J49" s="36">
        <v>697.46666666666681</v>
      </c>
      <c r="K49" s="31">
        <v>620.6</v>
      </c>
      <c r="L49" s="31">
        <v>556</v>
      </c>
      <c r="M49" s="31">
        <v>80.448400000000007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1809.1</v>
      </c>
      <c r="D50" s="36">
        <v>1808.0666666666666</v>
      </c>
      <c r="E50" s="36">
        <v>1781.1333333333332</v>
      </c>
      <c r="F50" s="36">
        <v>1753.1666666666665</v>
      </c>
      <c r="G50" s="36">
        <v>1726.2333333333331</v>
      </c>
      <c r="H50" s="36">
        <v>1836.0333333333333</v>
      </c>
      <c r="I50" s="36">
        <v>1862.9666666666667</v>
      </c>
      <c r="J50" s="36">
        <v>1890.9333333333334</v>
      </c>
      <c r="K50" s="31">
        <v>1835</v>
      </c>
      <c r="L50" s="31">
        <v>1780.1</v>
      </c>
      <c r="M50" s="31">
        <v>8.1383399999999995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205.1</v>
      </c>
      <c r="D51" s="36">
        <v>203.58333333333334</v>
      </c>
      <c r="E51" s="36">
        <v>201.26666666666668</v>
      </c>
      <c r="F51" s="36">
        <v>197.43333333333334</v>
      </c>
      <c r="G51" s="36">
        <v>195.11666666666667</v>
      </c>
      <c r="H51" s="36">
        <v>207.41666666666669</v>
      </c>
      <c r="I51" s="36">
        <v>209.73333333333335</v>
      </c>
      <c r="J51" s="36">
        <v>213.56666666666669</v>
      </c>
      <c r="K51" s="31">
        <v>205.9</v>
      </c>
      <c r="L51" s="31">
        <v>199.75</v>
      </c>
      <c r="M51" s="31">
        <v>240.59730999999999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1151</v>
      </c>
      <c r="D52" s="36">
        <v>1148.2666666666667</v>
      </c>
      <c r="E52" s="36">
        <v>1138.5333333333333</v>
      </c>
      <c r="F52" s="36">
        <v>1126.0666666666666</v>
      </c>
      <c r="G52" s="36">
        <v>1116.3333333333333</v>
      </c>
      <c r="H52" s="36">
        <v>1160.7333333333333</v>
      </c>
      <c r="I52" s="36">
        <v>1170.4666666666665</v>
      </c>
      <c r="J52" s="36">
        <v>1182.9333333333334</v>
      </c>
      <c r="K52" s="31">
        <v>1158</v>
      </c>
      <c r="L52" s="31">
        <v>1135.8</v>
      </c>
      <c r="M52" s="31">
        <v>11.870189999999999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227.55</v>
      </c>
      <c r="D53" s="36">
        <v>226.76666666666665</v>
      </c>
      <c r="E53" s="36">
        <v>220.5333333333333</v>
      </c>
      <c r="F53" s="36">
        <v>213.51666666666665</v>
      </c>
      <c r="G53" s="36">
        <v>207.2833333333333</v>
      </c>
      <c r="H53" s="36">
        <v>233.7833333333333</v>
      </c>
      <c r="I53" s="36">
        <v>240.01666666666665</v>
      </c>
      <c r="J53" s="36">
        <v>247.0333333333333</v>
      </c>
      <c r="K53" s="31">
        <v>233</v>
      </c>
      <c r="L53" s="31">
        <v>219.75</v>
      </c>
      <c r="M53" s="31">
        <v>1508.76575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603.85</v>
      </c>
      <c r="D54" s="36">
        <v>603.36666666666667</v>
      </c>
      <c r="E54" s="36">
        <v>594.93333333333339</v>
      </c>
      <c r="F54" s="36">
        <v>586.01666666666677</v>
      </c>
      <c r="G54" s="36">
        <v>577.58333333333348</v>
      </c>
      <c r="H54" s="36">
        <v>612.2833333333333</v>
      </c>
      <c r="I54" s="36">
        <v>620.71666666666647</v>
      </c>
      <c r="J54" s="36">
        <v>629.63333333333321</v>
      </c>
      <c r="K54" s="31">
        <v>611.79999999999995</v>
      </c>
      <c r="L54" s="31">
        <v>594.45000000000005</v>
      </c>
      <c r="M54" s="31">
        <v>102.57732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1123.3499999999999</v>
      </c>
      <c r="D55" s="36">
        <v>1120.1000000000001</v>
      </c>
      <c r="E55" s="36">
        <v>1102.2500000000002</v>
      </c>
      <c r="F55" s="36">
        <v>1081.1500000000001</v>
      </c>
      <c r="G55" s="36">
        <v>1063.3000000000002</v>
      </c>
      <c r="H55" s="36">
        <v>1141.2000000000003</v>
      </c>
      <c r="I55" s="36">
        <v>1159.0500000000002</v>
      </c>
      <c r="J55" s="36">
        <v>1180.1500000000003</v>
      </c>
      <c r="K55" s="31">
        <v>1137.95</v>
      </c>
      <c r="L55" s="31">
        <v>1099</v>
      </c>
      <c r="M55" s="31">
        <v>138.1865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276.5</v>
      </c>
      <c r="D56" s="36">
        <v>273.84999999999997</v>
      </c>
      <c r="E56" s="36">
        <v>270.09999999999991</v>
      </c>
      <c r="F56" s="36">
        <v>263.69999999999993</v>
      </c>
      <c r="G56" s="36">
        <v>259.94999999999987</v>
      </c>
      <c r="H56" s="36">
        <v>280.24999999999994</v>
      </c>
      <c r="I56" s="36">
        <v>284.00000000000006</v>
      </c>
      <c r="J56" s="36">
        <v>290.39999999999998</v>
      </c>
      <c r="K56" s="31">
        <v>277.60000000000002</v>
      </c>
      <c r="L56" s="31">
        <v>267.45</v>
      </c>
      <c r="M56" s="31">
        <v>56.448509999999999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28590.85</v>
      </c>
      <c r="D57" s="36">
        <v>28516.3</v>
      </c>
      <c r="E57" s="36">
        <v>28282.6</v>
      </c>
      <c r="F57" s="36">
        <v>27974.35</v>
      </c>
      <c r="G57" s="36">
        <v>27740.649999999998</v>
      </c>
      <c r="H57" s="36">
        <v>28824.55</v>
      </c>
      <c r="I57" s="36">
        <v>29058.250000000004</v>
      </c>
      <c r="J57" s="36">
        <v>29366.5</v>
      </c>
      <c r="K57" s="31">
        <v>28750</v>
      </c>
      <c r="L57" s="31">
        <v>28208.05</v>
      </c>
      <c r="M57" s="31">
        <v>0.28395999999999999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4965.2</v>
      </c>
      <c r="D58" s="36">
        <v>4924.9833333333327</v>
      </c>
      <c r="E58" s="36">
        <v>4869.0666666666657</v>
      </c>
      <c r="F58" s="36">
        <v>4772.9333333333334</v>
      </c>
      <c r="G58" s="36">
        <v>4717.0166666666664</v>
      </c>
      <c r="H58" s="36">
        <v>5021.116666666665</v>
      </c>
      <c r="I58" s="36">
        <v>5077.033333333331</v>
      </c>
      <c r="J58" s="36">
        <v>5173.1666666666642</v>
      </c>
      <c r="K58" s="31">
        <v>4980.8999999999996</v>
      </c>
      <c r="L58" s="31">
        <v>4828.8500000000004</v>
      </c>
      <c r="M58" s="31">
        <v>4.4794099999999997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443.25</v>
      </c>
      <c r="D59" s="36">
        <v>437.75</v>
      </c>
      <c r="E59" s="36">
        <v>426.5</v>
      </c>
      <c r="F59" s="36">
        <v>409.75</v>
      </c>
      <c r="G59" s="36">
        <v>398.5</v>
      </c>
      <c r="H59" s="36">
        <v>454.5</v>
      </c>
      <c r="I59" s="36">
        <v>465.75</v>
      </c>
      <c r="J59" s="36">
        <v>482.5</v>
      </c>
      <c r="K59" s="31">
        <v>449</v>
      </c>
      <c r="L59" s="31">
        <v>421</v>
      </c>
      <c r="M59" s="31">
        <v>71.130439999999993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564.45000000000005</v>
      </c>
      <c r="D60" s="36">
        <v>558.88333333333333</v>
      </c>
      <c r="E60" s="36">
        <v>549.81666666666661</v>
      </c>
      <c r="F60" s="36">
        <v>535.18333333333328</v>
      </c>
      <c r="G60" s="36">
        <v>526.11666666666656</v>
      </c>
      <c r="H60" s="36">
        <v>573.51666666666665</v>
      </c>
      <c r="I60" s="36">
        <v>582.58333333333348</v>
      </c>
      <c r="J60" s="36">
        <v>597.2166666666667</v>
      </c>
      <c r="K60" s="31">
        <v>567.95000000000005</v>
      </c>
      <c r="L60" s="31">
        <v>544.25</v>
      </c>
      <c r="M60" s="31">
        <v>97.057109999999994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1089.2</v>
      </c>
      <c r="D61" s="36">
        <v>1082.0666666666666</v>
      </c>
      <c r="E61" s="36">
        <v>1069.1333333333332</v>
      </c>
      <c r="F61" s="36">
        <v>1049.0666666666666</v>
      </c>
      <c r="G61" s="36">
        <v>1036.1333333333332</v>
      </c>
      <c r="H61" s="36">
        <v>1102.1333333333332</v>
      </c>
      <c r="I61" s="36">
        <v>1115.0666666666666</v>
      </c>
      <c r="J61" s="36">
        <v>1135.1333333333332</v>
      </c>
      <c r="K61" s="31">
        <v>1095</v>
      </c>
      <c r="L61" s="31">
        <v>1062</v>
      </c>
      <c r="M61" s="31">
        <v>13.62002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1480.35</v>
      </c>
      <c r="D62" s="36">
        <v>1473.9166666666667</v>
      </c>
      <c r="E62" s="36">
        <v>1457.8333333333335</v>
      </c>
      <c r="F62" s="36">
        <v>1435.3166666666668</v>
      </c>
      <c r="G62" s="36">
        <v>1419.2333333333336</v>
      </c>
      <c r="H62" s="36">
        <v>1496.4333333333334</v>
      </c>
      <c r="I62" s="36">
        <v>1512.5166666666669</v>
      </c>
      <c r="J62" s="36">
        <v>1535.0333333333333</v>
      </c>
      <c r="K62" s="31">
        <v>1490</v>
      </c>
      <c r="L62" s="31">
        <v>1451.4</v>
      </c>
      <c r="M62" s="31">
        <v>49.236800000000002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436.7</v>
      </c>
      <c r="D63" s="36">
        <v>436.7833333333333</v>
      </c>
      <c r="E63" s="36">
        <v>429.56666666666661</v>
      </c>
      <c r="F63" s="36">
        <v>422.43333333333328</v>
      </c>
      <c r="G63" s="36">
        <v>415.21666666666658</v>
      </c>
      <c r="H63" s="36">
        <v>443.91666666666663</v>
      </c>
      <c r="I63" s="36">
        <v>451.13333333333333</v>
      </c>
      <c r="J63" s="36">
        <v>458.26666666666665</v>
      </c>
      <c r="K63" s="31">
        <v>444</v>
      </c>
      <c r="L63" s="31">
        <v>429.65</v>
      </c>
      <c r="M63" s="31">
        <v>117.11699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6554.05</v>
      </c>
      <c r="D64" s="36">
        <v>6508.0166666666664</v>
      </c>
      <c r="E64" s="36">
        <v>6436.0333333333328</v>
      </c>
      <c r="F64" s="36">
        <v>6318.0166666666664</v>
      </c>
      <c r="G64" s="36">
        <v>6246.0333333333328</v>
      </c>
      <c r="H64" s="36">
        <v>6626.0333333333328</v>
      </c>
      <c r="I64" s="36">
        <v>6698.0166666666664</v>
      </c>
      <c r="J64" s="36">
        <v>6816.0333333333328</v>
      </c>
      <c r="K64" s="31">
        <v>6580</v>
      </c>
      <c r="L64" s="31">
        <v>6390</v>
      </c>
      <c r="M64" s="31">
        <v>2.0247799999999998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2526.75</v>
      </c>
      <c r="D65" s="36">
        <v>2514.4166666666665</v>
      </c>
      <c r="E65" s="36">
        <v>2488.583333333333</v>
      </c>
      <c r="F65" s="36">
        <v>2450.4166666666665</v>
      </c>
      <c r="G65" s="36">
        <v>2424.583333333333</v>
      </c>
      <c r="H65" s="36">
        <v>2552.583333333333</v>
      </c>
      <c r="I65" s="36">
        <v>2578.4166666666661</v>
      </c>
      <c r="J65" s="36">
        <v>2616.583333333333</v>
      </c>
      <c r="K65" s="31">
        <v>2540.25</v>
      </c>
      <c r="L65" s="31">
        <v>2476.25</v>
      </c>
      <c r="M65" s="31">
        <v>5.0665399999999998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977.4</v>
      </c>
      <c r="D66" s="36">
        <v>969.35</v>
      </c>
      <c r="E66" s="36">
        <v>953.05000000000007</v>
      </c>
      <c r="F66" s="36">
        <v>928.7</v>
      </c>
      <c r="G66" s="36">
        <v>912.40000000000009</v>
      </c>
      <c r="H66" s="36">
        <v>993.7</v>
      </c>
      <c r="I66" s="36">
        <v>1010</v>
      </c>
      <c r="J66" s="36">
        <v>1034.3499999999999</v>
      </c>
      <c r="K66" s="31">
        <v>985.65</v>
      </c>
      <c r="L66" s="31">
        <v>945</v>
      </c>
      <c r="M66" s="31">
        <v>36.641109999999998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1076.25</v>
      </c>
      <c r="D67" s="36">
        <v>1066.0333333333333</v>
      </c>
      <c r="E67" s="36">
        <v>1049.0666666666666</v>
      </c>
      <c r="F67" s="36">
        <v>1021.8833333333332</v>
      </c>
      <c r="G67" s="36">
        <v>1004.9166666666665</v>
      </c>
      <c r="H67" s="36">
        <v>1093.2166666666667</v>
      </c>
      <c r="I67" s="36">
        <v>1110.1833333333334</v>
      </c>
      <c r="J67" s="36">
        <v>1137.3666666666668</v>
      </c>
      <c r="K67" s="31">
        <v>1083</v>
      </c>
      <c r="L67" s="31">
        <v>1038.8499999999999</v>
      </c>
      <c r="M67" s="31">
        <v>4.7442399999999996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291</v>
      </c>
      <c r="D68" s="36">
        <v>290.16666666666669</v>
      </c>
      <c r="E68" s="36">
        <v>287.33333333333337</v>
      </c>
      <c r="F68" s="36">
        <v>283.66666666666669</v>
      </c>
      <c r="G68" s="36">
        <v>280.83333333333337</v>
      </c>
      <c r="H68" s="36">
        <v>293.83333333333337</v>
      </c>
      <c r="I68" s="36">
        <v>296.66666666666674</v>
      </c>
      <c r="J68" s="36">
        <v>300.33333333333337</v>
      </c>
      <c r="K68" s="31">
        <v>293</v>
      </c>
      <c r="L68" s="31">
        <v>286.5</v>
      </c>
      <c r="M68" s="31">
        <v>47.607120000000002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2738.65</v>
      </c>
      <c r="D69" s="36">
        <v>2719.8833333333332</v>
      </c>
      <c r="E69" s="36">
        <v>2678.3666666666663</v>
      </c>
      <c r="F69" s="36">
        <v>2618.083333333333</v>
      </c>
      <c r="G69" s="36">
        <v>2576.5666666666662</v>
      </c>
      <c r="H69" s="36">
        <v>2780.1666666666665</v>
      </c>
      <c r="I69" s="36">
        <v>2821.6833333333329</v>
      </c>
      <c r="J69" s="36">
        <v>2881.9666666666667</v>
      </c>
      <c r="K69" s="31">
        <v>2761.4</v>
      </c>
      <c r="L69" s="31">
        <v>2659.6</v>
      </c>
      <c r="M69" s="31">
        <v>10.10604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901.2</v>
      </c>
      <c r="D70" s="36">
        <v>898.26666666666677</v>
      </c>
      <c r="E70" s="36">
        <v>884.58333333333348</v>
      </c>
      <c r="F70" s="36">
        <v>867.9666666666667</v>
      </c>
      <c r="G70" s="36">
        <v>854.28333333333342</v>
      </c>
      <c r="H70" s="36">
        <v>914.88333333333355</v>
      </c>
      <c r="I70" s="36">
        <v>928.56666666666672</v>
      </c>
      <c r="J70" s="36">
        <v>945.18333333333362</v>
      </c>
      <c r="K70" s="31">
        <v>911.95</v>
      </c>
      <c r="L70" s="31">
        <v>881.65</v>
      </c>
      <c r="M70" s="31">
        <v>195.71486999999999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538.15</v>
      </c>
      <c r="D71" s="36">
        <v>536.6</v>
      </c>
      <c r="E71" s="36">
        <v>533.85</v>
      </c>
      <c r="F71" s="36">
        <v>529.54999999999995</v>
      </c>
      <c r="G71" s="36">
        <v>526.79999999999995</v>
      </c>
      <c r="H71" s="36">
        <v>540.90000000000009</v>
      </c>
      <c r="I71" s="36">
        <v>543.65000000000009</v>
      </c>
      <c r="J71" s="36">
        <v>547.95000000000016</v>
      </c>
      <c r="K71" s="31">
        <v>539.35</v>
      </c>
      <c r="L71" s="31">
        <v>532.29999999999995</v>
      </c>
      <c r="M71" s="31">
        <v>24.539760000000001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2024.9</v>
      </c>
      <c r="D72" s="36">
        <v>2016.5500000000002</v>
      </c>
      <c r="E72" s="36">
        <v>1994.6500000000003</v>
      </c>
      <c r="F72" s="36">
        <v>1964.4</v>
      </c>
      <c r="G72" s="36">
        <v>1942.5000000000002</v>
      </c>
      <c r="H72" s="36">
        <v>2046.8000000000004</v>
      </c>
      <c r="I72" s="36">
        <v>2068.6999999999998</v>
      </c>
      <c r="J72" s="36">
        <v>2098.9500000000007</v>
      </c>
      <c r="K72" s="31">
        <v>2038.45</v>
      </c>
      <c r="L72" s="31">
        <v>1986.3</v>
      </c>
      <c r="M72" s="31">
        <v>2.8029299999999999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2212.85</v>
      </c>
      <c r="D73" s="36">
        <v>2201.8333333333335</v>
      </c>
      <c r="E73" s="36">
        <v>2180.0166666666669</v>
      </c>
      <c r="F73" s="36">
        <v>2147.1833333333334</v>
      </c>
      <c r="G73" s="36">
        <v>2125.3666666666668</v>
      </c>
      <c r="H73" s="36">
        <v>2234.666666666667</v>
      </c>
      <c r="I73" s="36">
        <v>2256.4833333333336</v>
      </c>
      <c r="J73" s="36">
        <v>2289.3166666666671</v>
      </c>
      <c r="K73" s="31">
        <v>2223.65</v>
      </c>
      <c r="L73" s="31">
        <v>2169</v>
      </c>
      <c r="M73" s="31">
        <v>2.14547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473.1</v>
      </c>
      <c r="D74" s="36">
        <v>473.05</v>
      </c>
      <c r="E74" s="36">
        <v>466.1</v>
      </c>
      <c r="F74" s="36">
        <v>459.1</v>
      </c>
      <c r="G74" s="36">
        <v>452.15000000000003</v>
      </c>
      <c r="H74" s="36">
        <v>480.05</v>
      </c>
      <c r="I74" s="36">
        <v>486.99999999999994</v>
      </c>
      <c r="J74" s="36">
        <v>494</v>
      </c>
      <c r="K74" s="31">
        <v>480</v>
      </c>
      <c r="L74" s="31">
        <v>466.05</v>
      </c>
      <c r="M74" s="31">
        <v>63.897489999999998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153.6</v>
      </c>
      <c r="D75" s="36">
        <v>153.14999999999998</v>
      </c>
      <c r="E75" s="36">
        <v>151.34999999999997</v>
      </c>
      <c r="F75" s="36">
        <v>149.1</v>
      </c>
      <c r="G75" s="36">
        <v>147.29999999999998</v>
      </c>
      <c r="H75" s="36">
        <v>155.39999999999995</v>
      </c>
      <c r="I75" s="36">
        <v>157.19999999999996</v>
      </c>
      <c r="J75" s="36">
        <v>159.44999999999993</v>
      </c>
      <c r="K75" s="31">
        <v>154.94999999999999</v>
      </c>
      <c r="L75" s="31">
        <v>150.9</v>
      </c>
      <c r="M75" s="31">
        <v>29.227920000000001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3488.8</v>
      </c>
      <c r="D76" s="36">
        <v>3494.4</v>
      </c>
      <c r="E76" s="36">
        <v>3459.4</v>
      </c>
      <c r="F76" s="36">
        <v>3430</v>
      </c>
      <c r="G76" s="36">
        <v>3395</v>
      </c>
      <c r="H76" s="36">
        <v>3523.8</v>
      </c>
      <c r="I76" s="36">
        <v>3558.8</v>
      </c>
      <c r="J76" s="36">
        <v>3588.2000000000003</v>
      </c>
      <c r="K76" s="31">
        <v>3529.4</v>
      </c>
      <c r="L76" s="31">
        <v>3465</v>
      </c>
      <c r="M76" s="31">
        <v>8.0790000000000006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6683.85</v>
      </c>
      <c r="D77" s="36">
        <v>6621.95</v>
      </c>
      <c r="E77" s="36">
        <v>6533.9</v>
      </c>
      <c r="F77" s="36">
        <v>6383.95</v>
      </c>
      <c r="G77" s="36">
        <v>6295.9</v>
      </c>
      <c r="H77" s="36">
        <v>6771.9</v>
      </c>
      <c r="I77" s="36">
        <v>6859.9500000000007</v>
      </c>
      <c r="J77" s="36">
        <v>7009.9</v>
      </c>
      <c r="K77" s="31">
        <v>6710</v>
      </c>
      <c r="L77" s="31">
        <v>6472</v>
      </c>
      <c r="M77" s="31">
        <v>3.9138500000000001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2351.6999999999998</v>
      </c>
      <c r="D78" s="36">
        <v>2332.3166666666666</v>
      </c>
      <c r="E78" s="36">
        <v>2304.3833333333332</v>
      </c>
      <c r="F78" s="36">
        <v>2257.0666666666666</v>
      </c>
      <c r="G78" s="36">
        <v>2229.1333333333332</v>
      </c>
      <c r="H78" s="36">
        <v>2379.6333333333332</v>
      </c>
      <c r="I78" s="36">
        <v>2407.5666666666666</v>
      </c>
      <c r="J78" s="36">
        <v>2454.8833333333332</v>
      </c>
      <c r="K78" s="31">
        <v>2360.25</v>
      </c>
      <c r="L78" s="31">
        <v>2285</v>
      </c>
      <c r="M78" s="31">
        <v>2.5746000000000002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6424.25</v>
      </c>
      <c r="D79" s="36">
        <v>6418.083333333333</v>
      </c>
      <c r="E79" s="36">
        <v>6363.2666666666664</v>
      </c>
      <c r="F79" s="36">
        <v>6302.2833333333338</v>
      </c>
      <c r="G79" s="36">
        <v>6247.4666666666672</v>
      </c>
      <c r="H79" s="36">
        <v>6479.0666666666657</v>
      </c>
      <c r="I79" s="36">
        <v>6533.8833333333332</v>
      </c>
      <c r="J79" s="36">
        <v>6594.866666666665</v>
      </c>
      <c r="K79" s="31">
        <v>6472.9</v>
      </c>
      <c r="L79" s="31">
        <v>6357.1</v>
      </c>
      <c r="M79" s="31">
        <v>11.02788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3792.4</v>
      </c>
      <c r="D80" s="36">
        <v>3814.15</v>
      </c>
      <c r="E80" s="36">
        <v>3738.3</v>
      </c>
      <c r="F80" s="36">
        <v>3684.2000000000003</v>
      </c>
      <c r="G80" s="36">
        <v>3608.3500000000004</v>
      </c>
      <c r="H80" s="36">
        <v>3868.25</v>
      </c>
      <c r="I80" s="36">
        <v>3944.0999999999995</v>
      </c>
      <c r="J80" s="36">
        <v>3998.2</v>
      </c>
      <c r="K80" s="31">
        <v>3890</v>
      </c>
      <c r="L80" s="31">
        <v>3760.05</v>
      </c>
      <c r="M80" s="31">
        <v>10.21336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2856.45</v>
      </c>
      <c r="D81" s="36">
        <v>2843.0666666666671</v>
      </c>
      <c r="E81" s="36">
        <v>2816.6833333333343</v>
      </c>
      <c r="F81" s="36">
        <v>2776.9166666666674</v>
      </c>
      <c r="G81" s="36">
        <v>2750.5333333333347</v>
      </c>
      <c r="H81" s="36">
        <v>2882.8333333333339</v>
      </c>
      <c r="I81" s="36">
        <v>2909.2166666666662</v>
      </c>
      <c r="J81" s="36">
        <v>2948.9833333333336</v>
      </c>
      <c r="K81" s="31">
        <v>2869.45</v>
      </c>
      <c r="L81" s="31">
        <v>2803.3</v>
      </c>
      <c r="M81" s="31">
        <v>1.5962499999999999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156.9</v>
      </c>
      <c r="D82" s="36">
        <v>155.9</v>
      </c>
      <c r="E82" s="36">
        <v>154</v>
      </c>
      <c r="F82" s="36">
        <v>151.1</v>
      </c>
      <c r="G82" s="36">
        <v>149.19999999999999</v>
      </c>
      <c r="H82" s="36">
        <v>158.80000000000001</v>
      </c>
      <c r="I82" s="36">
        <v>160.70000000000005</v>
      </c>
      <c r="J82" s="36">
        <v>163.60000000000002</v>
      </c>
      <c r="K82" s="31">
        <v>157.80000000000001</v>
      </c>
      <c r="L82" s="31">
        <v>153</v>
      </c>
      <c r="M82" s="31">
        <v>54.403730000000003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150.4</v>
      </c>
      <c r="D83" s="36">
        <v>149.9</v>
      </c>
      <c r="E83" s="36">
        <v>148.60000000000002</v>
      </c>
      <c r="F83" s="36">
        <v>146.80000000000001</v>
      </c>
      <c r="G83" s="36">
        <v>145.50000000000003</v>
      </c>
      <c r="H83" s="36">
        <v>151.70000000000002</v>
      </c>
      <c r="I83" s="36">
        <v>153.00000000000003</v>
      </c>
      <c r="J83" s="36">
        <v>154.80000000000001</v>
      </c>
      <c r="K83" s="31">
        <v>151.19999999999999</v>
      </c>
      <c r="L83" s="31">
        <v>148.1</v>
      </c>
      <c r="M83" s="31">
        <v>128.29211000000001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715.95</v>
      </c>
      <c r="D84" s="36">
        <v>724.68333333333339</v>
      </c>
      <c r="E84" s="36">
        <v>701.36666666666679</v>
      </c>
      <c r="F84" s="36">
        <v>686.78333333333342</v>
      </c>
      <c r="G84" s="36">
        <v>663.46666666666681</v>
      </c>
      <c r="H84" s="36">
        <v>739.26666666666677</v>
      </c>
      <c r="I84" s="36">
        <v>762.58333333333337</v>
      </c>
      <c r="J84" s="36">
        <v>777.16666666666674</v>
      </c>
      <c r="K84" s="31">
        <v>748</v>
      </c>
      <c r="L84" s="31">
        <v>710.1</v>
      </c>
      <c r="M84" s="31">
        <v>5.7846900000000003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408</v>
      </c>
      <c r="D85" s="36">
        <v>410</v>
      </c>
      <c r="E85" s="36">
        <v>396</v>
      </c>
      <c r="F85" s="36">
        <v>384</v>
      </c>
      <c r="G85" s="36">
        <v>370</v>
      </c>
      <c r="H85" s="36">
        <v>422</v>
      </c>
      <c r="I85" s="36">
        <v>436</v>
      </c>
      <c r="J85" s="36">
        <v>448</v>
      </c>
      <c r="K85" s="31">
        <v>424</v>
      </c>
      <c r="L85" s="31">
        <v>398</v>
      </c>
      <c r="M85" s="31">
        <v>12.60951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182.25</v>
      </c>
      <c r="D86" s="36">
        <v>180.81666666666669</v>
      </c>
      <c r="E86" s="36">
        <v>177.73333333333338</v>
      </c>
      <c r="F86" s="36">
        <v>173.2166666666667</v>
      </c>
      <c r="G86" s="36">
        <v>170.13333333333338</v>
      </c>
      <c r="H86" s="36">
        <v>185.33333333333337</v>
      </c>
      <c r="I86" s="36">
        <v>188.41666666666669</v>
      </c>
      <c r="J86" s="36">
        <v>192.93333333333337</v>
      </c>
      <c r="K86" s="31">
        <v>183.9</v>
      </c>
      <c r="L86" s="31">
        <v>176.3</v>
      </c>
      <c r="M86" s="31">
        <v>194.75686999999999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1765.95</v>
      </c>
      <c r="D87" s="36">
        <v>1770.5666666666668</v>
      </c>
      <c r="E87" s="36">
        <v>1728.2833333333338</v>
      </c>
      <c r="F87" s="36">
        <v>1690.616666666667</v>
      </c>
      <c r="G87" s="36">
        <v>1648.3333333333339</v>
      </c>
      <c r="H87" s="36">
        <v>1808.2333333333336</v>
      </c>
      <c r="I87" s="36">
        <v>1850.5166666666669</v>
      </c>
      <c r="J87" s="36">
        <v>1888.1833333333334</v>
      </c>
      <c r="K87" s="31">
        <v>1812.85</v>
      </c>
      <c r="L87" s="31">
        <v>1732.9</v>
      </c>
      <c r="M87" s="31">
        <v>2.4449800000000002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1257.7</v>
      </c>
      <c r="D88" s="36">
        <v>1249.2</v>
      </c>
      <c r="E88" s="36">
        <v>1234.5500000000002</v>
      </c>
      <c r="F88" s="36">
        <v>1211.4000000000001</v>
      </c>
      <c r="G88" s="36">
        <v>1196.7500000000002</v>
      </c>
      <c r="H88" s="36">
        <v>1272.3500000000001</v>
      </c>
      <c r="I88" s="36">
        <v>1287.0000000000002</v>
      </c>
      <c r="J88" s="36">
        <v>1310.1500000000001</v>
      </c>
      <c r="K88" s="31">
        <v>1263.8499999999999</v>
      </c>
      <c r="L88" s="31">
        <v>1226.05</v>
      </c>
      <c r="M88" s="31">
        <v>10.418290000000001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2398.0500000000002</v>
      </c>
      <c r="D89" s="36">
        <v>2380.25</v>
      </c>
      <c r="E89" s="36">
        <v>2353.8000000000002</v>
      </c>
      <c r="F89" s="36">
        <v>2309.5500000000002</v>
      </c>
      <c r="G89" s="36">
        <v>2283.1000000000004</v>
      </c>
      <c r="H89" s="36">
        <v>2424.5</v>
      </c>
      <c r="I89" s="36">
        <v>2450.9499999999998</v>
      </c>
      <c r="J89" s="36">
        <v>2495.1999999999998</v>
      </c>
      <c r="K89" s="31">
        <v>2406.6999999999998</v>
      </c>
      <c r="L89" s="31">
        <v>2336</v>
      </c>
      <c r="M89" s="31">
        <v>4.6614800000000001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2191.4</v>
      </c>
      <c r="D90" s="36">
        <v>2185.0666666666666</v>
      </c>
      <c r="E90" s="36">
        <v>2164.1333333333332</v>
      </c>
      <c r="F90" s="36">
        <v>2136.8666666666668</v>
      </c>
      <c r="G90" s="36">
        <v>2115.9333333333334</v>
      </c>
      <c r="H90" s="36">
        <v>2212.333333333333</v>
      </c>
      <c r="I90" s="36">
        <v>2233.2666666666664</v>
      </c>
      <c r="J90" s="36">
        <v>2260.5333333333328</v>
      </c>
      <c r="K90" s="31">
        <v>2206</v>
      </c>
      <c r="L90" s="31">
        <v>2157.8000000000002</v>
      </c>
      <c r="M90" s="31">
        <v>14.994730000000001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3701.75</v>
      </c>
      <c r="D91" s="36">
        <v>3676.0833333333335</v>
      </c>
      <c r="E91" s="36">
        <v>3632.166666666667</v>
      </c>
      <c r="F91" s="36">
        <v>3562.5833333333335</v>
      </c>
      <c r="G91" s="36">
        <v>3518.666666666667</v>
      </c>
      <c r="H91" s="36">
        <v>3745.666666666667</v>
      </c>
      <c r="I91" s="36">
        <v>3789.5833333333339</v>
      </c>
      <c r="J91" s="36">
        <v>3859.166666666667</v>
      </c>
      <c r="K91" s="31">
        <v>3720</v>
      </c>
      <c r="L91" s="31">
        <v>3606.5</v>
      </c>
      <c r="M91" s="31">
        <v>0.73563999999999996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565.35</v>
      </c>
      <c r="D92" s="36">
        <v>559.6</v>
      </c>
      <c r="E92" s="36">
        <v>550.5</v>
      </c>
      <c r="F92" s="36">
        <v>535.65</v>
      </c>
      <c r="G92" s="36">
        <v>526.54999999999995</v>
      </c>
      <c r="H92" s="36">
        <v>574.45000000000005</v>
      </c>
      <c r="I92" s="36">
        <v>583.55000000000018</v>
      </c>
      <c r="J92" s="36">
        <v>598.40000000000009</v>
      </c>
      <c r="K92" s="31">
        <v>568.70000000000005</v>
      </c>
      <c r="L92" s="31">
        <v>544.75</v>
      </c>
      <c r="M92" s="31">
        <v>21.27506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1663.85</v>
      </c>
      <c r="D93" s="36">
        <v>1659.4166666666667</v>
      </c>
      <c r="E93" s="36">
        <v>1641.0833333333335</v>
      </c>
      <c r="F93" s="36">
        <v>1618.3166666666668</v>
      </c>
      <c r="G93" s="36">
        <v>1599.9833333333336</v>
      </c>
      <c r="H93" s="36">
        <v>1682.1833333333334</v>
      </c>
      <c r="I93" s="36">
        <v>1700.5166666666669</v>
      </c>
      <c r="J93" s="36">
        <v>1723.2833333333333</v>
      </c>
      <c r="K93" s="31">
        <v>1677.75</v>
      </c>
      <c r="L93" s="31">
        <v>1636.65</v>
      </c>
      <c r="M93" s="31">
        <v>35.328879999999998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3753</v>
      </c>
      <c r="D94" s="36">
        <v>3764.1666666666665</v>
      </c>
      <c r="E94" s="36">
        <v>3701.083333333333</v>
      </c>
      <c r="F94" s="36">
        <v>3649.1666666666665</v>
      </c>
      <c r="G94" s="36">
        <v>3586.083333333333</v>
      </c>
      <c r="H94" s="36">
        <v>3816.083333333333</v>
      </c>
      <c r="I94" s="36">
        <v>3879.1666666666661</v>
      </c>
      <c r="J94" s="36">
        <v>3931.083333333333</v>
      </c>
      <c r="K94" s="31">
        <v>3827.25</v>
      </c>
      <c r="L94" s="31">
        <v>3712.25</v>
      </c>
      <c r="M94" s="31">
        <v>15.82874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1403.4</v>
      </c>
      <c r="D95" s="36">
        <v>1403.7</v>
      </c>
      <c r="E95" s="36">
        <v>1397</v>
      </c>
      <c r="F95" s="36">
        <v>1390.6</v>
      </c>
      <c r="G95" s="36">
        <v>1383.8999999999999</v>
      </c>
      <c r="H95" s="36">
        <v>1410.1000000000001</v>
      </c>
      <c r="I95" s="36">
        <v>1416.8000000000004</v>
      </c>
      <c r="J95" s="36">
        <v>1423.2000000000003</v>
      </c>
      <c r="K95" s="31">
        <v>1410.4</v>
      </c>
      <c r="L95" s="31">
        <v>1397.3</v>
      </c>
      <c r="M95" s="31">
        <v>266.4785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582</v>
      </c>
      <c r="D96" s="36">
        <v>581.15</v>
      </c>
      <c r="E96" s="36">
        <v>576.4</v>
      </c>
      <c r="F96" s="36">
        <v>570.79999999999995</v>
      </c>
      <c r="G96" s="36">
        <v>566.04999999999995</v>
      </c>
      <c r="H96" s="36">
        <v>586.75</v>
      </c>
      <c r="I96" s="36">
        <v>591.5</v>
      </c>
      <c r="J96" s="36">
        <v>597.1</v>
      </c>
      <c r="K96" s="31">
        <v>585.9</v>
      </c>
      <c r="L96" s="31">
        <v>575.54999999999995</v>
      </c>
      <c r="M96" s="31">
        <v>27.50947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1531.35</v>
      </c>
      <c r="D97" s="36">
        <v>1527.5666666666666</v>
      </c>
      <c r="E97" s="36">
        <v>1514.7833333333333</v>
      </c>
      <c r="F97" s="36">
        <v>1498.2166666666667</v>
      </c>
      <c r="G97" s="36">
        <v>1485.4333333333334</v>
      </c>
      <c r="H97" s="36">
        <v>1544.1333333333332</v>
      </c>
      <c r="I97" s="36">
        <v>1556.9166666666665</v>
      </c>
      <c r="J97" s="36">
        <v>1573.4833333333331</v>
      </c>
      <c r="K97" s="31">
        <v>1540.35</v>
      </c>
      <c r="L97" s="31">
        <v>1511</v>
      </c>
      <c r="M97" s="31">
        <v>12.53651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4426.5</v>
      </c>
      <c r="D98" s="36">
        <v>4410.166666666667</v>
      </c>
      <c r="E98" s="36">
        <v>4366.3333333333339</v>
      </c>
      <c r="F98" s="36">
        <v>4306.166666666667</v>
      </c>
      <c r="G98" s="36">
        <v>4262.3333333333339</v>
      </c>
      <c r="H98" s="36">
        <v>4470.3333333333339</v>
      </c>
      <c r="I98" s="36">
        <v>4514.1666666666679</v>
      </c>
      <c r="J98" s="36">
        <v>4574.3333333333339</v>
      </c>
      <c r="K98" s="31">
        <v>4454</v>
      </c>
      <c r="L98" s="31">
        <v>4350</v>
      </c>
      <c r="M98" s="31">
        <v>15.4819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503.85</v>
      </c>
      <c r="D99" s="36">
        <v>503.61666666666662</v>
      </c>
      <c r="E99" s="36">
        <v>499.23333333333323</v>
      </c>
      <c r="F99" s="36">
        <v>494.61666666666662</v>
      </c>
      <c r="G99" s="36">
        <v>490.23333333333323</v>
      </c>
      <c r="H99" s="36">
        <v>508.23333333333323</v>
      </c>
      <c r="I99" s="36">
        <v>512.61666666666656</v>
      </c>
      <c r="J99" s="36">
        <v>517.23333333333323</v>
      </c>
      <c r="K99" s="31">
        <v>508</v>
      </c>
      <c r="L99" s="31">
        <v>499</v>
      </c>
      <c r="M99" s="31">
        <v>168.60795999999999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3084.05</v>
      </c>
      <c r="D100" s="36">
        <v>3067.7166666666667</v>
      </c>
      <c r="E100" s="36">
        <v>3030.4333333333334</v>
      </c>
      <c r="F100" s="36">
        <v>2976.8166666666666</v>
      </c>
      <c r="G100" s="36">
        <v>2939.5333333333333</v>
      </c>
      <c r="H100" s="36">
        <v>3121.3333333333335</v>
      </c>
      <c r="I100" s="36">
        <v>3158.6166666666672</v>
      </c>
      <c r="J100" s="36">
        <v>3212.2333333333336</v>
      </c>
      <c r="K100" s="31">
        <v>3105</v>
      </c>
      <c r="L100" s="31">
        <v>3014.1</v>
      </c>
      <c r="M100" s="31">
        <v>13.824249999999999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509.4</v>
      </c>
      <c r="D101" s="36">
        <v>508.81666666666666</v>
      </c>
      <c r="E101" s="36">
        <v>502.63333333333333</v>
      </c>
      <c r="F101" s="36">
        <v>495.86666666666667</v>
      </c>
      <c r="G101" s="36">
        <v>489.68333333333334</v>
      </c>
      <c r="H101" s="36">
        <v>515.58333333333326</v>
      </c>
      <c r="I101" s="36">
        <v>521.76666666666665</v>
      </c>
      <c r="J101" s="36">
        <v>528.5333333333333</v>
      </c>
      <c r="K101" s="31">
        <v>515</v>
      </c>
      <c r="L101" s="31">
        <v>502.05</v>
      </c>
      <c r="M101" s="31">
        <v>97.358450000000005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2412.3000000000002</v>
      </c>
      <c r="D102" s="36">
        <v>2412.7833333333333</v>
      </c>
      <c r="E102" s="36">
        <v>2396.7666666666664</v>
      </c>
      <c r="F102" s="36">
        <v>2381.2333333333331</v>
      </c>
      <c r="G102" s="36">
        <v>2365.2166666666662</v>
      </c>
      <c r="H102" s="36">
        <v>2428.3166666666666</v>
      </c>
      <c r="I102" s="36">
        <v>2444.3333333333339</v>
      </c>
      <c r="J102" s="36">
        <v>2459.8666666666668</v>
      </c>
      <c r="K102" s="31">
        <v>2428.8000000000002</v>
      </c>
      <c r="L102" s="31">
        <v>2397.25</v>
      </c>
      <c r="M102" s="31">
        <v>28.480840000000001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1052.2</v>
      </c>
      <c r="D103" s="36">
        <v>1050.4666666666667</v>
      </c>
      <c r="E103" s="36">
        <v>1040.2333333333333</v>
      </c>
      <c r="F103" s="36">
        <v>1028.2666666666667</v>
      </c>
      <c r="G103" s="36">
        <v>1018.0333333333333</v>
      </c>
      <c r="H103" s="36">
        <v>1062.4333333333334</v>
      </c>
      <c r="I103" s="36">
        <v>1072.666666666667</v>
      </c>
      <c r="J103" s="36">
        <v>1084.6333333333334</v>
      </c>
      <c r="K103" s="31">
        <v>1060.7</v>
      </c>
      <c r="L103" s="31">
        <v>1038.5</v>
      </c>
      <c r="M103" s="31">
        <v>209.44844000000001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1711.75</v>
      </c>
      <c r="D104" s="36">
        <v>1702.3333333333333</v>
      </c>
      <c r="E104" s="36">
        <v>1680.2166666666665</v>
      </c>
      <c r="F104" s="36">
        <v>1648.6833333333332</v>
      </c>
      <c r="G104" s="36">
        <v>1626.5666666666664</v>
      </c>
      <c r="H104" s="36">
        <v>1733.8666666666666</v>
      </c>
      <c r="I104" s="36">
        <v>1755.9833333333333</v>
      </c>
      <c r="J104" s="36">
        <v>1787.5166666666667</v>
      </c>
      <c r="K104" s="31">
        <v>1724.45</v>
      </c>
      <c r="L104" s="31">
        <v>1670.8</v>
      </c>
      <c r="M104" s="31">
        <v>31.09844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532.65</v>
      </c>
      <c r="D105" s="36">
        <v>528.28333333333342</v>
      </c>
      <c r="E105" s="36">
        <v>522.56666666666683</v>
      </c>
      <c r="F105" s="36">
        <v>512.48333333333346</v>
      </c>
      <c r="G105" s="36">
        <v>506.76666666666688</v>
      </c>
      <c r="H105" s="36">
        <v>538.36666666666679</v>
      </c>
      <c r="I105" s="36">
        <v>544.08333333333326</v>
      </c>
      <c r="J105" s="36">
        <v>554.16666666666674</v>
      </c>
      <c r="K105" s="31">
        <v>534</v>
      </c>
      <c r="L105" s="31">
        <v>518.20000000000005</v>
      </c>
      <c r="M105" s="31">
        <v>30.166119999999999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81.05</v>
      </c>
      <c r="D106" s="36">
        <v>80.583333333333329</v>
      </c>
      <c r="E106" s="36">
        <v>79.766666666666652</v>
      </c>
      <c r="F106" s="36">
        <v>78.48333333333332</v>
      </c>
      <c r="G106" s="36">
        <v>77.666666666666643</v>
      </c>
      <c r="H106" s="36">
        <v>81.86666666666666</v>
      </c>
      <c r="I106" s="36">
        <v>82.683333333333351</v>
      </c>
      <c r="J106" s="36">
        <v>83.966666666666669</v>
      </c>
      <c r="K106" s="31">
        <v>81.400000000000006</v>
      </c>
      <c r="L106" s="31">
        <v>79.3</v>
      </c>
      <c r="M106" s="31">
        <v>451.76958999999999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406.3</v>
      </c>
      <c r="D107" s="36">
        <v>407.2833333333333</v>
      </c>
      <c r="E107" s="36">
        <v>403.51666666666659</v>
      </c>
      <c r="F107" s="36">
        <v>400.73333333333329</v>
      </c>
      <c r="G107" s="36">
        <v>396.96666666666658</v>
      </c>
      <c r="H107" s="36">
        <v>410.06666666666661</v>
      </c>
      <c r="I107" s="36">
        <v>413.83333333333326</v>
      </c>
      <c r="J107" s="36">
        <v>416.61666666666662</v>
      </c>
      <c r="K107" s="31">
        <v>411.05</v>
      </c>
      <c r="L107" s="31">
        <v>404.5</v>
      </c>
      <c r="M107" s="31">
        <v>148.95143999999999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525.15</v>
      </c>
      <c r="D108" s="36">
        <v>523.13333333333333</v>
      </c>
      <c r="E108" s="36">
        <v>514.16666666666663</v>
      </c>
      <c r="F108" s="36">
        <v>503.18333333333328</v>
      </c>
      <c r="G108" s="36">
        <v>494.21666666666658</v>
      </c>
      <c r="H108" s="36">
        <v>534.11666666666667</v>
      </c>
      <c r="I108" s="36">
        <v>543.08333333333337</v>
      </c>
      <c r="J108" s="36">
        <v>554.06666666666672</v>
      </c>
      <c r="K108" s="31">
        <v>532.1</v>
      </c>
      <c r="L108" s="31">
        <v>512.15</v>
      </c>
      <c r="M108" s="31">
        <v>14.560169999999999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586.70000000000005</v>
      </c>
      <c r="D109" s="36">
        <v>580.31666666666672</v>
      </c>
      <c r="E109" s="36">
        <v>570.88333333333344</v>
      </c>
      <c r="F109" s="36">
        <v>555.06666666666672</v>
      </c>
      <c r="G109" s="36">
        <v>545.63333333333344</v>
      </c>
      <c r="H109" s="36">
        <v>596.13333333333344</v>
      </c>
      <c r="I109" s="36">
        <v>605.56666666666661</v>
      </c>
      <c r="J109" s="36">
        <v>621.38333333333344</v>
      </c>
      <c r="K109" s="31">
        <v>589.75</v>
      </c>
      <c r="L109" s="31">
        <v>564.5</v>
      </c>
      <c r="M109" s="31">
        <v>66.524900000000002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165.55</v>
      </c>
      <c r="D110" s="36">
        <v>166.11666666666667</v>
      </c>
      <c r="E110" s="36">
        <v>163.78333333333336</v>
      </c>
      <c r="F110" s="36">
        <v>162.01666666666668</v>
      </c>
      <c r="G110" s="36">
        <v>159.68333333333337</v>
      </c>
      <c r="H110" s="36">
        <v>167.88333333333335</v>
      </c>
      <c r="I110" s="36">
        <v>170.21666666666667</v>
      </c>
      <c r="J110" s="36">
        <v>171.98333333333335</v>
      </c>
      <c r="K110" s="31">
        <v>168.45</v>
      </c>
      <c r="L110" s="31">
        <v>164.35</v>
      </c>
      <c r="M110" s="31">
        <v>527.97149999999999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927.4</v>
      </c>
      <c r="D111" s="36">
        <v>924.58333333333337</v>
      </c>
      <c r="E111" s="36">
        <v>915.2166666666667</v>
      </c>
      <c r="F111" s="36">
        <v>903.0333333333333</v>
      </c>
      <c r="G111" s="36">
        <v>893.66666666666663</v>
      </c>
      <c r="H111" s="36">
        <v>936.76666666666677</v>
      </c>
      <c r="I111" s="36">
        <v>946.13333333333333</v>
      </c>
      <c r="J111" s="36">
        <v>958.31666666666683</v>
      </c>
      <c r="K111" s="31">
        <v>933.95</v>
      </c>
      <c r="L111" s="31">
        <v>912.4</v>
      </c>
      <c r="M111" s="31">
        <v>32.323610000000002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146.75</v>
      </c>
      <c r="D112" s="36">
        <v>145.93333333333334</v>
      </c>
      <c r="E112" s="36">
        <v>141.61666666666667</v>
      </c>
      <c r="F112" s="36">
        <v>136.48333333333335</v>
      </c>
      <c r="G112" s="36">
        <v>132.16666666666669</v>
      </c>
      <c r="H112" s="36">
        <v>151.06666666666666</v>
      </c>
      <c r="I112" s="36">
        <v>155.38333333333333</v>
      </c>
      <c r="J112" s="36">
        <v>160.51666666666665</v>
      </c>
      <c r="K112" s="31">
        <v>150.25</v>
      </c>
      <c r="L112" s="31">
        <v>140.80000000000001</v>
      </c>
      <c r="M112" s="31">
        <v>634.90120999999999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426</v>
      </c>
      <c r="D113" s="36">
        <v>422.31666666666666</v>
      </c>
      <c r="E113" s="36">
        <v>415.7833333333333</v>
      </c>
      <c r="F113" s="36">
        <v>405.56666666666666</v>
      </c>
      <c r="G113" s="36">
        <v>399.0333333333333</v>
      </c>
      <c r="H113" s="36">
        <v>432.5333333333333</v>
      </c>
      <c r="I113" s="36">
        <v>439.06666666666672</v>
      </c>
      <c r="J113" s="36">
        <v>449.2833333333333</v>
      </c>
      <c r="K113" s="31">
        <v>428.85</v>
      </c>
      <c r="L113" s="31">
        <v>412.1</v>
      </c>
      <c r="M113" s="31">
        <v>17.79119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252.8</v>
      </c>
      <c r="D114" s="36">
        <v>249.46666666666667</v>
      </c>
      <c r="E114" s="36">
        <v>243.73333333333335</v>
      </c>
      <c r="F114" s="36">
        <v>234.66666666666669</v>
      </c>
      <c r="G114" s="36">
        <v>228.93333333333337</v>
      </c>
      <c r="H114" s="36">
        <v>258.5333333333333</v>
      </c>
      <c r="I114" s="36">
        <v>264.26666666666665</v>
      </c>
      <c r="J114" s="36">
        <v>273.33333333333331</v>
      </c>
      <c r="K114" s="31">
        <v>255.2</v>
      </c>
      <c r="L114" s="31">
        <v>240.4</v>
      </c>
      <c r="M114" s="31">
        <v>322.90219999999999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1474.9</v>
      </c>
      <c r="D115" s="36">
        <v>1466.3</v>
      </c>
      <c r="E115" s="36">
        <v>1448.6</v>
      </c>
      <c r="F115" s="36">
        <v>1422.3</v>
      </c>
      <c r="G115" s="36">
        <v>1404.6</v>
      </c>
      <c r="H115" s="36">
        <v>1492.6</v>
      </c>
      <c r="I115" s="36">
        <v>1510.3000000000002</v>
      </c>
      <c r="J115" s="36">
        <v>1536.6</v>
      </c>
      <c r="K115" s="31">
        <v>1484</v>
      </c>
      <c r="L115" s="31">
        <v>1440</v>
      </c>
      <c r="M115" s="31">
        <v>42.162520000000001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5267.75</v>
      </c>
      <c r="D116" s="36">
        <v>5275.4333333333334</v>
      </c>
      <c r="E116" s="36">
        <v>5203.8666666666668</v>
      </c>
      <c r="F116" s="36">
        <v>5139.9833333333336</v>
      </c>
      <c r="G116" s="36">
        <v>5068.416666666667</v>
      </c>
      <c r="H116" s="36">
        <v>5339.3166666666666</v>
      </c>
      <c r="I116" s="36">
        <v>5410.8833333333341</v>
      </c>
      <c r="J116" s="36">
        <v>5474.7666666666664</v>
      </c>
      <c r="K116" s="31">
        <v>5347</v>
      </c>
      <c r="L116" s="31">
        <v>5211.55</v>
      </c>
      <c r="M116" s="31">
        <v>5.2012700000000001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1673.9</v>
      </c>
      <c r="D117" s="36">
        <v>1669.8166666666666</v>
      </c>
      <c r="E117" s="36">
        <v>1657.3833333333332</v>
      </c>
      <c r="F117" s="36">
        <v>1640.8666666666666</v>
      </c>
      <c r="G117" s="36">
        <v>1628.4333333333332</v>
      </c>
      <c r="H117" s="36">
        <v>1686.3333333333333</v>
      </c>
      <c r="I117" s="36">
        <v>1698.7666666666667</v>
      </c>
      <c r="J117" s="36">
        <v>1715.2833333333333</v>
      </c>
      <c r="K117" s="31">
        <v>1682.25</v>
      </c>
      <c r="L117" s="31">
        <v>1653.3</v>
      </c>
      <c r="M117" s="31">
        <v>78.147220000000004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3155.35</v>
      </c>
      <c r="D118" s="36">
        <v>3134.6166666666668</v>
      </c>
      <c r="E118" s="36">
        <v>3099.7333333333336</v>
      </c>
      <c r="F118" s="36">
        <v>3044.1166666666668</v>
      </c>
      <c r="G118" s="36">
        <v>3009.2333333333336</v>
      </c>
      <c r="H118" s="36">
        <v>3190.2333333333336</v>
      </c>
      <c r="I118" s="36">
        <v>3225.1166666666668</v>
      </c>
      <c r="J118" s="36">
        <v>3280.7333333333336</v>
      </c>
      <c r="K118" s="31">
        <v>3169.5</v>
      </c>
      <c r="L118" s="31">
        <v>3079</v>
      </c>
      <c r="M118" s="31">
        <v>30.973490000000002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1193.25</v>
      </c>
      <c r="D119" s="36">
        <v>1188</v>
      </c>
      <c r="E119" s="36">
        <v>1173.8</v>
      </c>
      <c r="F119" s="36">
        <v>1154.3499999999999</v>
      </c>
      <c r="G119" s="36">
        <v>1140.1499999999999</v>
      </c>
      <c r="H119" s="36">
        <v>1207.45</v>
      </c>
      <c r="I119" s="36">
        <v>1221.6499999999999</v>
      </c>
      <c r="J119" s="36">
        <v>1241.1000000000001</v>
      </c>
      <c r="K119" s="31">
        <v>1202.2</v>
      </c>
      <c r="L119" s="31">
        <v>1168.55</v>
      </c>
      <c r="M119" s="31">
        <v>4.4811300000000003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508.3</v>
      </c>
      <c r="D120" s="36">
        <v>503.43333333333334</v>
      </c>
      <c r="E120" s="36">
        <v>495.06666666666666</v>
      </c>
      <c r="F120" s="36">
        <v>481.83333333333331</v>
      </c>
      <c r="G120" s="36">
        <v>473.46666666666664</v>
      </c>
      <c r="H120" s="36">
        <v>516.66666666666674</v>
      </c>
      <c r="I120" s="36">
        <v>525.0333333333333</v>
      </c>
      <c r="J120" s="36">
        <v>538.26666666666665</v>
      </c>
      <c r="K120" s="31">
        <v>511.8</v>
      </c>
      <c r="L120" s="31">
        <v>490.2</v>
      </c>
      <c r="M120" s="31">
        <v>60.479779999999998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800.1</v>
      </c>
      <c r="D121" s="36">
        <v>798.66666666666663</v>
      </c>
      <c r="E121" s="36">
        <v>791.43333333333328</v>
      </c>
      <c r="F121" s="36">
        <v>782.76666666666665</v>
      </c>
      <c r="G121" s="36">
        <v>775.5333333333333</v>
      </c>
      <c r="H121" s="36">
        <v>807.33333333333326</v>
      </c>
      <c r="I121" s="36">
        <v>814.56666666666661</v>
      </c>
      <c r="J121" s="36">
        <v>823.23333333333323</v>
      </c>
      <c r="K121" s="31">
        <v>805.9</v>
      </c>
      <c r="L121" s="31">
        <v>790</v>
      </c>
      <c r="M121" s="31">
        <v>31.558119999999999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776.25</v>
      </c>
      <c r="D122" s="36">
        <v>770.6</v>
      </c>
      <c r="E122" s="36">
        <v>761.6</v>
      </c>
      <c r="F122" s="36">
        <v>746.95</v>
      </c>
      <c r="G122" s="36">
        <v>737.95</v>
      </c>
      <c r="H122" s="36">
        <v>785.25</v>
      </c>
      <c r="I122" s="36">
        <v>794.25</v>
      </c>
      <c r="J122" s="36">
        <v>808.9</v>
      </c>
      <c r="K122" s="31">
        <v>779.6</v>
      </c>
      <c r="L122" s="31">
        <v>755.95</v>
      </c>
      <c r="M122" s="31">
        <v>25.016780000000001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463.9</v>
      </c>
      <c r="D123" s="36">
        <v>464.95</v>
      </c>
      <c r="E123" s="36">
        <v>458.2</v>
      </c>
      <c r="F123" s="36">
        <v>452.5</v>
      </c>
      <c r="G123" s="36">
        <v>445.75</v>
      </c>
      <c r="H123" s="36">
        <v>470.65</v>
      </c>
      <c r="I123" s="36">
        <v>477.4</v>
      </c>
      <c r="J123" s="36">
        <v>483.09999999999997</v>
      </c>
      <c r="K123" s="31">
        <v>471.7</v>
      </c>
      <c r="L123" s="31">
        <v>459.25</v>
      </c>
      <c r="M123" s="31">
        <v>61.267659999999999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1570.55</v>
      </c>
      <c r="D124" s="36">
        <v>1562.5333333333335</v>
      </c>
      <c r="E124" s="36">
        <v>1534.0666666666671</v>
      </c>
      <c r="F124" s="36">
        <v>1497.5833333333335</v>
      </c>
      <c r="G124" s="36">
        <v>1469.116666666667</v>
      </c>
      <c r="H124" s="36">
        <v>1599.0166666666671</v>
      </c>
      <c r="I124" s="36">
        <v>1627.4833333333338</v>
      </c>
      <c r="J124" s="36">
        <v>1663.9666666666672</v>
      </c>
      <c r="K124" s="31">
        <v>1591</v>
      </c>
      <c r="L124" s="31">
        <v>1526.05</v>
      </c>
      <c r="M124" s="31">
        <v>8.9488599999999998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1689.45</v>
      </c>
      <c r="D125" s="36">
        <v>1686.3666666666668</v>
      </c>
      <c r="E125" s="36">
        <v>1670.4833333333336</v>
      </c>
      <c r="F125" s="36">
        <v>1651.5166666666669</v>
      </c>
      <c r="G125" s="36">
        <v>1635.6333333333337</v>
      </c>
      <c r="H125" s="36">
        <v>1705.3333333333335</v>
      </c>
      <c r="I125" s="36">
        <v>1721.2166666666667</v>
      </c>
      <c r="J125" s="36">
        <v>1740.1833333333334</v>
      </c>
      <c r="K125" s="31">
        <v>1702.25</v>
      </c>
      <c r="L125" s="31">
        <v>1667.4</v>
      </c>
      <c r="M125" s="31">
        <v>66.069749999999999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167.15</v>
      </c>
      <c r="D126" s="36">
        <v>165.75</v>
      </c>
      <c r="E126" s="36">
        <v>163.9</v>
      </c>
      <c r="F126" s="36">
        <v>160.65</v>
      </c>
      <c r="G126" s="36">
        <v>158.80000000000001</v>
      </c>
      <c r="H126" s="36">
        <v>169</v>
      </c>
      <c r="I126" s="36">
        <v>170.85000000000002</v>
      </c>
      <c r="J126" s="36">
        <v>174.1</v>
      </c>
      <c r="K126" s="31">
        <v>167.6</v>
      </c>
      <c r="L126" s="31">
        <v>162.5</v>
      </c>
      <c r="M126" s="31">
        <v>41.197279999999999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5302.55</v>
      </c>
      <c r="D127" s="36">
        <v>5304.75</v>
      </c>
      <c r="E127" s="36">
        <v>5264.85</v>
      </c>
      <c r="F127" s="36">
        <v>5227.1500000000005</v>
      </c>
      <c r="G127" s="36">
        <v>5187.2500000000009</v>
      </c>
      <c r="H127" s="36">
        <v>5342.45</v>
      </c>
      <c r="I127" s="36">
        <v>5382.3499999999995</v>
      </c>
      <c r="J127" s="36">
        <v>5420.0499999999993</v>
      </c>
      <c r="K127" s="31">
        <v>5344.65</v>
      </c>
      <c r="L127" s="31">
        <v>5267.05</v>
      </c>
      <c r="M127" s="31">
        <v>1.5396700000000001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647.95000000000005</v>
      </c>
      <c r="D128" s="36">
        <v>644.48333333333335</v>
      </c>
      <c r="E128" s="36">
        <v>636.9666666666667</v>
      </c>
      <c r="F128" s="36">
        <v>625.98333333333335</v>
      </c>
      <c r="G128" s="36">
        <v>618.4666666666667</v>
      </c>
      <c r="H128" s="36">
        <v>655.4666666666667</v>
      </c>
      <c r="I128" s="36">
        <v>662.98333333333335</v>
      </c>
      <c r="J128" s="36">
        <v>673.9666666666667</v>
      </c>
      <c r="K128" s="31">
        <v>652</v>
      </c>
      <c r="L128" s="31">
        <v>633.5</v>
      </c>
      <c r="M128" s="31">
        <v>21.164169999999999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5300.85</v>
      </c>
      <c r="D129" s="36">
        <v>5332.5999999999995</v>
      </c>
      <c r="E129" s="36">
        <v>5235.2499999999991</v>
      </c>
      <c r="F129" s="36">
        <v>5169.6499999999996</v>
      </c>
      <c r="G129" s="36">
        <v>5072.2999999999993</v>
      </c>
      <c r="H129" s="36">
        <v>5398.1999999999989</v>
      </c>
      <c r="I129" s="36">
        <v>5495.5499999999993</v>
      </c>
      <c r="J129" s="36">
        <v>5561.1499999999987</v>
      </c>
      <c r="K129" s="31">
        <v>5429.95</v>
      </c>
      <c r="L129" s="31">
        <v>5267</v>
      </c>
      <c r="M129" s="31">
        <v>5.1387900000000002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3477.55</v>
      </c>
      <c r="D130" s="36">
        <v>3470</v>
      </c>
      <c r="E130" s="36">
        <v>3444</v>
      </c>
      <c r="F130" s="36">
        <v>3410.45</v>
      </c>
      <c r="G130" s="36">
        <v>3384.45</v>
      </c>
      <c r="H130" s="36">
        <v>3503.55</v>
      </c>
      <c r="I130" s="36">
        <v>3529.55</v>
      </c>
      <c r="J130" s="36">
        <v>3563.1000000000004</v>
      </c>
      <c r="K130" s="31">
        <v>3496</v>
      </c>
      <c r="L130" s="31">
        <v>3436.45</v>
      </c>
      <c r="M130" s="31">
        <v>21.195119999999999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406.05</v>
      </c>
      <c r="D131" s="36">
        <v>405.5333333333333</v>
      </c>
      <c r="E131" s="36">
        <v>401.81666666666661</v>
      </c>
      <c r="F131" s="36">
        <v>397.58333333333331</v>
      </c>
      <c r="G131" s="36">
        <v>393.86666666666662</v>
      </c>
      <c r="H131" s="36">
        <v>409.76666666666659</v>
      </c>
      <c r="I131" s="36">
        <v>413.48333333333329</v>
      </c>
      <c r="J131" s="36">
        <v>417.71666666666658</v>
      </c>
      <c r="K131" s="31">
        <v>409.25</v>
      </c>
      <c r="L131" s="31">
        <v>401.3</v>
      </c>
      <c r="M131" s="31">
        <v>36.266979999999997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1022.8</v>
      </c>
      <c r="D132" s="36">
        <v>1015.6333333333333</v>
      </c>
      <c r="E132" s="36">
        <v>1004.2666666666667</v>
      </c>
      <c r="F132" s="36">
        <v>985.73333333333335</v>
      </c>
      <c r="G132" s="36">
        <v>974.36666666666667</v>
      </c>
      <c r="H132" s="36">
        <v>1034.1666666666665</v>
      </c>
      <c r="I132" s="36">
        <v>1045.5333333333333</v>
      </c>
      <c r="J132" s="36">
        <v>1064.0666666666666</v>
      </c>
      <c r="K132" s="31">
        <v>1027</v>
      </c>
      <c r="L132" s="31">
        <v>997.1</v>
      </c>
      <c r="M132" s="31">
        <v>30.13025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1621.05</v>
      </c>
      <c r="D133" s="36">
        <v>1614.6833333333334</v>
      </c>
      <c r="E133" s="36">
        <v>1599.3666666666668</v>
      </c>
      <c r="F133" s="36">
        <v>1577.6833333333334</v>
      </c>
      <c r="G133" s="36">
        <v>1562.3666666666668</v>
      </c>
      <c r="H133" s="36">
        <v>1636.3666666666668</v>
      </c>
      <c r="I133" s="36">
        <v>1651.6833333333334</v>
      </c>
      <c r="J133" s="36">
        <v>1673.3666666666668</v>
      </c>
      <c r="K133" s="31">
        <v>1630</v>
      </c>
      <c r="L133" s="31">
        <v>1593</v>
      </c>
      <c r="M133" s="31">
        <v>38.140239999999999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146081.54999999999</v>
      </c>
      <c r="D134" s="36">
        <v>145971.88333333333</v>
      </c>
      <c r="E134" s="36">
        <v>144856.36666666667</v>
      </c>
      <c r="F134" s="36">
        <v>143631.18333333335</v>
      </c>
      <c r="G134" s="36">
        <v>142515.66666666669</v>
      </c>
      <c r="H134" s="36">
        <v>147197.06666666665</v>
      </c>
      <c r="I134" s="36">
        <v>148312.58333333331</v>
      </c>
      <c r="J134" s="36">
        <v>149537.76666666663</v>
      </c>
      <c r="K134" s="31">
        <v>147087.4</v>
      </c>
      <c r="L134" s="31">
        <v>144746.70000000001</v>
      </c>
      <c r="M134" s="31">
        <v>0.58201000000000003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1165.25</v>
      </c>
      <c r="D135" s="36">
        <v>1156.1499999999999</v>
      </c>
      <c r="E135" s="36">
        <v>1117.3499999999997</v>
      </c>
      <c r="F135" s="36">
        <v>1069.4499999999998</v>
      </c>
      <c r="G135" s="36">
        <v>1030.6499999999996</v>
      </c>
      <c r="H135" s="36">
        <v>1204.0499999999997</v>
      </c>
      <c r="I135" s="36">
        <v>1242.8499999999999</v>
      </c>
      <c r="J135" s="36">
        <v>1290.7499999999998</v>
      </c>
      <c r="K135" s="31">
        <v>1194.95</v>
      </c>
      <c r="L135" s="31">
        <v>1108.25</v>
      </c>
      <c r="M135" s="31">
        <v>71.828980000000001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283.39999999999998</v>
      </c>
      <c r="D136" s="36">
        <v>282.16666666666663</v>
      </c>
      <c r="E136" s="36">
        <v>279.88333333333327</v>
      </c>
      <c r="F136" s="36">
        <v>276.36666666666662</v>
      </c>
      <c r="G136" s="36">
        <v>274.08333333333326</v>
      </c>
      <c r="H136" s="36">
        <v>285.68333333333328</v>
      </c>
      <c r="I136" s="36">
        <v>287.96666666666658</v>
      </c>
      <c r="J136" s="36">
        <v>291.48333333333329</v>
      </c>
      <c r="K136" s="31">
        <v>284.45</v>
      </c>
      <c r="L136" s="31">
        <v>278.64999999999998</v>
      </c>
      <c r="M136" s="31">
        <v>27.298259999999999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1932.4</v>
      </c>
      <c r="D137" s="36">
        <v>1925.2833333333335</v>
      </c>
      <c r="E137" s="36">
        <v>1899.666666666667</v>
      </c>
      <c r="F137" s="36">
        <v>1866.9333333333334</v>
      </c>
      <c r="G137" s="36">
        <v>1841.3166666666668</v>
      </c>
      <c r="H137" s="36">
        <v>1958.0166666666671</v>
      </c>
      <c r="I137" s="36">
        <v>1983.6333333333334</v>
      </c>
      <c r="J137" s="36">
        <v>2016.3666666666672</v>
      </c>
      <c r="K137" s="31">
        <v>1950.9</v>
      </c>
      <c r="L137" s="31">
        <v>1892.55</v>
      </c>
      <c r="M137" s="31">
        <v>55.390650000000001</v>
      </c>
      <c r="N137" s="1"/>
      <c r="O137" s="1"/>
    </row>
    <row r="138" spans="1:15" ht="12.75" customHeight="1">
      <c r="A138" s="51">
        <v>129</v>
      </c>
      <c r="B138" s="53" t="s">
        <v>843</v>
      </c>
      <c r="C138" s="31">
        <v>2135.6</v>
      </c>
      <c r="D138" s="36">
        <v>2113</v>
      </c>
      <c r="E138" s="36">
        <v>2076</v>
      </c>
      <c r="F138" s="36">
        <v>2016.4</v>
      </c>
      <c r="G138" s="36">
        <v>1979.4</v>
      </c>
      <c r="H138" s="36">
        <v>2172.6</v>
      </c>
      <c r="I138" s="36">
        <v>2209.6</v>
      </c>
      <c r="J138" s="36">
        <v>2269.1999999999998</v>
      </c>
      <c r="K138" s="31">
        <v>2150</v>
      </c>
      <c r="L138" s="31">
        <v>2053.4</v>
      </c>
      <c r="M138" s="31">
        <v>5.6597200000000001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522.6</v>
      </c>
      <c r="D139" s="36">
        <v>523.11666666666667</v>
      </c>
      <c r="E139" s="36">
        <v>519.63333333333333</v>
      </c>
      <c r="F139" s="36">
        <v>516.66666666666663</v>
      </c>
      <c r="G139" s="36">
        <v>513.18333333333328</v>
      </c>
      <c r="H139" s="36">
        <v>526.08333333333337</v>
      </c>
      <c r="I139" s="36">
        <v>529.56666666666672</v>
      </c>
      <c r="J139" s="36">
        <v>532.53333333333342</v>
      </c>
      <c r="K139" s="31">
        <v>526.6</v>
      </c>
      <c r="L139" s="31">
        <v>520.15</v>
      </c>
      <c r="M139" s="31">
        <v>35.882620000000003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11288.35</v>
      </c>
      <c r="D140" s="36">
        <v>11255.616666666667</v>
      </c>
      <c r="E140" s="36">
        <v>11162.233333333334</v>
      </c>
      <c r="F140" s="36">
        <v>11036.116666666667</v>
      </c>
      <c r="G140" s="36">
        <v>10942.733333333334</v>
      </c>
      <c r="H140" s="36">
        <v>11381.733333333334</v>
      </c>
      <c r="I140" s="36">
        <v>11475.116666666669</v>
      </c>
      <c r="J140" s="36">
        <v>11601.233333333334</v>
      </c>
      <c r="K140" s="31">
        <v>11349</v>
      </c>
      <c r="L140" s="31">
        <v>11129.5</v>
      </c>
      <c r="M140" s="31">
        <v>9.4384099999999993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969.7</v>
      </c>
      <c r="D141" s="36">
        <v>969.06666666666661</v>
      </c>
      <c r="E141" s="36">
        <v>959.23333333333323</v>
      </c>
      <c r="F141" s="36">
        <v>948.76666666666665</v>
      </c>
      <c r="G141" s="36">
        <v>938.93333333333328</v>
      </c>
      <c r="H141" s="36">
        <v>979.53333333333319</v>
      </c>
      <c r="I141" s="36">
        <v>989.36666666666667</v>
      </c>
      <c r="J141" s="36">
        <v>999.83333333333314</v>
      </c>
      <c r="K141" s="31">
        <v>978.9</v>
      </c>
      <c r="L141" s="31">
        <v>958.6</v>
      </c>
      <c r="M141" s="31">
        <v>16.418050000000001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793.35</v>
      </c>
      <c r="D142" s="36">
        <v>807.66666666666663</v>
      </c>
      <c r="E142" s="36">
        <v>758.98333333333323</v>
      </c>
      <c r="F142" s="36">
        <v>724.61666666666656</v>
      </c>
      <c r="G142" s="36">
        <v>675.93333333333317</v>
      </c>
      <c r="H142" s="36">
        <v>842.0333333333333</v>
      </c>
      <c r="I142" s="36">
        <v>890.7166666666667</v>
      </c>
      <c r="J142" s="36">
        <v>925.08333333333337</v>
      </c>
      <c r="K142" s="31">
        <v>856.35</v>
      </c>
      <c r="L142" s="31">
        <v>773.3</v>
      </c>
      <c r="M142" s="31">
        <v>123.29497000000001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2084.9</v>
      </c>
      <c r="D143" s="36">
        <v>2085.9833333333336</v>
      </c>
      <c r="E143" s="36">
        <v>2057.5666666666671</v>
      </c>
      <c r="F143" s="36">
        <v>2030.2333333333336</v>
      </c>
      <c r="G143" s="36">
        <v>2001.8166666666671</v>
      </c>
      <c r="H143" s="36">
        <v>2113.3166666666671</v>
      </c>
      <c r="I143" s="36">
        <v>2141.7333333333331</v>
      </c>
      <c r="J143" s="36">
        <v>2169.0666666666671</v>
      </c>
      <c r="K143" s="31">
        <v>2114.4</v>
      </c>
      <c r="L143" s="31">
        <v>2058.65</v>
      </c>
      <c r="M143" s="31">
        <v>8.1883099999999995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70.150000000000006</v>
      </c>
      <c r="D144" s="36">
        <v>69.850000000000009</v>
      </c>
      <c r="E144" s="36">
        <v>69.000000000000014</v>
      </c>
      <c r="F144" s="36">
        <v>67.850000000000009</v>
      </c>
      <c r="G144" s="36">
        <v>67.000000000000014</v>
      </c>
      <c r="H144" s="36">
        <v>71.000000000000014</v>
      </c>
      <c r="I144" s="36">
        <v>71.850000000000009</v>
      </c>
      <c r="J144" s="36">
        <v>73.000000000000014</v>
      </c>
      <c r="K144" s="31">
        <v>70.7</v>
      </c>
      <c r="L144" s="31">
        <v>68.7</v>
      </c>
      <c r="M144" s="31">
        <v>62.454320000000003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2617.35</v>
      </c>
      <c r="D145" s="36">
        <v>2617.8833333333332</v>
      </c>
      <c r="E145" s="36">
        <v>2580.8666666666663</v>
      </c>
      <c r="F145" s="36">
        <v>2544.3833333333332</v>
      </c>
      <c r="G145" s="36">
        <v>2507.3666666666663</v>
      </c>
      <c r="H145" s="36">
        <v>2654.3666666666663</v>
      </c>
      <c r="I145" s="36">
        <v>2691.3833333333328</v>
      </c>
      <c r="J145" s="36">
        <v>2727.8666666666663</v>
      </c>
      <c r="K145" s="31">
        <v>2654.9</v>
      </c>
      <c r="L145" s="31">
        <v>2581.4</v>
      </c>
      <c r="M145" s="31">
        <v>6.0366499999999998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1303.75</v>
      </c>
      <c r="D146" s="36">
        <v>1292.1499999999999</v>
      </c>
      <c r="E146" s="36">
        <v>1273.5999999999997</v>
      </c>
      <c r="F146" s="36">
        <v>1243.4499999999998</v>
      </c>
      <c r="G146" s="36">
        <v>1224.8999999999996</v>
      </c>
      <c r="H146" s="36">
        <v>1322.2999999999997</v>
      </c>
      <c r="I146" s="36">
        <v>1340.85</v>
      </c>
      <c r="J146" s="36">
        <v>1370.9999999999998</v>
      </c>
      <c r="K146" s="31">
        <v>1310.7</v>
      </c>
      <c r="L146" s="31">
        <v>1262</v>
      </c>
      <c r="M146" s="31">
        <v>6.9889799999999997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88.15</v>
      </c>
      <c r="D147" s="36">
        <v>87.833333333333329</v>
      </c>
      <c r="E147" s="36">
        <v>86.36666666666666</v>
      </c>
      <c r="F147" s="36">
        <v>84.583333333333329</v>
      </c>
      <c r="G147" s="36">
        <v>83.11666666666666</v>
      </c>
      <c r="H147" s="36">
        <v>89.61666666666666</v>
      </c>
      <c r="I147" s="36">
        <v>91.083333333333329</v>
      </c>
      <c r="J147" s="36">
        <v>92.86666666666666</v>
      </c>
      <c r="K147" s="31">
        <v>89.3</v>
      </c>
      <c r="L147" s="31">
        <v>86.05</v>
      </c>
      <c r="M147" s="31">
        <v>1058.607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225.9</v>
      </c>
      <c r="D148" s="36">
        <v>225.58333333333334</v>
      </c>
      <c r="E148" s="36">
        <v>221.56666666666669</v>
      </c>
      <c r="F148" s="36">
        <v>217.23333333333335</v>
      </c>
      <c r="G148" s="36">
        <v>213.2166666666667</v>
      </c>
      <c r="H148" s="36">
        <v>229.91666666666669</v>
      </c>
      <c r="I148" s="36">
        <v>233.93333333333334</v>
      </c>
      <c r="J148" s="36">
        <v>238.26666666666668</v>
      </c>
      <c r="K148" s="31">
        <v>229.6</v>
      </c>
      <c r="L148" s="31">
        <v>221.25</v>
      </c>
      <c r="M148" s="31">
        <v>1638.40023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335.6</v>
      </c>
      <c r="D149" s="36">
        <v>334.06666666666666</v>
      </c>
      <c r="E149" s="36">
        <v>332.13333333333333</v>
      </c>
      <c r="F149" s="36">
        <v>328.66666666666669</v>
      </c>
      <c r="G149" s="36">
        <v>326.73333333333335</v>
      </c>
      <c r="H149" s="36">
        <v>337.5333333333333</v>
      </c>
      <c r="I149" s="36">
        <v>339.46666666666658</v>
      </c>
      <c r="J149" s="36">
        <v>342.93333333333328</v>
      </c>
      <c r="K149" s="31">
        <v>336</v>
      </c>
      <c r="L149" s="31">
        <v>330.6</v>
      </c>
      <c r="M149" s="31">
        <v>131.49468999999999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3021.1</v>
      </c>
      <c r="D150" s="36">
        <v>3014.85</v>
      </c>
      <c r="E150" s="36">
        <v>2995.2</v>
      </c>
      <c r="F150" s="36">
        <v>2969.2999999999997</v>
      </c>
      <c r="G150" s="36">
        <v>2949.6499999999996</v>
      </c>
      <c r="H150" s="36">
        <v>3040.75</v>
      </c>
      <c r="I150" s="36">
        <v>3060.4000000000005</v>
      </c>
      <c r="J150" s="36">
        <v>3086.3</v>
      </c>
      <c r="K150" s="31">
        <v>3034.5</v>
      </c>
      <c r="L150" s="31">
        <v>2988.95</v>
      </c>
      <c r="M150" s="31">
        <v>1.5630200000000001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2596.1999999999998</v>
      </c>
      <c r="D151" s="36">
        <v>2583.15</v>
      </c>
      <c r="E151" s="36">
        <v>2560.1000000000004</v>
      </c>
      <c r="F151" s="36">
        <v>2524.0000000000005</v>
      </c>
      <c r="G151" s="36">
        <v>2500.9500000000007</v>
      </c>
      <c r="H151" s="36">
        <v>2619.25</v>
      </c>
      <c r="I151" s="36">
        <v>2642.3</v>
      </c>
      <c r="J151" s="36">
        <v>2678.3999999999996</v>
      </c>
      <c r="K151" s="31">
        <v>2606.1999999999998</v>
      </c>
      <c r="L151" s="31">
        <v>2547.0500000000002</v>
      </c>
      <c r="M151" s="31">
        <v>13.87288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1344.25</v>
      </c>
      <c r="D152" s="36">
        <v>1341.5666666666668</v>
      </c>
      <c r="E152" s="36">
        <v>1329.5833333333337</v>
      </c>
      <c r="F152" s="36">
        <v>1314.916666666667</v>
      </c>
      <c r="G152" s="36">
        <v>1302.9333333333338</v>
      </c>
      <c r="H152" s="36">
        <v>1356.2333333333336</v>
      </c>
      <c r="I152" s="36">
        <v>1368.2166666666667</v>
      </c>
      <c r="J152" s="36">
        <v>1382.8833333333334</v>
      </c>
      <c r="K152" s="31">
        <v>1353.55</v>
      </c>
      <c r="L152" s="31">
        <v>1326.9</v>
      </c>
      <c r="M152" s="31">
        <v>7.4131999999999998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264.60000000000002</v>
      </c>
      <c r="D153" s="36">
        <v>264.15000000000003</v>
      </c>
      <c r="E153" s="36">
        <v>261.95000000000005</v>
      </c>
      <c r="F153" s="36">
        <v>259.3</v>
      </c>
      <c r="G153" s="36">
        <v>257.10000000000002</v>
      </c>
      <c r="H153" s="36">
        <v>266.80000000000007</v>
      </c>
      <c r="I153" s="36">
        <v>269</v>
      </c>
      <c r="J153" s="36">
        <v>271.65000000000009</v>
      </c>
      <c r="K153" s="31">
        <v>266.35000000000002</v>
      </c>
      <c r="L153" s="31">
        <v>261.5</v>
      </c>
      <c r="M153" s="31">
        <v>171.79831999999999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546.54999999999995</v>
      </c>
      <c r="D154" s="36">
        <v>553.91666666666663</v>
      </c>
      <c r="E154" s="36">
        <v>536.63333333333321</v>
      </c>
      <c r="F154" s="36">
        <v>526.71666666666658</v>
      </c>
      <c r="G154" s="36">
        <v>509.43333333333317</v>
      </c>
      <c r="H154" s="36">
        <v>563.83333333333326</v>
      </c>
      <c r="I154" s="36">
        <v>581.11666666666679</v>
      </c>
      <c r="J154" s="36">
        <v>591.0333333333333</v>
      </c>
      <c r="K154" s="31">
        <v>571.20000000000005</v>
      </c>
      <c r="L154" s="31">
        <v>544</v>
      </c>
      <c r="M154" s="31">
        <v>51.207129999999999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403.3</v>
      </c>
      <c r="D155" s="36">
        <v>402.86666666666662</v>
      </c>
      <c r="E155" s="36">
        <v>386.33333333333326</v>
      </c>
      <c r="F155" s="36">
        <v>369.36666666666662</v>
      </c>
      <c r="G155" s="36">
        <v>352.83333333333326</v>
      </c>
      <c r="H155" s="36">
        <v>419.83333333333326</v>
      </c>
      <c r="I155" s="36">
        <v>436.36666666666667</v>
      </c>
      <c r="J155" s="36">
        <v>453.33333333333326</v>
      </c>
      <c r="K155" s="31">
        <v>419.4</v>
      </c>
      <c r="L155" s="31">
        <v>385.9</v>
      </c>
      <c r="M155" s="31">
        <v>136.30735000000001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1167.4000000000001</v>
      </c>
      <c r="D156" s="36">
        <v>1162.1333333333334</v>
      </c>
      <c r="E156" s="36">
        <v>1144.2666666666669</v>
      </c>
      <c r="F156" s="36">
        <v>1121.1333333333334</v>
      </c>
      <c r="G156" s="36">
        <v>1103.2666666666669</v>
      </c>
      <c r="H156" s="36">
        <v>1185.2666666666669</v>
      </c>
      <c r="I156" s="36">
        <v>1203.1333333333332</v>
      </c>
      <c r="J156" s="36">
        <v>1226.2666666666669</v>
      </c>
      <c r="K156" s="31">
        <v>1180</v>
      </c>
      <c r="L156" s="31">
        <v>1139</v>
      </c>
      <c r="M156" s="31">
        <v>22.651240000000001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3672.7</v>
      </c>
      <c r="D157" s="36">
        <v>3648.8333333333335</v>
      </c>
      <c r="E157" s="36">
        <v>3600.666666666667</v>
      </c>
      <c r="F157" s="36">
        <v>3528.6333333333337</v>
      </c>
      <c r="G157" s="36">
        <v>3480.4666666666672</v>
      </c>
      <c r="H157" s="36">
        <v>3720.8666666666668</v>
      </c>
      <c r="I157" s="36">
        <v>3769.0333333333338</v>
      </c>
      <c r="J157" s="36">
        <v>3841.0666666666666</v>
      </c>
      <c r="K157" s="31">
        <v>3697</v>
      </c>
      <c r="L157" s="31">
        <v>3576.8</v>
      </c>
      <c r="M157" s="31">
        <v>4.1984700000000004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34309.550000000003</v>
      </c>
      <c r="D158" s="36">
        <v>34290.933333333334</v>
      </c>
      <c r="E158" s="36">
        <v>33983.866666666669</v>
      </c>
      <c r="F158" s="36">
        <v>33658.183333333334</v>
      </c>
      <c r="G158" s="36">
        <v>33351.116666666669</v>
      </c>
      <c r="H158" s="36">
        <v>34616.616666666669</v>
      </c>
      <c r="I158" s="36">
        <v>34923.683333333334</v>
      </c>
      <c r="J158" s="36">
        <v>35249.366666666669</v>
      </c>
      <c r="K158" s="31">
        <v>34598</v>
      </c>
      <c r="L158" s="31">
        <v>33965.25</v>
      </c>
      <c r="M158" s="31">
        <v>0.30275000000000002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1537.7</v>
      </c>
      <c r="D159" s="36">
        <v>1547.45</v>
      </c>
      <c r="E159" s="36">
        <v>1520.25</v>
      </c>
      <c r="F159" s="36">
        <v>1502.8</v>
      </c>
      <c r="G159" s="36">
        <v>1475.6</v>
      </c>
      <c r="H159" s="36">
        <v>1564.9</v>
      </c>
      <c r="I159" s="36">
        <v>1592.1000000000004</v>
      </c>
      <c r="J159" s="36">
        <v>1609.5500000000002</v>
      </c>
      <c r="K159" s="31">
        <v>1574.65</v>
      </c>
      <c r="L159" s="31">
        <v>1530</v>
      </c>
      <c r="M159" s="31">
        <v>4.1951000000000001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8630.35</v>
      </c>
      <c r="D160" s="36">
        <v>8539.4166666666661</v>
      </c>
      <c r="E160" s="36">
        <v>8398.8333333333321</v>
      </c>
      <c r="F160" s="36">
        <v>8167.3166666666657</v>
      </c>
      <c r="G160" s="36">
        <v>8026.7333333333318</v>
      </c>
      <c r="H160" s="36">
        <v>8770.9333333333325</v>
      </c>
      <c r="I160" s="36">
        <v>8911.5166666666646</v>
      </c>
      <c r="J160" s="36">
        <v>9143.0333333333328</v>
      </c>
      <c r="K160" s="31">
        <v>8680</v>
      </c>
      <c r="L160" s="31">
        <v>8307.9</v>
      </c>
      <c r="M160" s="31">
        <v>3.0121699999999998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273.45</v>
      </c>
      <c r="D161" s="36">
        <v>273.14999999999998</v>
      </c>
      <c r="E161" s="36">
        <v>270.94999999999993</v>
      </c>
      <c r="F161" s="36">
        <v>268.44999999999993</v>
      </c>
      <c r="G161" s="36">
        <v>266.24999999999989</v>
      </c>
      <c r="H161" s="36">
        <v>275.64999999999998</v>
      </c>
      <c r="I161" s="36">
        <v>277.85000000000002</v>
      </c>
      <c r="J161" s="36">
        <v>280.35000000000002</v>
      </c>
      <c r="K161" s="31">
        <v>275.35000000000002</v>
      </c>
      <c r="L161" s="31">
        <v>270.64999999999998</v>
      </c>
      <c r="M161" s="31">
        <v>120.04742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2736</v>
      </c>
      <c r="D162" s="36">
        <v>2713.85</v>
      </c>
      <c r="E162" s="36">
        <v>2682.25</v>
      </c>
      <c r="F162" s="36">
        <v>2628.5</v>
      </c>
      <c r="G162" s="36">
        <v>2596.9</v>
      </c>
      <c r="H162" s="36">
        <v>2767.6</v>
      </c>
      <c r="I162" s="36">
        <v>2799.1999999999994</v>
      </c>
      <c r="J162" s="36">
        <v>2852.95</v>
      </c>
      <c r="K162" s="31">
        <v>2745.45</v>
      </c>
      <c r="L162" s="31">
        <v>2660.1</v>
      </c>
      <c r="M162" s="31">
        <v>5.2303100000000002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914.75</v>
      </c>
      <c r="D163" s="36">
        <v>909.55000000000007</v>
      </c>
      <c r="E163" s="36">
        <v>896.20000000000016</v>
      </c>
      <c r="F163" s="36">
        <v>877.65000000000009</v>
      </c>
      <c r="G163" s="36">
        <v>864.30000000000018</v>
      </c>
      <c r="H163" s="36">
        <v>928.10000000000014</v>
      </c>
      <c r="I163" s="36">
        <v>941.45</v>
      </c>
      <c r="J163" s="36">
        <v>960.00000000000011</v>
      </c>
      <c r="K163" s="31">
        <v>922.9</v>
      </c>
      <c r="L163" s="31">
        <v>891</v>
      </c>
      <c r="M163" s="31">
        <v>11.76097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4749.8500000000004</v>
      </c>
      <c r="D164" s="36">
        <v>4737.0333333333328</v>
      </c>
      <c r="E164" s="36">
        <v>4676.1166666666659</v>
      </c>
      <c r="F164" s="36">
        <v>4602.3833333333332</v>
      </c>
      <c r="G164" s="36">
        <v>4541.4666666666662</v>
      </c>
      <c r="H164" s="36">
        <v>4810.7666666666655</v>
      </c>
      <c r="I164" s="36">
        <v>4871.6833333333334</v>
      </c>
      <c r="J164" s="36">
        <v>4945.4166666666652</v>
      </c>
      <c r="K164" s="31">
        <v>4797.95</v>
      </c>
      <c r="L164" s="31">
        <v>4663.3</v>
      </c>
      <c r="M164" s="31">
        <v>6.2933000000000003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467</v>
      </c>
      <c r="D165" s="36">
        <v>462.15000000000003</v>
      </c>
      <c r="E165" s="36">
        <v>452.60000000000008</v>
      </c>
      <c r="F165" s="36">
        <v>438.20000000000005</v>
      </c>
      <c r="G165" s="36">
        <v>428.65000000000009</v>
      </c>
      <c r="H165" s="36">
        <v>476.55000000000007</v>
      </c>
      <c r="I165" s="36">
        <v>486.1</v>
      </c>
      <c r="J165" s="36">
        <v>500.50000000000006</v>
      </c>
      <c r="K165" s="31">
        <v>471.7</v>
      </c>
      <c r="L165" s="31">
        <v>447.75</v>
      </c>
      <c r="M165" s="31">
        <v>12.394259999999999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400.7</v>
      </c>
      <c r="D166" s="36">
        <v>397.5</v>
      </c>
      <c r="E166" s="36">
        <v>391.55</v>
      </c>
      <c r="F166" s="36">
        <v>382.40000000000003</v>
      </c>
      <c r="G166" s="36">
        <v>376.45000000000005</v>
      </c>
      <c r="H166" s="36">
        <v>406.65</v>
      </c>
      <c r="I166" s="36">
        <v>412.6</v>
      </c>
      <c r="J166" s="36">
        <v>421.74999999999994</v>
      </c>
      <c r="K166" s="31">
        <v>403.45</v>
      </c>
      <c r="L166" s="31">
        <v>388.35</v>
      </c>
      <c r="M166" s="31">
        <v>186.34970000000001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282.85000000000002</v>
      </c>
      <c r="D167" s="36">
        <v>280.75</v>
      </c>
      <c r="E167" s="36">
        <v>276.5</v>
      </c>
      <c r="F167" s="36">
        <v>270.14999999999998</v>
      </c>
      <c r="G167" s="36">
        <v>265.89999999999998</v>
      </c>
      <c r="H167" s="36">
        <v>287.10000000000002</v>
      </c>
      <c r="I167" s="36">
        <v>291.35000000000002</v>
      </c>
      <c r="J167" s="36">
        <v>297.70000000000005</v>
      </c>
      <c r="K167" s="31">
        <v>285</v>
      </c>
      <c r="L167" s="31">
        <v>274.39999999999998</v>
      </c>
      <c r="M167" s="31">
        <v>350.43015000000003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1166.75</v>
      </c>
      <c r="D168" s="36">
        <v>1172.6166666666668</v>
      </c>
      <c r="E168" s="36">
        <v>1126.8333333333335</v>
      </c>
      <c r="F168" s="36">
        <v>1086.9166666666667</v>
      </c>
      <c r="G168" s="36">
        <v>1041.1333333333334</v>
      </c>
      <c r="H168" s="36">
        <v>1212.5333333333335</v>
      </c>
      <c r="I168" s="36">
        <v>1258.3166666666668</v>
      </c>
      <c r="J168" s="36">
        <v>1298.2333333333336</v>
      </c>
      <c r="K168" s="31">
        <v>1218.4000000000001</v>
      </c>
      <c r="L168" s="31">
        <v>1132.7</v>
      </c>
      <c r="M168" s="31">
        <v>57.870710000000003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15743.3</v>
      </c>
      <c r="D169" s="36">
        <v>15751.799999999997</v>
      </c>
      <c r="E169" s="36">
        <v>15593.549999999996</v>
      </c>
      <c r="F169" s="36">
        <v>15443.799999999997</v>
      </c>
      <c r="G169" s="36">
        <v>15285.549999999996</v>
      </c>
      <c r="H169" s="36">
        <v>15901.549999999996</v>
      </c>
      <c r="I169" s="36">
        <v>16059.8</v>
      </c>
      <c r="J169" s="36">
        <v>16209.549999999996</v>
      </c>
      <c r="K169" s="31">
        <v>15910.05</v>
      </c>
      <c r="L169" s="31">
        <v>15602.05</v>
      </c>
      <c r="M169" s="31">
        <v>6.8900000000000003E-2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121.85</v>
      </c>
      <c r="D170" s="36">
        <v>122.03333333333332</v>
      </c>
      <c r="E170" s="36">
        <v>118.51666666666664</v>
      </c>
      <c r="F170" s="36">
        <v>115.18333333333332</v>
      </c>
      <c r="G170" s="36">
        <v>111.66666666666664</v>
      </c>
      <c r="H170" s="36">
        <v>125.36666666666663</v>
      </c>
      <c r="I170" s="36">
        <v>128.88333333333333</v>
      </c>
      <c r="J170" s="36">
        <v>132.21666666666664</v>
      </c>
      <c r="K170" s="31">
        <v>125.55</v>
      </c>
      <c r="L170" s="31">
        <v>118.7</v>
      </c>
      <c r="M170" s="31">
        <v>3564.28226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442.05</v>
      </c>
      <c r="D171" s="36">
        <v>437.3</v>
      </c>
      <c r="E171" s="36">
        <v>429.6</v>
      </c>
      <c r="F171" s="36">
        <v>417.15000000000003</v>
      </c>
      <c r="G171" s="36">
        <v>409.45000000000005</v>
      </c>
      <c r="H171" s="36">
        <v>449.75</v>
      </c>
      <c r="I171" s="36">
        <v>457.44999999999993</v>
      </c>
      <c r="J171" s="36">
        <v>469.9</v>
      </c>
      <c r="K171" s="31">
        <v>445</v>
      </c>
      <c r="L171" s="31">
        <v>424.85</v>
      </c>
      <c r="M171" s="31">
        <v>175.84649999999999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244.25</v>
      </c>
      <c r="D172" s="36">
        <v>248.46666666666667</v>
      </c>
      <c r="E172" s="36">
        <v>236.63333333333333</v>
      </c>
      <c r="F172" s="36">
        <v>229.01666666666665</v>
      </c>
      <c r="G172" s="36">
        <v>217.18333333333331</v>
      </c>
      <c r="H172" s="36">
        <v>256.08333333333337</v>
      </c>
      <c r="I172" s="36">
        <v>267.91666666666663</v>
      </c>
      <c r="J172" s="36">
        <v>275.53333333333336</v>
      </c>
      <c r="K172" s="31">
        <v>260.3</v>
      </c>
      <c r="L172" s="31">
        <v>240.85</v>
      </c>
      <c r="M172" s="31">
        <v>311.25179000000003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2921.6</v>
      </c>
      <c r="D173" s="36">
        <v>2929.5333333333328</v>
      </c>
      <c r="E173" s="36">
        <v>2901.1166666666659</v>
      </c>
      <c r="F173" s="36">
        <v>2880.6333333333332</v>
      </c>
      <c r="G173" s="36">
        <v>2852.2166666666662</v>
      </c>
      <c r="H173" s="36">
        <v>2950.0166666666655</v>
      </c>
      <c r="I173" s="36">
        <v>2978.4333333333325</v>
      </c>
      <c r="J173" s="36">
        <v>2998.9166666666652</v>
      </c>
      <c r="K173" s="31">
        <v>2957.95</v>
      </c>
      <c r="L173" s="31">
        <v>2909.05</v>
      </c>
      <c r="M173" s="31">
        <v>118.14488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719.65</v>
      </c>
      <c r="D174" s="36">
        <v>722.69999999999993</v>
      </c>
      <c r="E174" s="36">
        <v>712.49999999999989</v>
      </c>
      <c r="F174" s="36">
        <v>705.34999999999991</v>
      </c>
      <c r="G174" s="36">
        <v>695.14999999999986</v>
      </c>
      <c r="H174" s="36">
        <v>729.84999999999991</v>
      </c>
      <c r="I174" s="36">
        <v>740.05</v>
      </c>
      <c r="J174" s="36">
        <v>747.19999999999993</v>
      </c>
      <c r="K174" s="31">
        <v>732.9</v>
      </c>
      <c r="L174" s="31">
        <v>715.55</v>
      </c>
      <c r="M174" s="31">
        <v>30.431000000000001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1552.55</v>
      </c>
      <c r="D175" s="36">
        <v>1548.3499999999997</v>
      </c>
      <c r="E175" s="36">
        <v>1529.5999999999995</v>
      </c>
      <c r="F175" s="36">
        <v>1506.6499999999999</v>
      </c>
      <c r="G175" s="36">
        <v>1487.8999999999996</v>
      </c>
      <c r="H175" s="36">
        <v>1571.2999999999993</v>
      </c>
      <c r="I175" s="36">
        <v>1590.0499999999997</v>
      </c>
      <c r="J175" s="36">
        <v>1612.9999999999991</v>
      </c>
      <c r="K175" s="31">
        <v>1567.1</v>
      </c>
      <c r="L175" s="31">
        <v>1525.4</v>
      </c>
      <c r="M175" s="31">
        <v>16.724550000000001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2389.65</v>
      </c>
      <c r="D176" s="36">
        <v>2376.8166666666671</v>
      </c>
      <c r="E176" s="36">
        <v>2354.733333333334</v>
      </c>
      <c r="F176" s="36">
        <v>2319.8166666666671</v>
      </c>
      <c r="G176" s="36">
        <v>2297.733333333334</v>
      </c>
      <c r="H176" s="36">
        <v>2411.733333333334</v>
      </c>
      <c r="I176" s="36">
        <v>2433.8166666666671</v>
      </c>
      <c r="J176" s="36">
        <v>2468.733333333334</v>
      </c>
      <c r="K176" s="31">
        <v>2398.9</v>
      </c>
      <c r="L176" s="31">
        <v>2341.9</v>
      </c>
      <c r="M176" s="31">
        <v>5.6586699999999999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119.2</v>
      </c>
      <c r="D177" s="36">
        <v>118.5</v>
      </c>
      <c r="E177" s="36">
        <v>117.3</v>
      </c>
      <c r="F177" s="36">
        <v>115.39999999999999</v>
      </c>
      <c r="G177" s="36">
        <v>114.19999999999999</v>
      </c>
      <c r="H177" s="36">
        <v>120.4</v>
      </c>
      <c r="I177" s="36">
        <v>121.6</v>
      </c>
      <c r="J177" s="36">
        <v>123.50000000000001</v>
      </c>
      <c r="K177" s="31">
        <v>119.7</v>
      </c>
      <c r="L177" s="31">
        <v>116.6</v>
      </c>
      <c r="M177" s="31">
        <v>254.92241000000001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25504.400000000001</v>
      </c>
      <c r="D178" s="36">
        <v>25593.833333333332</v>
      </c>
      <c r="E178" s="36">
        <v>25354.666666666664</v>
      </c>
      <c r="F178" s="36">
        <v>25204.933333333331</v>
      </c>
      <c r="G178" s="36">
        <v>24965.766666666663</v>
      </c>
      <c r="H178" s="36">
        <v>25743.566666666666</v>
      </c>
      <c r="I178" s="36">
        <v>25982.73333333333</v>
      </c>
      <c r="J178" s="36">
        <v>26132.466666666667</v>
      </c>
      <c r="K178" s="31">
        <v>25833</v>
      </c>
      <c r="L178" s="31">
        <v>25444.1</v>
      </c>
      <c r="M178" s="31">
        <v>0.56137999999999999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2438.6</v>
      </c>
      <c r="D179" s="36">
        <v>2414.9500000000003</v>
      </c>
      <c r="E179" s="36">
        <v>2374.8000000000006</v>
      </c>
      <c r="F179" s="36">
        <v>2311.0000000000005</v>
      </c>
      <c r="G179" s="36">
        <v>2270.8500000000008</v>
      </c>
      <c r="H179" s="36">
        <v>2478.7500000000005</v>
      </c>
      <c r="I179" s="36">
        <v>2518.9</v>
      </c>
      <c r="J179" s="36">
        <v>2582.7000000000003</v>
      </c>
      <c r="K179" s="31">
        <v>2455.1</v>
      </c>
      <c r="L179" s="31">
        <v>2351.15</v>
      </c>
      <c r="M179" s="31">
        <v>40.464709999999997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4679.25</v>
      </c>
      <c r="D180" s="36">
        <v>4636.0999999999995</v>
      </c>
      <c r="E180" s="36">
        <v>4552.1999999999989</v>
      </c>
      <c r="F180" s="36">
        <v>4425.1499999999996</v>
      </c>
      <c r="G180" s="36">
        <v>4341.2499999999991</v>
      </c>
      <c r="H180" s="36">
        <v>4763.1499999999987</v>
      </c>
      <c r="I180" s="36">
        <v>4847.0499999999984</v>
      </c>
      <c r="J180" s="36">
        <v>4974.0999999999985</v>
      </c>
      <c r="K180" s="31">
        <v>4720</v>
      </c>
      <c r="L180" s="31">
        <v>4509.05</v>
      </c>
      <c r="M180" s="31">
        <v>3.5263599999999999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689.35</v>
      </c>
      <c r="D181" s="36">
        <v>687.08333333333337</v>
      </c>
      <c r="E181" s="36">
        <v>655.31666666666672</v>
      </c>
      <c r="F181" s="36">
        <v>621.2833333333333</v>
      </c>
      <c r="G181" s="36">
        <v>589.51666666666665</v>
      </c>
      <c r="H181" s="36">
        <v>721.11666666666679</v>
      </c>
      <c r="I181" s="36">
        <v>752.88333333333344</v>
      </c>
      <c r="J181" s="36">
        <v>786.91666666666686</v>
      </c>
      <c r="K181" s="31">
        <v>718.85</v>
      </c>
      <c r="L181" s="31">
        <v>653.04999999999995</v>
      </c>
      <c r="M181" s="31">
        <v>81.285709999999995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748.1</v>
      </c>
      <c r="D182" s="36">
        <v>746.38333333333333</v>
      </c>
      <c r="E182" s="36">
        <v>738.86666666666667</v>
      </c>
      <c r="F182" s="36">
        <v>729.63333333333333</v>
      </c>
      <c r="G182" s="36">
        <v>722.11666666666667</v>
      </c>
      <c r="H182" s="36">
        <v>755.61666666666667</v>
      </c>
      <c r="I182" s="36">
        <v>763.13333333333333</v>
      </c>
      <c r="J182" s="36">
        <v>772.36666666666667</v>
      </c>
      <c r="K182" s="31">
        <v>753.9</v>
      </c>
      <c r="L182" s="31">
        <v>737.15</v>
      </c>
      <c r="M182" s="31">
        <v>192.17113000000001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121.2</v>
      </c>
      <c r="D183" s="36">
        <v>121.81666666666666</v>
      </c>
      <c r="E183" s="36">
        <v>119.83333333333333</v>
      </c>
      <c r="F183" s="36">
        <v>118.46666666666667</v>
      </c>
      <c r="G183" s="36">
        <v>116.48333333333333</v>
      </c>
      <c r="H183" s="36">
        <v>123.18333333333332</v>
      </c>
      <c r="I183" s="36">
        <v>125.16666666666667</v>
      </c>
      <c r="J183" s="36">
        <v>126.53333333333332</v>
      </c>
      <c r="K183" s="31">
        <v>123.8</v>
      </c>
      <c r="L183" s="31">
        <v>120.45</v>
      </c>
      <c r="M183" s="31">
        <v>484.76582999999999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1577.95</v>
      </c>
      <c r="D184" s="36">
        <v>1574.0833333333333</v>
      </c>
      <c r="E184" s="36">
        <v>1560.3666666666666</v>
      </c>
      <c r="F184" s="36">
        <v>1542.7833333333333</v>
      </c>
      <c r="G184" s="36">
        <v>1529.0666666666666</v>
      </c>
      <c r="H184" s="36">
        <v>1591.6666666666665</v>
      </c>
      <c r="I184" s="36">
        <v>1605.3833333333332</v>
      </c>
      <c r="J184" s="36">
        <v>1622.9666666666665</v>
      </c>
      <c r="K184" s="31">
        <v>1587.8</v>
      </c>
      <c r="L184" s="31">
        <v>1556.5</v>
      </c>
      <c r="M184" s="31">
        <v>23.50244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615.79999999999995</v>
      </c>
      <c r="D185" s="36">
        <v>610.26666666666665</v>
      </c>
      <c r="E185" s="36">
        <v>600.5333333333333</v>
      </c>
      <c r="F185" s="36">
        <v>585.26666666666665</v>
      </c>
      <c r="G185" s="36">
        <v>575.5333333333333</v>
      </c>
      <c r="H185" s="36">
        <v>625.5333333333333</v>
      </c>
      <c r="I185" s="36">
        <v>635.26666666666665</v>
      </c>
      <c r="J185" s="36">
        <v>650.5333333333333</v>
      </c>
      <c r="K185" s="31">
        <v>620</v>
      </c>
      <c r="L185" s="31">
        <v>595</v>
      </c>
      <c r="M185" s="31">
        <v>6.99878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706.05</v>
      </c>
      <c r="D186" s="36">
        <v>703.56666666666661</v>
      </c>
      <c r="E186" s="36">
        <v>698.03333333333319</v>
      </c>
      <c r="F186" s="36">
        <v>690.01666666666654</v>
      </c>
      <c r="G186" s="36">
        <v>684.48333333333312</v>
      </c>
      <c r="H186" s="36">
        <v>711.58333333333326</v>
      </c>
      <c r="I186" s="36">
        <v>717.11666666666656</v>
      </c>
      <c r="J186" s="36">
        <v>725.13333333333333</v>
      </c>
      <c r="K186" s="31">
        <v>709.1</v>
      </c>
      <c r="L186" s="31">
        <v>695.55</v>
      </c>
      <c r="M186" s="31">
        <v>10.81264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2139.1999999999998</v>
      </c>
      <c r="D187" s="36">
        <v>2127.8166666666671</v>
      </c>
      <c r="E187" s="36">
        <v>2096.233333333334</v>
      </c>
      <c r="F187" s="36">
        <v>2053.2666666666669</v>
      </c>
      <c r="G187" s="36">
        <v>2021.6833333333338</v>
      </c>
      <c r="H187" s="36">
        <v>2170.7833333333342</v>
      </c>
      <c r="I187" s="36">
        <v>2202.3666666666672</v>
      </c>
      <c r="J187" s="36">
        <v>2245.3333333333344</v>
      </c>
      <c r="K187" s="31">
        <v>2159.4</v>
      </c>
      <c r="L187" s="31">
        <v>2084.85</v>
      </c>
      <c r="M187" s="31">
        <v>17.496359999999999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939.2</v>
      </c>
      <c r="D188" s="36">
        <v>939.76666666666677</v>
      </c>
      <c r="E188" s="36">
        <v>932.43333333333351</v>
      </c>
      <c r="F188" s="36">
        <v>925.66666666666674</v>
      </c>
      <c r="G188" s="36">
        <v>918.33333333333348</v>
      </c>
      <c r="H188" s="36">
        <v>946.53333333333353</v>
      </c>
      <c r="I188" s="36">
        <v>953.86666666666679</v>
      </c>
      <c r="J188" s="36">
        <v>960.63333333333355</v>
      </c>
      <c r="K188" s="31">
        <v>947.1</v>
      </c>
      <c r="L188" s="31">
        <v>933</v>
      </c>
      <c r="M188" s="31">
        <v>8.6790299999999991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1923.2</v>
      </c>
      <c r="D189" s="36">
        <v>1916.05</v>
      </c>
      <c r="E189" s="36">
        <v>1895.1</v>
      </c>
      <c r="F189" s="36">
        <v>1867</v>
      </c>
      <c r="G189" s="36">
        <v>1846.05</v>
      </c>
      <c r="H189" s="36">
        <v>1944.1499999999999</v>
      </c>
      <c r="I189" s="36">
        <v>1965.1000000000001</v>
      </c>
      <c r="J189" s="36">
        <v>1993.1999999999998</v>
      </c>
      <c r="K189" s="31">
        <v>1937</v>
      </c>
      <c r="L189" s="31">
        <v>1887.95</v>
      </c>
      <c r="M189" s="31">
        <v>17.10716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4095.1</v>
      </c>
      <c r="D190" s="36">
        <v>4099.25</v>
      </c>
      <c r="E190" s="36">
        <v>4060.3999999999996</v>
      </c>
      <c r="F190" s="36">
        <v>4025.7</v>
      </c>
      <c r="G190" s="36">
        <v>3986.8499999999995</v>
      </c>
      <c r="H190" s="36">
        <v>4133.95</v>
      </c>
      <c r="I190" s="36">
        <v>4172.8</v>
      </c>
      <c r="J190" s="36">
        <v>4207.5</v>
      </c>
      <c r="K190" s="31">
        <v>4138.1000000000004</v>
      </c>
      <c r="L190" s="31">
        <v>4064.55</v>
      </c>
      <c r="M190" s="31">
        <v>37.72719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1190.05</v>
      </c>
      <c r="D191" s="36">
        <v>1179.8833333333334</v>
      </c>
      <c r="E191" s="36">
        <v>1160.7666666666669</v>
      </c>
      <c r="F191" s="36">
        <v>1131.4833333333333</v>
      </c>
      <c r="G191" s="36">
        <v>1112.3666666666668</v>
      </c>
      <c r="H191" s="36">
        <v>1209.166666666667</v>
      </c>
      <c r="I191" s="36">
        <v>1228.2833333333333</v>
      </c>
      <c r="J191" s="36">
        <v>1257.5666666666671</v>
      </c>
      <c r="K191" s="31">
        <v>1199</v>
      </c>
      <c r="L191" s="31">
        <v>1150.5999999999999</v>
      </c>
      <c r="M191" s="31">
        <v>27.223410000000001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7811.05</v>
      </c>
      <c r="D192" s="36">
        <v>7733.6833333333334</v>
      </c>
      <c r="E192" s="36">
        <v>7517.3666666666668</v>
      </c>
      <c r="F192" s="36">
        <v>7223.6833333333334</v>
      </c>
      <c r="G192" s="36">
        <v>7007.3666666666668</v>
      </c>
      <c r="H192" s="36">
        <v>8027.3666666666668</v>
      </c>
      <c r="I192" s="36">
        <v>8243.6833333333343</v>
      </c>
      <c r="J192" s="36">
        <v>8537.3666666666668</v>
      </c>
      <c r="K192" s="31">
        <v>7950</v>
      </c>
      <c r="L192" s="31">
        <v>7440</v>
      </c>
      <c r="M192" s="31">
        <v>3.0787499999999999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632.25</v>
      </c>
      <c r="D193" s="36">
        <v>630.30000000000007</v>
      </c>
      <c r="E193" s="36">
        <v>624.35000000000014</v>
      </c>
      <c r="F193" s="36">
        <v>616.45000000000005</v>
      </c>
      <c r="G193" s="36">
        <v>610.50000000000011</v>
      </c>
      <c r="H193" s="36">
        <v>638.20000000000016</v>
      </c>
      <c r="I193" s="36">
        <v>644.1500000000002</v>
      </c>
      <c r="J193" s="36">
        <v>652.05000000000018</v>
      </c>
      <c r="K193" s="31">
        <v>636.25</v>
      </c>
      <c r="L193" s="31">
        <v>622.4</v>
      </c>
      <c r="M193" s="31">
        <v>35.490540000000003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950.2</v>
      </c>
      <c r="D194" s="36">
        <v>950.7833333333333</v>
      </c>
      <c r="E194" s="36">
        <v>942.31666666666661</v>
      </c>
      <c r="F194" s="36">
        <v>934.43333333333328</v>
      </c>
      <c r="G194" s="36">
        <v>925.96666666666658</v>
      </c>
      <c r="H194" s="36">
        <v>958.66666666666663</v>
      </c>
      <c r="I194" s="36">
        <v>967.13333333333333</v>
      </c>
      <c r="J194" s="36">
        <v>975.01666666666665</v>
      </c>
      <c r="K194" s="31">
        <v>959.25</v>
      </c>
      <c r="L194" s="31">
        <v>942.9</v>
      </c>
      <c r="M194" s="31">
        <v>103.46657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371.75</v>
      </c>
      <c r="D195" s="36">
        <v>369.59999999999997</v>
      </c>
      <c r="E195" s="36">
        <v>365.19999999999993</v>
      </c>
      <c r="F195" s="36">
        <v>358.65</v>
      </c>
      <c r="G195" s="36">
        <v>354.24999999999994</v>
      </c>
      <c r="H195" s="36">
        <v>376.14999999999992</v>
      </c>
      <c r="I195" s="36">
        <v>380.5499999999999</v>
      </c>
      <c r="J195" s="36">
        <v>387.09999999999991</v>
      </c>
      <c r="K195" s="31">
        <v>374</v>
      </c>
      <c r="L195" s="31">
        <v>363.05</v>
      </c>
      <c r="M195" s="31">
        <v>80.880790000000005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140.85</v>
      </c>
      <c r="D196" s="36">
        <v>140.70000000000002</v>
      </c>
      <c r="E196" s="36">
        <v>139.55000000000004</v>
      </c>
      <c r="F196" s="36">
        <v>138.25000000000003</v>
      </c>
      <c r="G196" s="36">
        <v>137.10000000000005</v>
      </c>
      <c r="H196" s="36">
        <v>142.00000000000003</v>
      </c>
      <c r="I196" s="36">
        <v>143.15</v>
      </c>
      <c r="J196" s="36">
        <v>144.45000000000002</v>
      </c>
      <c r="K196" s="31">
        <v>141.85</v>
      </c>
      <c r="L196" s="31">
        <v>139.4</v>
      </c>
      <c r="M196" s="31">
        <v>322.48156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1273.8499999999999</v>
      </c>
      <c r="D197" s="36">
        <v>1274.4333333333334</v>
      </c>
      <c r="E197" s="36">
        <v>1263.6666666666667</v>
      </c>
      <c r="F197" s="36">
        <v>1253.4833333333333</v>
      </c>
      <c r="G197" s="36">
        <v>1242.7166666666667</v>
      </c>
      <c r="H197" s="36">
        <v>1284.6166666666668</v>
      </c>
      <c r="I197" s="36">
        <v>1295.3833333333332</v>
      </c>
      <c r="J197" s="36">
        <v>1305.5666666666668</v>
      </c>
      <c r="K197" s="31">
        <v>1285.2</v>
      </c>
      <c r="L197" s="31">
        <v>1264.25</v>
      </c>
      <c r="M197" s="31">
        <v>22.514980000000001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835.25</v>
      </c>
      <c r="D198" s="36">
        <v>836.43333333333339</v>
      </c>
      <c r="E198" s="36">
        <v>827.01666666666677</v>
      </c>
      <c r="F198" s="36">
        <v>818.78333333333342</v>
      </c>
      <c r="G198" s="36">
        <v>809.36666666666679</v>
      </c>
      <c r="H198" s="36">
        <v>844.66666666666674</v>
      </c>
      <c r="I198" s="36">
        <v>854.08333333333326</v>
      </c>
      <c r="J198" s="36">
        <v>862.31666666666672</v>
      </c>
      <c r="K198" s="31">
        <v>845.85</v>
      </c>
      <c r="L198" s="31">
        <v>828.2</v>
      </c>
      <c r="M198" s="31">
        <v>14.01342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3624.4</v>
      </c>
      <c r="D199" s="36">
        <v>3621.2333333333336</v>
      </c>
      <c r="E199" s="36">
        <v>3588.4666666666672</v>
      </c>
      <c r="F199" s="36">
        <v>3552.5333333333338</v>
      </c>
      <c r="G199" s="36">
        <v>3519.7666666666673</v>
      </c>
      <c r="H199" s="36">
        <v>3657.166666666667</v>
      </c>
      <c r="I199" s="36">
        <v>3689.9333333333334</v>
      </c>
      <c r="J199" s="36">
        <v>3725.8666666666668</v>
      </c>
      <c r="K199" s="31">
        <v>3654</v>
      </c>
      <c r="L199" s="31">
        <v>3585.3</v>
      </c>
      <c r="M199" s="31">
        <v>16.922419999999999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2666.1</v>
      </c>
      <c r="D200" s="36">
        <v>2642.5833333333335</v>
      </c>
      <c r="E200" s="36">
        <v>2610.166666666667</v>
      </c>
      <c r="F200" s="36">
        <v>2554.2333333333336</v>
      </c>
      <c r="G200" s="36">
        <v>2521.8166666666671</v>
      </c>
      <c r="H200" s="36">
        <v>2698.5166666666669</v>
      </c>
      <c r="I200" s="36">
        <v>2730.9333333333338</v>
      </c>
      <c r="J200" s="36">
        <v>2786.8666666666668</v>
      </c>
      <c r="K200" s="31">
        <v>2675</v>
      </c>
      <c r="L200" s="31">
        <v>2586.65</v>
      </c>
      <c r="M200" s="31">
        <v>4.7099399999999996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1077.8499999999999</v>
      </c>
      <c r="D201" s="36">
        <v>1090.0333333333333</v>
      </c>
      <c r="E201" s="36">
        <v>1052.3166666666666</v>
      </c>
      <c r="F201" s="36">
        <v>1026.7833333333333</v>
      </c>
      <c r="G201" s="36">
        <v>989.06666666666661</v>
      </c>
      <c r="H201" s="36">
        <v>1115.5666666666666</v>
      </c>
      <c r="I201" s="36">
        <v>1153.2833333333333</v>
      </c>
      <c r="J201" s="36">
        <v>1178.8166666666666</v>
      </c>
      <c r="K201" s="31">
        <v>1127.75</v>
      </c>
      <c r="L201" s="31">
        <v>1064.5</v>
      </c>
      <c r="M201" s="31">
        <v>64.861909999999995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3881.8</v>
      </c>
      <c r="D202" s="36">
        <v>3877.9166666666665</v>
      </c>
      <c r="E202" s="36">
        <v>3785.8833333333332</v>
      </c>
      <c r="F202" s="36">
        <v>3689.9666666666667</v>
      </c>
      <c r="G202" s="36">
        <v>3597.9333333333334</v>
      </c>
      <c r="H202" s="36">
        <v>3973.833333333333</v>
      </c>
      <c r="I202" s="36">
        <v>4065.8666666666668</v>
      </c>
      <c r="J202" s="36">
        <v>4161.7833333333328</v>
      </c>
      <c r="K202" s="31">
        <v>3969.95</v>
      </c>
      <c r="L202" s="31">
        <v>3782</v>
      </c>
      <c r="M202" s="31">
        <v>12.351240000000001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3488.65</v>
      </c>
      <c r="D203" s="36">
        <v>3493.4666666666672</v>
      </c>
      <c r="E203" s="36">
        <v>3427.4833333333345</v>
      </c>
      <c r="F203" s="36">
        <v>3366.3166666666675</v>
      </c>
      <c r="G203" s="36">
        <v>3300.3333333333348</v>
      </c>
      <c r="H203" s="36">
        <v>3554.6333333333341</v>
      </c>
      <c r="I203" s="36">
        <v>3620.6166666666668</v>
      </c>
      <c r="J203" s="36">
        <v>3681.7833333333338</v>
      </c>
      <c r="K203" s="31">
        <v>3559.45</v>
      </c>
      <c r="L203" s="31">
        <v>3432.3</v>
      </c>
      <c r="M203" s="31">
        <v>3.8958499999999998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469.7</v>
      </c>
      <c r="D204" s="36">
        <v>470.5</v>
      </c>
      <c r="E204" s="36">
        <v>466</v>
      </c>
      <c r="F204" s="36">
        <v>462.3</v>
      </c>
      <c r="G204" s="36">
        <v>457.8</v>
      </c>
      <c r="H204" s="36">
        <v>474.2</v>
      </c>
      <c r="I204" s="36">
        <v>478.7</v>
      </c>
      <c r="J204" s="36">
        <v>482.4</v>
      </c>
      <c r="K204" s="31">
        <v>475</v>
      </c>
      <c r="L204" s="31">
        <v>466.8</v>
      </c>
      <c r="M204" s="31">
        <v>56.320709999999998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9892.4</v>
      </c>
      <c r="D205" s="36">
        <v>9844.35</v>
      </c>
      <c r="E205" s="36">
        <v>9753.7000000000007</v>
      </c>
      <c r="F205" s="36">
        <v>9615</v>
      </c>
      <c r="G205" s="36">
        <v>9524.35</v>
      </c>
      <c r="H205" s="36">
        <v>9983.0500000000011</v>
      </c>
      <c r="I205" s="36">
        <v>10073.699999999999</v>
      </c>
      <c r="J205" s="36">
        <v>10212.400000000001</v>
      </c>
      <c r="K205" s="31">
        <v>9935</v>
      </c>
      <c r="L205" s="31">
        <v>9705.65</v>
      </c>
      <c r="M205" s="31">
        <v>3.2884799999999998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146.30000000000001</v>
      </c>
      <c r="D206" s="36">
        <v>145.35</v>
      </c>
      <c r="E206" s="36">
        <v>139.89999999999998</v>
      </c>
      <c r="F206" s="36">
        <v>133.49999999999997</v>
      </c>
      <c r="G206" s="36">
        <v>128.04999999999995</v>
      </c>
      <c r="H206" s="36">
        <v>151.75</v>
      </c>
      <c r="I206" s="36">
        <v>157.19999999999999</v>
      </c>
      <c r="J206" s="36">
        <v>163.60000000000002</v>
      </c>
      <c r="K206" s="31">
        <v>150.80000000000001</v>
      </c>
      <c r="L206" s="31">
        <v>138.94999999999999</v>
      </c>
      <c r="M206" s="31">
        <v>2272.8795500000001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1697.2</v>
      </c>
      <c r="D207" s="36">
        <v>1684.6499999999999</v>
      </c>
      <c r="E207" s="36">
        <v>1662.5499999999997</v>
      </c>
      <c r="F207" s="36">
        <v>1627.8999999999999</v>
      </c>
      <c r="G207" s="36">
        <v>1605.7999999999997</v>
      </c>
      <c r="H207" s="36">
        <v>1719.2999999999997</v>
      </c>
      <c r="I207" s="36">
        <v>1741.3999999999996</v>
      </c>
      <c r="J207" s="36">
        <v>1776.0499999999997</v>
      </c>
      <c r="K207" s="31">
        <v>1706.75</v>
      </c>
      <c r="L207" s="31">
        <v>1650</v>
      </c>
      <c r="M207" s="31">
        <v>1.37645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1165.8499999999999</v>
      </c>
      <c r="D208" s="36">
        <v>1156.7166666666665</v>
      </c>
      <c r="E208" s="36">
        <v>1140.4333333333329</v>
      </c>
      <c r="F208" s="36">
        <v>1115.0166666666664</v>
      </c>
      <c r="G208" s="36">
        <v>1098.7333333333329</v>
      </c>
      <c r="H208" s="36">
        <v>1182.133333333333</v>
      </c>
      <c r="I208" s="36">
        <v>1198.4166666666663</v>
      </c>
      <c r="J208" s="36">
        <v>1223.833333333333</v>
      </c>
      <c r="K208" s="31">
        <v>1173</v>
      </c>
      <c r="L208" s="31">
        <v>1131.3</v>
      </c>
      <c r="M208" s="31">
        <v>9.9205400000000008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1408.5</v>
      </c>
      <c r="D209" s="36">
        <v>1391.05</v>
      </c>
      <c r="E209" s="36">
        <v>1362.4499999999998</v>
      </c>
      <c r="F209" s="36">
        <v>1316.3999999999999</v>
      </c>
      <c r="G209" s="36">
        <v>1287.7999999999997</v>
      </c>
      <c r="H209" s="36">
        <v>1437.1</v>
      </c>
      <c r="I209" s="36">
        <v>1465.6999999999998</v>
      </c>
      <c r="J209" s="36">
        <v>1511.75</v>
      </c>
      <c r="K209" s="31">
        <v>1419.65</v>
      </c>
      <c r="L209" s="31">
        <v>1345</v>
      </c>
      <c r="M209" s="31">
        <v>55.749769999999998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268.05</v>
      </c>
      <c r="D210" s="36">
        <v>266.25</v>
      </c>
      <c r="E210" s="36">
        <v>262.60000000000002</v>
      </c>
      <c r="F210" s="36">
        <v>257.15000000000003</v>
      </c>
      <c r="G210" s="36">
        <v>253.50000000000006</v>
      </c>
      <c r="H210" s="36">
        <v>271.7</v>
      </c>
      <c r="I210" s="36">
        <v>275.34999999999997</v>
      </c>
      <c r="J210" s="36">
        <v>280.79999999999995</v>
      </c>
      <c r="K210" s="31">
        <v>269.89999999999998</v>
      </c>
      <c r="L210" s="31">
        <v>260.8</v>
      </c>
      <c r="M210" s="31">
        <v>94.045209999999997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13.65</v>
      </c>
      <c r="D211" s="36">
        <v>13.700000000000001</v>
      </c>
      <c r="E211" s="36">
        <v>13.350000000000001</v>
      </c>
      <c r="F211" s="36">
        <v>13.05</v>
      </c>
      <c r="G211" s="36">
        <v>12.700000000000001</v>
      </c>
      <c r="H211" s="36">
        <v>14.000000000000002</v>
      </c>
      <c r="I211" s="36">
        <v>14.35</v>
      </c>
      <c r="J211" s="36">
        <v>14.650000000000002</v>
      </c>
      <c r="K211" s="31">
        <v>14.05</v>
      </c>
      <c r="L211" s="31">
        <v>13.4</v>
      </c>
      <c r="M211" s="31">
        <v>7945.7055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1109.0999999999999</v>
      </c>
      <c r="D212" s="36">
        <v>1106.8833333333332</v>
      </c>
      <c r="E212" s="36">
        <v>1088.4166666666665</v>
      </c>
      <c r="F212" s="36">
        <v>1067.7333333333333</v>
      </c>
      <c r="G212" s="36">
        <v>1049.2666666666667</v>
      </c>
      <c r="H212" s="36">
        <v>1127.5666666666664</v>
      </c>
      <c r="I212" s="36">
        <v>1146.0333333333331</v>
      </c>
      <c r="J212" s="36">
        <v>1166.7166666666662</v>
      </c>
      <c r="K212" s="31">
        <v>1125.3499999999999</v>
      </c>
      <c r="L212" s="31">
        <v>1086.2</v>
      </c>
      <c r="M212" s="31">
        <v>13.94524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518.6</v>
      </c>
      <c r="D213" s="36">
        <v>518.68333333333328</v>
      </c>
      <c r="E213" s="36">
        <v>513.11666666666656</v>
      </c>
      <c r="F213" s="36">
        <v>507.63333333333333</v>
      </c>
      <c r="G213" s="36">
        <v>502.06666666666661</v>
      </c>
      <c r="H213" s="36">
        <v>524.16666666666652</v>
      </c>
      <c r="I213" s="36">
        <v>529.73333333333335</v>
      </c>
      <c r="J213" s="36">
        <v>535.21666666666647</v>
      </c>
      <c r="K213" s="31">
        <v>524.25</v>
      </c>
      <c r="L213" s="31">
        <v>513.20000000000005</v>
      </c>
      <c r="M213" s="31">
        <v>72.313820000000007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24.45</v>
      </c>
      <c r="D214" s="36">
        <v>24.366666666666664</v>
      </c>
      <c r="E214" s="36">
        <v>23.933333333333326</v>
      </c>
      <c r="F214" s="36">
        <v>23.416666666666664</v>
      </c>
      <c r="G214" s="36">
        <v>22.983333333333327</v>
      </c>
      <c r="H214" s="36">
        <v>24.883333333333326</v>
      </c>
      <c r="I214" s="36">
        <v>25.316666666666663</v>
      </c>
      <c r="J214" s="36">
        <v>25.833333333333325</v>
      </c>
      <c r="K214" s="31">
        <v>24.8</v>
      </c>
      <c r="L214" s="31">
        <v>23.85</v>
      </c>
      <c r="M214" s="31">
        <v>3623.7909800000002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160.94999999999999</v>
      </c>
      <c r="D215" s="36">
        <v>160.08333333333334</v>
      </c>
      <c r="E215" s="36">
        <v>155.36666666666667</v>
      </c>
      <c r="F215" s="36">
        <v>149.78333333333333</v>
      </c>
      <c r="G215" s="36">
        <v>145.06666666666666</v>
      </c>
      <c r="H215" s="36">
        <v>165.66666666666669</v>
      </c>
      <c r="I215" s="36">
        <v>170.38333333333333</v>
      </c>
      <c r="J215" s="36">
        <v>175.9666666666667</v>
      </c>
      <c r="K215" s="31">
        <v>164.8</v>
      </c>
      <c r="L215" s="31">
        <v>154.5</v>
      </c>
      <c r="M215" s="31">
        <v>757.26896999999997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165.45</v>
      </c>
      <c r="D216" s="36">
        <v>163.24999999999997</v>
      </c>
      <c r="E216" s="36">
        <v>157.64999999999995</v>
      </c>
      <c r="F216" s="36">
        <v>149.84999999999997</v>
      </c>
      <c r="G216" s="36">
        <v>144.24999999999994</v>
      </c>
      <c r="H216" s="36">
        <v>171.04999999999995</v>
      </c>
      <c r="I216" s="36">
        <v>176.64999999999998</v>
      </c>
      <c r="J216" s="36">
        <v>184.44999999999996</v>
      </c>
      <c r="K216" s="31">
        <v>168.85</v>
      </c>
      <c r="L216" s="31">
        <v>155.44999999999999</v>
      </c>
      <c r="M216" s="31">
        <v>1757.8543999999999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941.9</v>
      </c>
      <c r="D217" s="36">
        <v>937.69999999999993</v>
      </c>
      <c r="E217" s="36">
        <v>926.74999999999989</v>
      </c>
      <c r="F217" s="36">
        <v>911.59999999999991</v>
      </c>
      <c r="G217" s="36">
        <v>900.64999999999986</v>
      </c>
      <c r="H217" s="36">
        <v>952.84999999999991</v>
      </c>
      <c r="I217" s="36">
        <v>963.8</v>
      </c>
      <c r="J217" s="36">
        <v>978.94999999999993</v>
      </c>
      <c r="K217" s="31">
        <v>948.65</v>
      </c>
      <c r="L217" s="31">
        <v>922.55</v>
      </c>
      <c r="M217" s="31">
        <v>11.518219999999999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2"/>
      <c r="B1" s="38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1" t="s">
        <v>20</v>
      </c>
      <c r="D9" s="381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6"/>
      <c r="L9" s="27"/>
      <c r="M9" s="48"/>
      <c r="N9" s="1"/>
      <c r="O9" s="1"/>
    </row>
    <row r="10" spans="1:15" ht="42.75" customHeight="1">
      <c r="A10" s="377"/>
      <c r="B10" s="380"/>
      <c r="C10" s="380"/>
      <c r="D10" s="38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718.95</v>
      </c>
      <c r="D11" s="36">
        <v>723.6</v>
      </c>
      <c r="E11" s="36">
        <v>703.25</v>
      </c>
      <c r="F11" s="36">
        <v>687.55</v>
      </c>
      <c r="G11" s="36">
        <v>667.19999999999993</v>
      </c>
      <c r="H11" s="36">
        <v>739.30000000000007</v>
      </c>
      <c r="I11" s="36">
        <v>759.6500000000002</v>
      </c>
      <c r="J11" s="36">
        <v>775.35000000000014</v>
      </c>
      <c r="K11" s="31">
        <v>743.95</v>
      </c>
      <c r="L11" s="31">
        <v>707.9</v>
      </c>
      <c r="M11" s="31">
        <v>8.2467900000000007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31977.65</v>
      </c>
      <c r="D12" s="36">
        <v>31642.783333333336</v>
      </c>
      <c r="E12" s="36">
        <v>30904.866666666672</v>
      </c>
      <c r="F12" s="36">
        <v>29832.083333333336</v>
      </c>
      <c r="G12" s="36">
        <v>29094.166666666672</v>
      </c>
      <c r="H12" s="36">
        <v>32715.566666666673</v>
      </c>
      <c r="I12" s="36">
        <v>33453.483333333337</v>
      </c>
      <c r="J12" s="36">
        <v>34526.266666666677</v>
      </c>
      <c r="K12" s="31">
        <v>32380.7</v>
      </c>
      <c r="L12" s="31">
        <v>30570</v>
      </c>
      <c r="M12" s="31">
        <v>5.4539999999999998E-2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5444.95</v>
      </c>
      <c r="D13" s="36">
        <v>5426.8</v>
      </c>
      <c r="E13" s="36">
        <v>5368.6</v>
      </c>
      <c r="F13" s="36">
        <v>5292.25</v>
      </c>
      <c r="G13" s="36">
        <v>5234.05</v>
      </c>
      <c r="H13" s="36">
        <v>5503.1500000000005</v>
      </c>
      <c r="I13" s="36">
        <v>5561.3499999999995</v>
      </c>
      <c r="J13" s="36">
        <v>5637.7000000000007</v>
      </c>
      <c r="K13" s="31">
        <v>5485</v>
      </c>
      <c r="L13" s="31">
        <v>5350.45</v>
      </c>
      <c r="M13" s="31">
        <v>5.2744099999999996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2629.3</v>
      </c>
      <c r="D14" s="36">
        <v>2615.8333333333335</v>
      </c>
      <c r="E14" s="36">
        <v>2569.666666666667</v>
      </c>
      <c r="F14" s="36">
        <v>2510.0333333333333</v>
      </c>
      <c r="G14" s="36">
        <v>2463.8666666666668</v>
      </c>
      <c r="H14" s="36">
        <v>2675.4666666666672</v>
      </c>
      <c r="I14" s="36">
        <v>2721.6333333333341</v>
      </c>
      <c r="J14" s="36">
        <v>2781.2666666666673</v>
      </c>
      <c r="K14" s="31">
        <v>2662</v>
      </c>
      <c r="L14" s="31">
        <v>2556.1999999999998</v>
      </c>
      <c r="M14" s="31">
        <v>4.4248700000000003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3645.5</v>
      </c>
      <c r="D15" s="36">
        <v>3658.4666666666667</v>
      </c>
      <c r="E15" s="36">
        <v>3621.9333333333334</v>
      </c>
      <c r="F15" s="36">
        <v>3598.3666666666668</v>
      </c>
      <c r="G15" s="36">
        <v>3561.8333333333335</v>
      </c>
      <c r="H15" s="36">
        <v>3682.0333333333333</v>
      </c>
      <c r="I15" s="36">
        <v>3718.5666666666671</v>
      </c>
      <c r="J15" s="36">
        <v>3742.1333333333332</v>
      </c>
      <c r="K15" s="31">
        <v>3695</v>
      </c>
      <c r="L15" s="31">
        <v>3634.9</v>
      </c>
      <c r="M15" s="31">
        <v>0.63568999999999998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1547.55</v>
      </c>
      <c r="D16" s="36">
        <v>1514.5166666666667</v>
      </c>
      <c r="E16" s="36">
        <v>1479.0333333333333</v>
      </c>
      <c r="F16" s="36">
        <v>1410.5166666666667</v>
      </c>
      <c r="G16" s="36">
        <v>1375.0333333333333</v>
      </c>
      <c r="H16" s="36">
        <v>1583.0333333333333</v>
      </c>
      <c r="I16" s="36">
        <v>1618.5166666666664</v>
      </c>
      <c r="J16" s="36">
        <v>1687.0333333333333</v>
      </c>
      <c r="K16" s="31">
        <v>1550</v>
      </c>
      <c r="L16" s="31">
        <v>1446</v>
      </c>
      <c r="M16" s="31">
        <v>17.75544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569.85</v>
      </c>
      <c r="D17" s="36">
        <v>570.25000000000011</v>
      </c>
      <c r="E17" s="36">
        <v>564.05000000000018</v>
      </c>
      <c r="F17" s="36">
        <v>558.25000000000011</v>
      </c>
      <c r="G17" s="36">
        <v>552.05000000000018</v>
      </c>
      <c r="H17" s="36">
        <v>576.05000000000018</v>
      </c>
      <c r="I17" s="36">
        <v>582.25000000000023</v>
      </c>
      <c r="J17" s="36">
        <v>588.05000000000018</v>
      </c>
      <c r="K17" s="31">
        <v>576.45000000000005</v>
      </c>
      <c r="L17" s="31">
        <v>564.45000000000005</v>
      </c>
      <c r="M17" s="31">
        <v>33.144799999999996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497.6</v>
      </c>
      <c r="D18" s="36">
        <v>498.59999999999997</v>
      </c>
      <c r="E18" s="36">
        <v>493.99999999999994</v>
      </c>
      <c r="F18" s="36">
        <v>490.4</v>
      </c>
      <c r="G18" s="36">
        <v>485.79999999999995</v>
      </c>
      <c r="H18" s="36">
        <v>502.19999999999993</v>
      </c>
      <c r="I18" s="36">
        <v>506.79999999999995</v>
      </c>
      <c r="J18" s="36">
        <v>510.39999999999992</v>
      </c>
      <c r="K18" s="31">
        <v>503.2</v>
      </c>
      <c r="L18" s="31">
        <v>495</v>
      </c>
      <c r="M18" s="31">
        <v>1.0317400000000001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655.95</v>
      </c>
      <c r="D19" s="36">
        <v>653.26666666666677</v>
      </c>
      <c r="E19" s="36">
        <v>645.53333333333353</v>
      </c>
      <c r="F19" s="36">
        <v>635.11666666666679</v>
      </c>
      <c r="G19" s="36">
        <v>627.38333333333355</v>
      </c>
      <c r="H19" s="36">
        <v>663.68333333333351</v>
      </c>
      <c r="I19" s="36">
        <v>671.41666666666686</v>
      </c>
      <c r="J19" s="36">
        <v>681.83333333333348</v>
      </c>
      <c r="K19" s="31">
        <v>661</v>
      </c>
      <c r="L19" s="31">
        <v>642.85</v>
      </c>
      <c r="M19" s="31">
        <v>18.73884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1454.9</v>
      </c>
      <c r="D20" s="36">
        <v>1459.6000000000001</v>
      </c>
      <c r="E20" s="36">
        <v>1434.3500000000004</v>
      </c>
      <c r="F20" s="36">
        <v>1413.8000000000002</v>
      </c>
      <c r="G20" s="36">
        <v>1388.5500000000004</v>
      </c>
      <c r="H20" s="36">
        <v>1480.1500000000003</v>
      </c>
      <c r="I20" s="36">
        <v>1505.3999999999999</v>
      </c>
      <c r="J20" s="36">
        <v>1525.9500000000003</v>
      </c>
      <c r="K20" s="31">
        <v>1484.85</v>
      </c>
      <c r="L20" s="31">
        <v>1439.05</v>
      </c>
      <c r="M20" s="31">
        <v>2.40055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28434.2</v>
      </c>
      <c r="D21" s="36">
        <v>28411.116666666669</v>
      </c>
      <c r="E21" s="36">
        <v>28123.083333333336</v>
      </c>
      <c r="F21" s="36">
        <v>27811.966666666667</v>
      </c>
      <c r="G21" s="36">
        <v>27523.933333333334</v>
      </c>
      <c r="H21" s="36">
        <v>28722.233333333337</v>
      </c>
      <c r="I21" s="36">
        <v>29010.26666666667</v>
      </c>
      <c r="J21" s="36">
        <v>29321.383333333339</v>
      </c>
      <c r="K21" s="31">
        <v>28699.15</v>
      </c>
      <c r="L21" s="31">
        <v>28100</v>
      </c>
      <c r="M21" s="31">
        <v>0.15096000000000001</v>
      </c>
      <c r="N21" s="1"/>
      <c r="O21" s="1"/>
    </row>
    <row r="22" spans="1:15" ht="12" customHeight="1">
      <c r="A22" s="33">
        <v>12</v>
      </c>
      <c r="B22" s="53" t="s">
        <v>1001</v>
      </c>
      <c r="C22" s="31">
        <v>1064.8499999999999</v>
      </c>
      <c r="D22" s="36">
        <v>1072.5</v>
      </c>
      <c r="E22" s="36">
        <v>1052.3499999999999</v>
      </c>
      <c r="F22" s="36">
        <v>1039.8499999999999</v>
      </c>
      <c r="G22" s="36">
        <v>1019.6999999999998</v>
      </c>
      <c r="H22" s="36">
        <v>1085</v>
      </c>
      <c r="I22" s="36">
        <v>1105.1500000000001</v>
      </c>
      <c r="J22" s="36">
        <v>1117.6500000000001</v>
      </c>
      <c r="K22" s="31">
        <v>1092.6500000000001</v>
      </c>
      <c r="L22" s="31">
        <v>1060</v>
      </c>
      <c r="M22" s="31">
        <v>15.71955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3285.4</v>
      </c>
      <c r="D23" s="36">
        <v>3265.1666666666665</v>
      </c>
      <c r="E23" s="36">
        <v>3225.583333333333</v>
      </c>
      <c r="F23" s="36">
        <v>3165.7666666666664</v>
      </c>
      <c r="G23" s="36">
        <v>3126.1833333333329</v>
      </c>
      <c r="H23" s="36">
        <v>3324.9833333333331</v>
      </c>
      <c r="I23" s="36">
        <v>3364.5666666666662</v>
      </c>
      <c r="J23" s="36">
        <v>3424.3833333333332</v>
      </c>
      <c r="K23" s="31">
        <v>3304.75</v>
      </c>
      <c r="L23" s="31">
        <v>3205.35</v>
      </c>
      <c r="M23" s="31">
        <v>13.52988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1895.05</v>
      </c>
      <c r="D24" s="36">
        <v>1899.4499999999998</v>
      </c>
      <c r="E24" s="36">
        <v>1851.5499999999997</v>
      </c>
      <c r="F24" s="36">
        <v>1808.05</v>
      </c>
      <c r="G24" s="36">
        <v>1760.1499999999999</v>
      </c>
      <c r="H24" s="36">
        <v>1942.9499999999996</v>
      </c>
      <c r="I24" s="36">
        <v>1990.8499999999997</v>
      </c>
      <c r="J24" s="36">
        <v>2034.3499999999995</v>
      </c>
      <c r="K24" s="31">
        <v>1947.35</v>
      </c>
      <c r="L24" s="31">
        <v>1855.95</v>
      </c>
      <c r="M24" s="31">
        <v>22.434709999999999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1320.5</v>
      </c>
      <c r="D25" s="36">
        <v>1314.4833333333333</v>
      </c>
      <c r="E25" s="36">
        <v>1299.0666666666666</v>
      </c>
      <c r="F25" s="36">
        <v>1277.6333333333332</v>
      </c>
      <c r="G25" s="36">
        <v>1262.2166666666665</v>
      </c>
      <c r="H25" s="36">
        <v>1335.9166666666667</v>
      </c>
      <c r="I25" s="36">
        <v>1351.3333333333333</v>
      </c>
      <c r="J25" s="36">
        <v>1372.7666666666669</v>
      </c>
      <c r="K25" s="31">
        <v>1329.9</v>
      </c>
      <c r="L25" s="31">
        <v>1293.05</v>
      </c>
      <c r="M25" s="31">
        <v>26.722390000000001</v>
      </c>
      <c r="N25" s="1"/>
      <c r="O25" s="1"/>
    </row>
    <row r="26" spans="1:15" ht="12.75" customHeight="1">
      <c r="A26" s="33">
        <v>16</v>
      </c>
      <c r="B26" s="53" t="s">
        <v>827</v>
      </c>
      <c r="C26" s="31">
        <v>549.95000000000005</v>
      </c>
      <c r="D26" s="36">
        <v>550.98333333333335</v>
      </c>
      <c r="E26" s="36">
        <v>537.9666666666667</v>
      </c>
      <c r="F26" s="36">
        <v>525.98333333333335</v>
      </c>
      <c r="G26" s="36">
        <v>512.9666666666667</v>
      </c>
      <c r="H26" s="36">
        <v>562.9666666666667</v>
      </c>
      <c r="I26" s="36">
        <v>575.98333333333335</v>
      </c>
      <c r="J26" s="36">
        <v>587.9666666666667</v>
      </c>
      <c r="K26" s="31">
        <v>564</v>
      </c>
      <c r="L26" s="31">
        <v>539</v>
      </c>
      <c r="M26" s="31">
        <v>16.487819999999999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1025.6500000000001</v>
      </c>
      <c r="D27" s="36">
        <v>1021.4</v>
      </c>
      <c r="E27" s="36">
        <v>1009.5</v>
      </c>
      <c r="F27" s="36">
        <v>993.35</v>
      </c>
      <c r="G27" s="36">
        <v>981.45</v>
      </c>
      <c r="H27" s="36">
        <v>1037.55</v>
      </c>
      <c r="I27" s="36">
        <v>1049.4499999999998</v>
      </c>
      <c r="J27" s="36">
        <v>1065.5999999999999</v>
      </c>
      <c r="K27" s="31">
        <v>1033.3</v>
      </c>
      <c r="L27" s="31">
        <v>1005.25</v>
      </c>
      <c r="M27" s="31">
        <v>32.103580000000001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381.65</v>
      </c>
      <c r="D28" s="36">
        <v>379.7166666666667</v>
      </c>
      <c r="E28" s="36">
        <v>374.68333333333339</v>
      </c>
      <c r="F28" s="36">
        <v>367.7166666666667</v>
      </c>
      <c r="G28" s="36">
        <v>362.68333333333339</v>
      </c>
      <c r="H28" s="36">
        <v>386.68333333333339</v>
      </c>
      <c r="I28" s="36">
        <v>391.7166666666667</v>
      </c>
      <c r="J28" s="36">
        <v>398.68333333333339</v>
      </c>
      <c r="K28" s="31">
        <v>384.75</v>
      </c>
      <c r="L28" s="31">
        <v>372.75</v>
      </c>
      <c r="M28" s="31">
        <v>31.72514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183.65</v>
      </c>
      <c r="D29" s="36">
        <v>182.75</v>
      </c>
      <c r="E29" s="36">
        <v>180.5</v>
      </c>
      <c r="F29" s="36">
        <v>177.35</v>
      </c>
      <c r="G29" s="36">
        <v>175.1</v>
      </c>
      <c r="H29" s="36">
        <v>185.9</v>
      </c>
      <c r="I29" s="36">
        <v>188.15</v>
      </c>
      <c r="J29" s="36">
        <v>191.3</v>
      </c>
      <c r="K29" s="31">
        <v>185</v>
      </c>
      <c r="L29" s="31">
        <v>179.6</v>
      </c>
      <c r="M29" s="31">
        <v>41.31044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225.2</v>
      </c>
      <c r="D30" s="36">
        <v>226.25</v>
      </c>
      <c r="E30" s="36">
        <v>220.65</v>
      </c>
      <c r="F30" s="36">
        <v>216.1</v>
      </c>
      <c r="G30" s="36">
        <v>210.5</v>
      </c>
      <c r="H30" s="36">
        <v>230.8</v>
      </c>
      <c r="I30" s="36">
        <v>236.40000000000003</v>
      </c>
      <c r="J30" s="36">
        <v>240.95000000000002</v>
      </c>
      <c r="K30" s="31">
        <v>231.85</v>
      </c>
      <c r="L30" s="31">
        <v>221.7</v>
      </c>
      <c r="M30" s="31">
        <v>74.688469999999995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439.85</v>
      </c>
      <c r="D31" s="36">
        <v>438.88333333333338</v>
      </c>
      <c r="E31" s="36">
        <v>432.16666666666674</v>
      </c>
      <c r="F31" s="36">
        <v>424.48333333333335</v>
      </c>
      <c r="G31" s="36">
        <v>417.76666666666671</v>
      </c>
      <c r="H31" s="36">
        <v>446.56666666666678</v>
      </c>
      <c r="I31" s="36">
        <v>453.28333333333336</v>
      </c>
      <c r="J31" s="36">
        <v>460.96666666666681</v>
      </c>
      <c r="K31" s="31">
        <v>445.6</v>
      </c>
      <c r="L31" s="31">
        <v>431.2</v>
      </c>
      <c r="M31" s="31">
        <v>5.3244199999999999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878</v>
      </c>
      <c r="D32" s="36">
        <v>878.28333333333342</v>
      </c>
      <c r="E32" s="36">
        <v>869.66666666666686</v>
      </c>
      <c r="F32" s="36">
        <v>861.33333333333348</v>
      </c>
      <c r="G32" s="36">
        <v>852.71666666666692</v>
      </c>
      <c r="H32" s="36">
        <v>886.61666666666679</v>
      </c>
      <c r="I32" s="36">
        <v>895.23333333333335</v>
      </c>
      <c r="J32" s="36">
        <v>903.56666666666672</v>
      </c>
      <c r="K32" s="31">
        <v>886.9</v>
      </c>
      <c r="L32" s="31">
        <v>869.95</v>
      </c>
      <c r="M32" s="31">
        <v>1.09429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1118.1500000000001</v>
      </c>
      <c r="D33" s="36">
        <v>1112.55</v>
      </c>
      <c r="E33" s="36">
        <v>1095.25</v>
      </c>
      <c r="F33" s="36">
        <v>1072.3500000000001</v>
      </c>
      <c r="G33" s="36">
        <v>1055.0500000000002</v>
      </c>
      <c r="H33" s="36">
        <v>1135.4499999999998</v>
      </c>
      <c r="I33" s="36">
        <v>1152.7499999999995</v>
      </c>
      <c r="J33" s="36">
        <v>1175.6499999999996</v>
      </c>
      <c r="K33" s="31">
        <v>1129.8499999999999</v>
      </c>
      <c r="L33" s="31">
        <v>1089.6500000000001</v>
      </c>
      <c r="M33" s="31">
        <v>1.6868300000000001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2208</v>
      </c>
      <c r="D34" s="36">
        <v>2156.0166666666669</v>
      </c>
      <c r="E34" s="36">
        <v>2067.0333333333338</v>
      </c>
      <c r="F34" s="36">
        <v>1926.0666666666668</v>
      </c>
      <c r="G34" s="36">
        <v>1837.0833333333337</v>
      </c>
      <c r="H34" s="36">
        <v>2296.9833333333336</v>
      </c>
      <c r="I34" s="36">
        <v>2385.9666666666662</v>
      </c>
      <c r="J34" s="36">
        <v>2526.9333333333338</v>
      </c>
      <c r="K34" s="31">
        <v>2245</v>
      </c>
      <c r="L34" s="31">
        <v>2015.05</v>
      </c>
      <c r="M34" s="31">
        <v>2.5900599999999998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1019.65</v>
      </c>
      <c r="D35" s="36">
        <v>1022.2166666666667</v>
      </c>
      <c r="E35" s="36">
        <v>1009.4333333333334</v>
      </c>
      <c r="F35" s="36">
        <v>999.2166666666667</v>
      </c>
      <c r="G35" s="36">
        <v>986.43333333333339</v>
      </c>
      <c r="H35" s="36">
        <v>1032.4333333333334</v>
      </c>
      <c r="I35" s="36">
        <v>1045.2166666666667</v>
      </c>
      <c r="J35" s="36">
        <v>1055.4333333333334</v>
      </c>
      <c r="K35" s="31">
        <v>1035</v>
      </c>
      <c r="L35" s="31">
        <v>1012</v>
      </c>
      <c r="M35" s="31">
        <v>1.4372100000000001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5127.3500000000004</v>
      </c>
      <c r="D36" s="36">
        <v>5087.2166666666672</v>
      </c>
      <c r="E36" s="36">
        <v>5026.1333333333341</v>
      </c>
      <c r="F36" s="36">
        <v>4924.916666666667</v>
      </c>
      <c r="G36" s="36">
        <v>4863.8333333333339</v>
      </c>
      <c r="H36" s="36">
        <v>5188.4333333333343</v>
      </c>
      <c r="I36" s="36">
        <v>5249.5166666666664</v>
      </c>
      <c r="J36" s="36">
        <v>5350.7333333333345</v>
      </c>
      <c r="K36" s="31">
        <v>5148.3</v>
      </c>
      <c r="L36" s="31">
        <v>4986</v>
      </c>
      <c r="M36" s="31">
        <v>2.1775600000000002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2143.4499999999998</v>
      </c>
      <c r="D37" s="36">
        <v>2150.5666666666666</v>
      </c>
      <c r="E37" s="36">
        <v>2131.833333333333</v>
      </c>
      <c r="F37" s="36">
        <v>2120.2166666666662</v>
      </c>
      <c r="G37" s="36">
        <v>2101.4833333333327</v>
      </c>
      <c r="H37" s="36">
        <v>2162.1833333333334</v>
      </c>
      <c r="I37" s="36">
        <v>2180.916666666667</v>
      </c>
      <c r="J37" s="36">
        <v>2192.5333333333338</v>
      </c>
      <c r="K37" s="31">
        <v>2169.3000000000002</v>
      </c>
      <c r="L37" s="31">
        <v>2138.9499999999998</v>
      </c>
      <c r="M37" s="31">
        <v>0.33139000000000002</v>
      </c>
      <c r="N37" s="1"/>
      <c r="O37" s="1"/>
    </row>
    <row r="38" spans="1:15" ht="12.75" customHeight="1">
      <c r="A38" s="33">
        <v>28</v>
      </c>
      <c r="B38" s="53" t="s">
        <v>773</v>
      </c>
      <c r="C38" s="31">
        <v>85.25</v>
      </c>
      <c r="D38" s="36">
        <v>84.883333333333326</v>
      </c>
      <c r="E38" s="36">
        <v>81.916666666666657</v>
      </c>
      <c r="F38" s="36">
        <v>78.583333333333329</v>
      </c>
      <c r="G38" s="36">
        <v>75.61666666666666</v>
      </c>
      <c r="H38" s="36">
        <v>88.216666666666654</v>
      </c>
      <c r="I38" s="36">
        <v>91.183333333333323</v>
      </c>
      <c r="J38" s="36">
        <v>94.516666666666652</v>
      </c>
      <c r="K38" s="31">
        <v>87.85</v>
      </c>
      <c r="L38" s="31">
        <v>81.55</v>
      </c>
      <c r="M38" s="31">
        <v>350.39431000000002</v>
      </c>
      <c r="N38" s="1"/>
      <c r="O38" s="1"/>
    </row>
    <row r="39" spans="1:15" ht="12.75" customHeight="1">
      <c r="A39" s="33">
        <v>29</v>
      </c>
      <c r="B39" s="53" t="s">
        <v>1002</v>
      </c>
      <c r="C39" s="31">
        <v>28.85</v>
      </c>
      <c r="D39" s="36">
        <v>28.5</v>
      </c>
      <c r="E39" s="36">
        <v>27.75</v>
      </c>
      <c r="F39" s="36">
        <v>26.65</v>
      </c>
      <c r="G39" s="36">
        <v>25.9</v>
      </c>
      <c r="H39" s="36">
        <v>29.6</v>
      </c>
      <c r="I39" s="36">
        <v>30.35</v>
      </c>
      <c r="J39" s="36">
        <v>31.450000000000003</v>
      </c>
      <c r="K39" s="31">
        <v>29.25</v>
      </c>
      <c r="L39" s="31">
        <v>27.4</v>
      </c>
      <c r="M39" s="31">
        <v>36.539239999999999</v>
      </c>
      <c r="N39" s="1"/>
      <c r="O39" s="1"/>
    </row>
    <row r="40" spans="1:15" ht="12.75" customHeight="1">
      <c r="A40" s="33">
        <v>30</v>
      </c>
      <c r="B40" s="53" t="s">
        <v>856</v>
      </c>
      <c r="C40" s="31">
        <v>838.95</v>
      </c>
      <c r="D40" s="36">
        <v>833.01666666666677</v>
      </c>
      <c r="E40" s="36">
        <v>823.03333333333353</v>
      </c>
      <c r="F40" s="36">
        <v>807.11666666666679</v>
      </c>
      <c r="G40" s="36">
        <v>797.13333333333355</v>
      </c>
      <c r="H40" s="36">
        <v>848.93333333333351</v>
      </c>
      <c r="I40" s="36">
        <v>858.91666666666686</v>
      </c>
      <c r="J40" s="36">
        <v>874.83333333333348</v>
      </c>
      <c r="K40" s="31">
        <v>843</v>
      </c>
      <c r="L40" s="31">
        <v>817.1</v>
      </c>
      <c r="M40" s="31">
        <v>4.2810100000000002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3682.6</v>
      </c>
      <c r="D41" s="36">
        <v>3663.5666666666671</v>
      </c>
      <c r="E41" s="36">
        <v>3589.1333333333341</v>
      </c>
      <c r="F41" s="36">
        <v>3495.666666666667</v>
      </c>
      <c r="G41" s="36">
        <v>3421.233333333334</v>
      </c>
      <c r="H41" s="36">
        <v>3757.0333333333342</v>
      </c>
      <c r="I41" s="36">
        <v>3831.4666666666676</v>
      </c>
      <c r="J41" s="36">
        <v>3924.9333333333343</v>
      </c>
      <c r="K41" s="31">
        <v>3738</v>
      </c>
      <c r="L41" s="31">
        <v>3570.1</v>
      </c>
      <c r="M41" s="31">
        <v>2.00793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605.9</v>
      </c>
      <c r="D42" s="36">
        <v>599.86666666666667</v>
      </c>
      <c r="E42" s="36">
        <v>590.0333333333333</v>
      </c>
      <c r="F42" s="36">
        <v>574.16666666666663</v>
      </c>
      <c r="G42" s="36">
        <v>564.33333333333326</v>
      </c>
      <c r="H42" s="36">
        <v>615.73333333333335</v>
      </c>
      <c r="I42" s="36">
        <v>625.56666666666661</v>
      </c>
      <c r="J42" s="36">
        <v>641.43333333333339</v>
      </c>
      <c r="K42" s="31">
        <v>609.70000000000005</v>
      </c>
      <c r="L42" s="31">
        <v>584</v>
      </c>
      <c r="M42" s="31">
        <v>32.63796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2782.7</v>
      </c>
      <c r="D43" s="36">
        <v>2811.0666666666671</v>
      </c>
      <c r="E43" s="36">
        <v>2722.1333333333341</v>
      </c>
      <c r="F43" s="36">
        <v>2661.5666666666671</v>
      </c>
      <c r="G43" s="36">
        <v>2572.6333333333341</v>
      </c>
      <c r="H43" s="36">
        <v>2871.6333333333341</v>
      </c>
      <c r="I43" s="36">
        <v>2960.5666666666675</v>
      </c>
      <c r="J43" s="36">
        <v>3021.1333333333341</v>
      </c>
      <c r="K43" s="31">
        <v>2900</v>
      </c>
      <c r="L43" s="31">
        <v>2750.5</v>
      </c>
      <c r="M43" s="31">
        <v>6.8532599999999997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956.3</v>
      </c>
      <c r="D44" s="36">
        <v>952.11666666666667</v>
      </c>
      <c r="E44" s="36">
        <v>943.23333333333335</v>
      </c>
      <c r="F44" s="36">
        <v>930.16666666666663</v>
      </c>
      <c r="G44" s="36">
        <v>921.2833333333333</v>
      </c>
      <c r="H44" s="36">
        <v>965.18333333333339</v>
      </c>
      <c r="I44" s="36">
        <v>974.06666666666683</v>
      </c>
      <c r="J44" s="36">
        <v>987.13333333333344</v>
      </c>
      <c r="K44" s="31">
        <v>961</v>
      </c>
      <c r="L44" s="31">
        <v>939.05</v>
      </c>
      <c r="M44" s="31">
        <v>0.73351</v>
      </c>
      <c r="N44" s="1"/>
      <c r="O44" s="1"/>
    </row>
    <row r="45" spans="1:15" ht="12.75" customHeight="1">
      <c r="A45" s="33">
        <v>35</v>
      </c>
      <c r="B45" s="53" t="s">
        <v>829</v>
      </c>
      <c r="C45" s="31">
        <v>6253.65</v>
      </c>
      <c r="D45" s="36">
        <v>6282.916666666667</v>
      </c>
      <c r="E45" s="36">
        <v>6125.7833333333338</v>
      </c>
      <c r="F45" s="36">
        <v>5997.916666666667</v>
      </c>
      <c r="G45" s="36">
        <v>5840.7833333333338</v>
      </c>
      <c r="H45" s="36">
        <v>6410.7833333333338</v>
      </c>
      <c r="I45" s="36">
        <v>6567.916666666667</v>
      </c>
      <c r="J45" s="36">
        <v>6695.7833333333338</v>
      </c>
      <c r="K45" s="31">
        <v>6440.05</v>
      </c>
      <c r="L45" s="31">
        <v>6155.05</v>
      </c>
      <c r="M45" s="31">
        <v>1.45079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6101.6</v>
      </c>
      <c r="D46" s="36">
        <v>6185.4000000000005</v>
      </c>
      <c r="E46" s="36">
        <v>5978.2500000000009</v>
      </c>
      <c r="F46" s="36">
        <v>5854.9000000000005</v>
      </c>
      <c r="G46" s="36">
        <v>5647.7500000000009</v>
      </c>
      <c r="H46" s="36">
        <v>6308.7500000000009</v>
      </c>
      <c r="I46" s="36">
        <v>6515.9000000000005</v>
      </c>
      <c r="J46" s="36">
        <v>6639.2500000000009</v>
      </c>
      <c r="K46" s="31">
        <v>6392.55</v>
      </c>
      <c r="L46" s="31">
        <v>6062.05</v>
      </c>
      <c r="M46" s="31">
        <v>15.43361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518.5</v>
      </c>
      <c r="D47" s="36">
        <v>515.0333333333333</v>
      </c>
      <c r="E47" s="36">
        <v>509.06666666666661</v>
      </c>
      <c r="F47" s="36">
        <v>499.63333333333333</v>
      </c>
      <c r="G47" s="36">
        <v>493.66666666666663</v>
      </c>
      <c r="H47" s="36">
        <v>524.46666666666658</v>
      </c>
      <c r="I47" s="36">
        <v>530.43333333333328</v>
      </c>
      <c r="J47" s="36">
        <v>539.86666666666656</v>
      </c>
      <c r="K47" s="31">
        <v>521</v>
      </c>
      <c r="L47" s="31">
        <v>505.6</v>
      </c>
      <c r="M47" s="31">
        <v>15.041650000000001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352.15</v>
      </c>
      <c r="D48" s="36">
        <v>345.91666666666669</v>
      </c>
      <c r="E48" s="36">
        <v>332.03333333333336</v>
      </c>
      <c r="F48" s="36">
        <v>311.91666666666669</v>
      </c>
      <c r="G48" s="36">
        <v>298.03333333333336</v>
      </c>
      <c r="H48" s="36">
        <v>366.03333333333336</v>
      </c>
      <c r="I48" s="36">
        <v>379.91666666666669</v>
      </c>
      <c r="J48" s="36">
        <v>400.03333333333336</v>
      </c>
      <c r="K48" s="31">
        <v>359.8</v>
      </c>
      <c r="L48" s="31">
        <v>325.8</v>
      </c>
      <c r="M48" s="31">
        <v>5.9718799999999996</v>
      </c>
      <c r="N48" s="1"/>
      <c r="O48" s="1"/>
    </row>
    <row r="49" spans="1:15" ht="12.75" customHeight="1">
      <c r="A49" s="33">
        <v>39</v>
      </c>
      <c r="B49" s="53" t="s">
        <v>828</v>
      </c>
      <c r="C49" s="31">
        <v>757.4</v>
      </c>
      <c r="D49" s="36">
        <v>749.5</v>
      </c>
      <c r="E49" s="36">
        <v>729</v>
      </c>
      <c r="F49" s="36">
        <v>700.6</v>
      </c>
      <c r="G49" s="36">
        <v>680.1</v>
      </c>
      <c r="H49" s="36">
        <v>777.9</v>
      </c>
      <c r="I49" s="36">
        <v>798.4</v>
      </c>
      <c r="J49" s="36">
        <v>826.8</v>
      </c>
      <c r="K49" s="31">
        <v>770</v>
      </c>
      <c r="L49" s="31">
        <v>721.1</v>
      </c>
      <c r="M49" s="31">
        <v>14.84057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535.4</v>
      </c>
      <c r="D50" s="36">
        <v>533.7833333333333</v>
      </c>
      <c r="E50" s="36">
        <v>526.66666666666663</v>
      </c>
      <c r="F50" s="36">
        <v>517.93333333333328</v>
      </c>
      <c r="G50" s="36">
        <v>510.81666666666661</v>
      </c>
      <c r="H50" s="36">
        <v>542.51666666666665</v>
      </c>
      <c r="I50" s="36">
        <v>549.63333333333344</v>
      </c>
      <c r="J50" s="36">
        <v>558.36666666666667</v>
      </c>
      <c r="K50" s="31">
        <v>540.9</v>
      </c>
      <c r="L50" s="31">
        <v>525.04999999999995</v>
      </c>
      <c r="M50" s="31">
        <v>1.13184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169.9</v>
      </c>
      <c r="D51" s="36">
        <v>169.45</v>
      </c>
      <c r="E51" s="36">
        <v>168.14999999999998</v>
      </c>
      <c r="F51" s="36">
        <v>166.39999999999998</v>
      </c>
      <c r="G51" s="36">
        <v>165.09999999999997</v>
      </c>
      <c r="H51" s="36">
        <v>171.2</v>
      </c>
      <c r="I51" s="36">
        <v>172.5</v>
      </c>
      <c r="J51" s="36">
        <v>174.25</v>
      </c>
      <c r="K51" s="31">
        <v>170.75</v>
      </c>
      <c r="L51" s="31">
        <v>167.7</v>
      </c>
      <c r="M51" s="31">
        <v>212.49116000000001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2821.9</v>
      </c>
      <c r="D52" s="36">
        <v>2812.2166666666667</v>
      </c>
      <c r="E52" s="36">
        <v>2786.4333333333334</v>
      </c>
      <c r="F52" s="36">
        <v>2750.9666666666667</v>
      </c>
      <c r="G52" s="36">
        <v>2725.1833333333334</v>
      </c>
      <c r="H52" s="36">
        <v>2847.6833333333334</v>
      </c>
      <c r="I52" s="36">
        <v>2873.4666666666672</v>
      </c>
      <c r="J52" s="36">
        <v>2908.9333333333334</v>
      </c>
      <c r="K52" s="31">
        <v>2838</v>
      </c>
      <c r="L52" s="31">
        <v>2776.75</v>
      </c>
      <c r="M52" s="31">
        <v>22.844239999999999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471.4</v>
      </c>
      <c r="D53" s="36">
        <v>475.3</v>
      </c>
      <c r="E53" s="36">
        <v>462.8</v>
      </c>
      <c r="F53" s="36">
        <v>454.2</v>
      </c>
      <c r="G53" s="36">
        <v>441.7</v>
      </c>
      <c r="H53" s="36">
        <v>483.90000000000003</v>
      </c>
      <c r="I53" s="36">
        <v>496.40000000000003</v>
      </c>
      <c r="J53" s="36">
        <v>505.00000000000006</v>
      </c>
      <c r="K53" s="31">
        <v>487.8</v>
      </c>
      <c r="L53" s="31">
        <v>466.7</v>
      </c>
      <c r="M53" s="31">
        <v>6.2752299999999996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2069.1</v>
      </c>
      <c r="D54" s="36">
        <v>2063.5333333333333</v>
      </c>
      <c r="E54" s="36">
        <v>2037.0666666666666</v>
      </c>
      <c r="F54" s="36">
        <v>2005.0333333333333</v>
      </c>
      <c r="G54" s="36">
        <v>1978.5666666666666</v>
      </c>
      <c r="H54" s="36">
        <v>2095.5666666666666</v>
      </c>
      <c r="I54" s="36">
        <v>2122.0333333333328</v>
      </c>
      <c r="J54" s="36">
        <v>2154.0666666666666</v>
      </c>
      <c r="K54" s="31">
        <v>2090</v>
      </c>
      <c r="L54" s="31">
        <v>2031.5</v>
      </c>
      <c r="M54" s="31">
        <v>20.507819999999999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6217.75</v>
      </c>
      <c r="D55" s="36">
        <v>6165.9333333333334</v>
      </c>
      <c r="E55" s="36">
        <v>6062.8166666666666</v>
      </c>
      <c r="F55" s="36">
        <v>5907.8833333333332</v>
      </c>
      <c r="G55" s="36">
        <v>5804.7666666666664</v>
      </c>
      <c r="H55" s="36">
        <v>6320.8666666666668</v>
      </c>
      <c r="I55" s="36">
        <v>6423.9833333333336</v>
      </c>
      <c r="J55" s="36">
        <v>6578.916666666667</v>
      </c>
      <c r="K55" s="31">
        <v>6269.05</v>
      </c>
      <c r="L55" s="31">
        <v>6011</v>
      </c>
      <c r="M55" s="31">
        <v>0.72443000000000002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1028.0999999999999</v>
      </c>
      <c r="D56" s="36">
        <v>1025.1333333333332</v>
      </c>
      <c r="E56" s="36">
        <v>1017.7166666666665</v>
      </c>
      <c r="F56" s="36">
        <v>1007.3333333333333</v>
      </c>
      <c r="G56" s="36">
        <v>999.91666666666652</v>
      </c>
      <c r="H56" s="36">
        <v>1035.5166666666664</v>
      </c>
      <c r="I56" s="36">
        <v>1042.9333333333334</v>
      </c>
      <c r="J56" s="36">
        <v>1053.3166666666664</v>
      </c>
      <c r="K56" s="31">
        <v>1032.55</v>
      </c>
      <c r="L56" s="31">
        <v>1014.75</v>
      </c>
      <c r="M56" s="31">
        <v>18.827819999999999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506.65</v>
      </c>
      <c r="D57" s="36">
        <v>509.5333333333333</v>
      </c>
      <c r="E57" s="36">
        <v>499.66666666666663</v>
      </c>
      <c r="F57" s="36">
        <v>492.68333333333334</v>
      </c>
      <c r="G57" s="36">
        <v>482.81666666666666</v>
      </c>
      <c r="H57" s="36">
        <v>516.51666666666665</v>
      </c>
      <c r="I57" s="36">
        <v>526.38333333333344</v>
      </c>
      <c r="J57" s="36">
        <v>533.36666666666656</v>
      </c>
      <c r="K57" s="31">
        <v>519.4</v>
      </c>
      <c r="L57" s="31">
        <v>502.55</v>
      </c>
      <c r="M57" s="31">
        <v>3.4761000000000002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3918.9</v>
      </c>
      <c r="D58" s="36">
        <v>3885.3166666666671</v>
      </c>
      <c r="E58" s="36">
        <v>3830.6333333333341</v>
      </c>
      <c r="F58" s="36">
        <v>3742.3666666666672</v>
      </c>
      <c r="G58" s="36">
        <v>3687.6833333333343</v>
      </c>
      <c r="H58" s="36">
        <v>3973.5833333333339</v>
      </c>
      <c r="I58" s="36">
        <v>4028.2666666666673</v>
      </c>
      <c r="J58" s="36">
        <v>4116.5333333333338</v>
      </c>
      <c r="K58" s="31">
        <v>3940</v>
      </c>
      <c r="L58" s="31">
        <v>3797.05</v>
      </c>
      <c r="M58" s="31">
        <v>4.9978199999999999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1075.0999999999999</v>
      </c>
      <c r="D59" s="36">
        <v>1070.9166666666665</v>
      </c>
      <c r="E59" s="36">
        <v>1059.5333333333331</v>
      </c>
      <c r="F59" s="36">
        <v>1043.9666666666665</v>
      </c>
      <c r="G59" s="36">
        <v>1032.583333333333</v>
      </c>
      <c r="H59" s="36">
        <v>1086.4833333333331</v>
      </c>
      <c r="I59" s="36">
        <v>1097.8666666666663</v>
      </c>
      <c r="J59" s="36">
        <v>1113.4333333333332</v>
      </c>
      <c r="K59" s="31">
        <v>1082.3</v>
      </c>
      <c r="L59" s="31">
        <v>1055.3499999999999</v>
      </c>
      <c r="M59" s="31">
        <v>136.48997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3120.15</v>
      </c>
      <c r="D60" s="36">
        <v>3146.5166666666664</v>
      </c>
      <c r="E60" s="36">
        <v>3047.0333333333328</v>
      </c>
      <c r="F60" s="36">
        <v>2973.9166666666665</v>
      </c>
      <c r="G60" s="36">
        <v>2874.4333333333329</v>
      </c>
      <c r="H60" s="36">
        <v>3219.6333333333328</v>
      </c>
      <c r="I60" s="36">
        <v>3319.1166666666663</v>
      </c>
      <c r="J60" s="36">
        <v>3392.2333333333327</v>
      </c>
      <c r="K60" s="31">
        <v>3246</v>
      </c>
      <c r="L60" s="31">
        <v>3073.4</v>
      </c>
      <c r="M60" s="31">
        <v>5.2160399999999996</v>
      </c>
      <c r="N60" s="1"/>
      <c r="O60" s="1"/>
    </row>
    <row r="61" spans="1:15" ht="12.75" customHeight="1">
      <c r="A61" s="33">
        <v>51</v>
      </c>
      <c r="B61" s="53" t="s">
        <v>831</v>
      </c>
      <c r="C61" s="31">
        <v>366.1</v>
      </c>
      <c r="D61" s="36">
        <v>364.06666666666666</v>
      </c>
      <c r="E61" s="36">
        <v>354.13333333333333</v>
      </c>
      <c r="F61" s="36">
        <v>342.16666666666669</v>
      </c>
      <c r="G61" s="36">
        <v>332.23333333333335</v>
      </c>
      <c r="H61" s="36">
        <v>376.0333333333333</v>
      </c>
      <c r="I61" s="36">
        <v>385.96666666666658</v>
      </c>
      <c r="J61" s="36">
        <v>397.93333333333328</v>
      </c>
      <c r="K61" s="31">
        <v>374</v>
      </c>
      <c r="L61" s="31">
        <v>352.1</v>
      </c>
      <c r="M61" s="31">
        <v>28.375699999999998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2366.85</v>
      </c>
      <c r="D62" s="36">
        <v>2344.7333333333336</v>
      </c>
      <c r="E62" s="36">
        <v>2309.4666666666672</v>
      </c>
      <c r="F62" s="36">
        <v>2252.0833333333335</v>
      </c>
      <c r="G62" s="36">
        <v>2216.8166666666671</v>
      </c>
      <c r="H62" s="36">
        <v>2402.1166666666672</v>
      </c>
      <c r="I62" s="36">
        <v>2437.3833333333337</v>
      </c>
      <c r="J62" s="36">
        <v>2494.7666666666673</v>
      </c>
      <c r="K62" s="31">
        <v>2380</v>
      </c>
      <c r="L62" s="31">
        <v>2287.35</v>
      </c>
      <c r="M62" s="31">
        <v>3.99885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7909.35</v>
      </c>
      <c r="D63" s="36">
        <v>7980.95</v>
      </c>
      <c r="E63" s="36">
        <v>7818.4</v>
      </c>
      <c r="F63" s="36">
        <v>7727.45</v>
      </c>
      <c r="G63" s="36">
        <v>7564.9</v>
      </c>
      <c r="H63" s="36">
        <v>8071.9</v>
      </c>
      <c r="I63" s="36">
        <v>8234.4500000000007</v>
      </c>
      <c r="J63" s="36">
        <v>8325.4</v>
      </c>
      <c r="K63" s="31">
        <v>8143.5</v>
      </c>
      <c r="L63" s="31">
        <v>7890</v>
      </c>
      <c r="M63" s="31">
        <v>10.42536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6495.35</v>
      </c>
      <c r="D64" s="36">
        <v>6466.8499999999995</v>
      </c>
      <c r="E64" s="36">
        <v>6394.6999999999989</v>
      </c>
      <c r="F64" s="36">
        <v>6294.0499999999993</v>
      </c>
      <c r="G64" s="36">
        <v>6221.8999999999987</v>
      </c>
      <c r="H64" s="36">
        <v>6567.4999999999991</v>
      </c>
      <c r="I64" s="36">
        <v>6639.6499999999987</v>
      </c>
      <c r="J64" s="36">
        <v>6740.2999999999993</v>
      </c>
      <c r="K64" s="31">
        <v>6539</v>
      </c>
      <c r="L64" s="31">
        <v>6366.2</v>
      </c>
      <c r="M64" s="31">
        <v>16.99098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1593.8</v>
      </c>
      <c r="D65" s="36">
        <v>1588.5833333333333</v>
      </c>
      <c r="E65" s="36">
        <v>1573.5666666666666</v>
      </c>
      <c r="F65" s="36">
        <v>1553.3333333333333</v>
      </c>
      <c r="G65" s="36">
        <v>1538.3166666666666</v>
      </c>
      <c r="H65" s="36">
        <v>1608.8166666666666</v>
      </c>
      <c r="I65" s="36">
        <v>1623.8333333333335</v>
      </c>
      <c r="J65" s="36">
        <v>1644.0666666666666</v>
      </c>
      <c r="K65" s="31">
        <v>1603.6</v>
      </c>
      <c r="L65" s="31">
        <v>1568.35</v>
      </c>
      <c r="M65" s="31">
        <v>13.523630000000001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9149.6</v>
      </c>
      <c r="D66" s="36">
        <v>9033.1833333333343</v>
      </c>
      <c r="E66" s="36">
        <v>8717.4166666666679</v>
      </c>
      <c r="F66" s="36">
        <v>8285.2333333333336</v>
      </c>
      <c r="G66" s="36">
        <v>7969.4666666666672</v>
      </c>
      <c r="H66" s="36">
        <v>9465.3666666666686</v>
      </c>
      <c r="I66" s="36">
        <v>9781.133333333335</v>
      </c>
      <c r="J66" s="36">
        <v>10213.316666666669</v>
      </c>
      <c r="K66" s="31">
        <v>9348.9500000000007</v>
      </c>
      <c r="L66" s="31">
        <v>8601</v>
      </c>
      <c r="M66" s="31">
        <v>0.80740000000000001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2173.75</v>
      </c>
      <c r="D67" s="36">
        <v>2173.25</v>
      </c>
      <c r="E67" s="36">
        <v>2152.5</v>
      </c>
      <c r="F67" s="36">
        <v>2131.25</v>
      </c>
      <c r="G67" s="36">
        <v>2110.5</v>
      </c>
      <c r="H67" s="36">
        <v>2194.5</v>
      </c>
      <c r="I67" s="36">
        <v>2215.25</v>
      </c>
      <c r="J67" s="36">
        <v>2236.5</v>
      </c>
      <c r="K67" s="31">
        <v>2194</v>
      </c>
      <c r="L67" s="31">
        <v>2152</v>
      </c>
      <c r="M67" s="31">
        <v>0.29537999999999998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2228.9499999999998</v>
      </c>
      <c r="D68" s="36">
        <v>2221.15</v>
      </c>
      <c r="E68" s="36">
        <v>2202.3000000000002</v>
      </c>
      <c r="F68" s="36">
        <v>2175.65</v>
      </c>
      <c r="G68" s="36">
        <v>2156.8000000000002</v>
      </c>
      <c r="H68" s="36">
        <v>2247.8000000000002</v>
      </c>
      <c r="I68" s="36">
        <v>2266.6499999999996</v>
      </c>
      <c r="J68" s="36">
        <v>2293.3000000000002</v>
      </c>
      <c r="K68" s="31">
        <v>2240</v>
      </c>
      <c r="L68" s="31">
        <v>2194.5</v>
      </c>
      <c r="M68" s="31">
        <v>4.7895599999999998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372.95</v>
      </c>
      <c r="D69" s="36">
        <v>372.25</v>
      </c>
      <c r="E69" s="36">
        <v>369.7</v>
      </c>
      <c r="F69" s="36">
        <v>366.45</v>
      </c>
      <c r="G69" s="36">
        <v>363.9</v>
      </c>
      <c r="H69" s="36">
        <v>375.5</v>
      </c>
      <c r="I69" s="36">
        <v>378.04999999999995</v>
      </c>
      <c r="J69" s="36">
        <v>381.3</v>
      </c>
      <c r="K69" s="31">
        <v>374.8</v>
      </c>
      <c r="L69" s="31">
        <v>369</v>
      </c>
      <c r="M69" s="31">
        <v>12.00332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195.6</v>
      </c>
      <c r="D70" s="36">
        <v>195.45000000000002</v>
      </c>
      <c r="E70" s="36">
        <v>193.25000000000003</v>
      </c>
      <c r="F70" s="36">
        <v>190.9</v>
      </c>
      <c r="G70" s="36">
        <v>188.70000000000002</v>
      </c>
      <c r="H70" s="36">
        <v>197.80000000000004</v>
      </c>
      <c r="I70" s="36">
        <v>200.00000000000003</v>
      </c>
      <c r="J70" s="36">
        <v>202.35000000000005</v>
      </c>
      <c r="K70" s="31">
        <v>197.65</v>
      </c>
      <c r="L70" s="31">
        <v>193.1</v>
      </c>
      <c r="M70" s="31">
        <v>194.07355999999999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265.45</v>
      </c>
      <c r="D71" s="36">
        <v>263.8</v>
      </c>
      <c r="E71" s="36">
        <v>260</v>
      </c>
      <c r="F71" s="36">
        <v>254.55</v>
      </c>
      <c r="G71" s="36">
        <v>250.75</v>
      </c>
      <c r="H71" s="36">
        <v>269.25</v>
      </c>
      <c r="I71" s="36">
        <v>273.05000000000007</v>
      </c>
      <c r="J71" s="36">
        <v>278.5</v>
      </c>
      <c r="K71" s="31">
        <v>267.60000000000002</v>
      </c>
      <c r="L71" s="31">
        <v>258.35000000000002</v>
      </c>
      <c r="M71" s="31">
        <v>162.96464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131.44999999999999</v>
      </c>
      <c r="D72" s="36">
        <v>131.5</v>
      </c>
      <c r="E72" s="36">
        <v>128.75</v>
      </c>
      <c r="F72" s="36">
        <v>126.05000000000001</v>
      </c>
      <c r="G72" s="36">
        <v>123.30000000000001</v>
      </c>
      <c r="H72" s="36">
        <v>134.19999999999999</v>
      </c>
      <c r="I72" s="36">
        <v>136.94999999999999</v>
      </c>
      <c r="J72" s="36">
        <v>139.64999999999998</v>
      </c>
      <c r="K72" s="31">
        <v>134.25</v>
      </c>
      <c r="L72" s="31">
        <v>128.80000000000001</v>
      </c>
      <c r="M72" s="31">
        <v>277.88092999999998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59.7</v>
      </c>
      <c r="D73" s="36">
        <v>58.949999999999996</v>
      </c>
      <c r="E73" s="36">
        <v>57.849999999999994</v>
      </c>
      <c r="F73" s="36">
        <v>56</v>
      </c>
      <c r="G73" s="36">
        <v>54.9</v>
      </c>
      <c r="H73" s="36">
        <v>60.79999999999999</v>
      </c>
      <c r="I73" s="36">
        <v>61.9</v>
      </c>
      <c r="J73" s="36">
        <v>63.749999999999986</v>
      </c>
      <c r="K73" s="31">
        <v>60.05</v>
      </c>
      <c r="L73" s="31">
        <v>57.1</v>
      </c>
      <c r="M73" s="31">
        <v>300.21517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1409.55</v>
      </c>
      <c r="D74" s="36">
        <v>1402.0333333333335</v>
      </c>
      <c r="E74" s="36">
        <v>1388.5166666666671</v>
      </c>
      <c r="F74" s="36">
        <v>1367.4833333333336</v>
      </c>
      <c r="G74" s="36">
        <v>1353.9666666666672</v>
      </c>
      <c r="H74" s="36">
        <v>1423.0666666666671</v>
      </c>
      <c r="I74" s="36">
        <v>1436.5833333333335</v>
      </c>
      <c r="J74" s="36">
        <v>1457.616666666667</v>
      </c>
      <c r="K74" s="31">
        <v>1415.55</v>
      </c>
      <c r="L74" s="31">
        <v>1381</v>
      </c>
      <c r="M74" s="31">
        <v>4.2150999999999996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5669.35</v>
      </c>
      <c r="D75" s="36">
        <v>5696.25</v>
      </c>
      <c r="E75" s="36">
        <v>5594.5</v>
      </c>
      <c r="F75" s="36">
        <v>5519.65</v>
      </c>
      <c r="G75" s="36">
        <v>5417.9</v>
      </c>
      <c r="H75" s="36">
        <v>5771.1</v>
      </c>
      <c r="I75" s="36">
        <v>5872.85</v>
      </c>
      <c r="J75" s="36">
        <v>5947.7000000000007</v>
      </c>
      <c r="K75" s="31">
        <v>5798</v>
      </c>
      <c r="L75" s="31">
        <v>5621.4</v>
      </c>
      <c r="M75" s="31">
        <v>0.23300000000000001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606.70000000000005</v>
      </c>
      <c r="D76" s="36">
        <v>594.43333333333339</v>
      </c>
      <c r="E76" s="36">
        <v>568.26666666666677</v>
      </c>
      <c r="F76" s="36">
        <v>529.83333333333337</v>
      </c>
      <c r="G76" s="36">
        <v>503.66666666666674</v>
      </c>
      <c r="H76" s="36">
        <v>632.86666666666679</v>
      </c>
      <c r="I76" s="36">
        <v>659.0333333333333</v>
      </c>
      <c r="J76" s="36">
        <v>697.46666666666681</v>
      </c>
      <c r="K76" s="31">
        <v>620.6</v>
      </c>
      <c r="L76" s="31">
        <v>556</v>
      </c>
      <c r="M76" s="31">
        <v>80.448400000000007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1809.1</v>
      </c>
      <c r="D77" s="36">
        <v>1808.0666666666666</v>
      </c>
      <c r="E77" s="36">
        <v>1781.1333333333332</v>
      </c>
      <c r="F77" s="36">
        <v>1753.1666666666665</v>
      </c>
      <c r="G77" s="36">
        <v>1726.2333333333331</v>
      </c>
      <c r="H77" s="36">
        <v>1836.0333333333333</v>
      </c>
      <c r="I77" s="36">
        <v>1862.9666666666667</v>
      </c>
      <c r="J77" s="36">
        <v>1890.9333333333334</v>
      </c>
      <c r="K77" s="31">
        <v>1835</v>
      </c>
      <c r="L77" s="31">
        <v>1780.1</v>
      </c>
      <c r="M77" s="31">
        <v>8.1383399999999995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205.1</v>
      </c>
      <c r="D78" s="36">
        <v>203.58333333333334</v>
      </c>
      <c r="E78" s="36">
        <v>201.26666666666668</v>
      </c>
      <c r="F78" s="36">
        <v>197.43333333333334</v>
      </c>
      <c r="G78" s="36">
        <v>195.11666666666667</v>
      </c>
      <c r="H78" s="36">
        <v>207.41666666666669</v>
      </c>
      <c r="I78" s="36">
        <v>209.73333333333335</v>
      </c>
      <c r="J78" s="36">
        <v>213.56666666666669</v>
      </c>
      <c r="K78" s="31">
        <v>205.9</v>
      </c>
      <c r="L78" s="31">
        <v>199.75</v>
      </c>
      <c r="M78" s="31">
        <v>240.59730999999999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1151</v>
      </c>
      <c r="D79" s="36">
        <v>1148.2666666666667</v>
      </c>
      <c r="E79" s="36">
        <v>1138.5333333333333</v>
      </c>
      <c r="F79" s="36">
        <v>1126.0666666666666</v>
      </c>
      <c r="G79" s="36">
        <v>1116.3333333333333</v>
      </c>
      <c r="H79" s="36">
        <v>1160.7333333333333</v>
      </c>
      <c r="I79" s="36">
        <v>1170.4666666666665</v>
      </c>
      <c r="J79" s="36">
        <v>1182.9333333333334</v>
      </c>
      <c r="K79" s="31">
        <v>1158</v>
      </c>
      <c r="L79" s="31">
        <v>1135.8</v>
      </c>
      <c r="M79" s="31">
        <v>11.870189999999999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227.55</v>
      </c>
      <c r="D80" s="36">
        <v>226.76666666666665</v>
      </c>
      <c r="E80" s="36">
        <v>220.5333333333333</v>
      </c>
      <c r="F80" s="36">
        <v>213.51666666666665</v>
      </c>
      <c r="G80" s="36">
        <v>207.2833333333333</v>
      </c>
      <c r="H80" s="36">
        <v>233.7833333333333</v>
      </c>
      <c r="I80" s="36">
        <v>240.01666666666665</v>
      </c>
      <c r="J80" s="36">
        <v>247.0333333333333</v>
      </c>
      <c r="K80" s="31">
        <v>233</v>
      </c>
      <c r="L80" s="31">
        <v>219.75</v>
      </c>
      <c r="M80" s="31">
        <v>1508.76575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603.85</v>
      </c>
      <c r="D81" s="36">
        <v>603.36666666666667</v>
      </c>
      <c r="E81" s="36">
        <v>594.93333333333339</v>
      </c>
      <c r="F81" s="36">
        <v>586.01666666666677</v>
      </c>
      <c r="G81" s="36">
        <v>577.58333333333348</v>
      </c>
      <c r="H81" s="36">
        <v>612.2833333333333</v>
      </c>
      <c r="I81" s="36">
        <v>620.71666666666647</v>
      </c>
      <c r="J81" s="36">
        <v>629.63333333333321</v>
      </c>
      <c r="K81" s="31">
        <v>611.79999999999995</v>
      </c>
      <c r="L81" s="31">
        <v>594.45000000000005</v>
      </c>
      <c r="M81" s="31">
        <v>102.57732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1123.3499999999999</v>
      </c>
      <c r="D82" s="36">
        <v>1120.1000000000001</v>
      </c>
      <c r="E82" s="36">
        <v>1102.2500000000002</v>
      </c>
      <c r="F82" s="36">
        <v>1081.1500000000001</v>
      </c>
      <c r="G82" s="36">
        <v>1063.3000000000002</v>
      </c>
      <c r="H82" s="36">
        <v>1141.2000000000003</v>
      </c>
      <c r="I82" s="36">
        <v>1159.0500000000002</v>
      </c>
      <c r="J82" s="36">
        <v>1180.1500000000003</v>
      </c>
      <c r="K82" s="31">
        <v>1137.95</v>
      </c>
      <c r="L82" s="31">
        <v>1099</v>
      </c>
      <c r="M82" s="31">
        <v>138.1865</v>
      </c>
      <c r="N82" s="1"/>
      <c r="O82" s="1"/>
    </row>
    <row r="83" spans="1:15" ht="12.75" customHeight="1">
      <c r="A83" s="33">
        <v>73</v>
      </c>
      <c r="B83" s="53" t="s">
        <v>830</v>
      </c>
      <c r="C83" s="31">
        <v>521.85</v>
      </c>
      <c r="D83" s="36">
        <v>521.96666666666658</v>
      </c>
      <c r="E83" s="36">
        <v>513.93333333333317</v>
      </c>
      <c r="F83" s="36">
        <v>506.01666666666654</v>
      </c>
      <c r="G83" s="36">
        <v>497.98333333333312</v>
      </c>
      <c r="H83" s="36">
        <v>529.88333333333321</v>
      </c>
      <c r="I83" s="36">
        <v>537.91666666666674</v>
      </c>
      <c r="J83" s="36">
        <v>545.83333333333326</v>
      </c>
      <c r="K83" s="31">
        <v>530</v>
      </c>
      <c r="L83" s="31">
        <v>514.04999999999995</v>
      </c>
      <c r="M83" s="31">
        <v>3.1769400000000001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276.5</v>
      </c>
      <c r="D84" s="36">
        <v>273.84999999999997</v>
      </c>
      <c r="E84" s="36">
        <v>270.09999999999991</v>
      </c>
      <c r="F84" s="36">
        <v>263.69999999999993</v>
      </c>
      <c r="G84" s="36">
        <v>259.94999999999987</v>
      </c>
      <c r="H84" s="36">
        <v>280.24999999999994</v>
      </c>
      <c r="I84" s="36">
        <v>284.00000000000006</v>
      </c>
      <c r="J84" s="36">
        <v>290.39999999999998</v>
      </c>
      <c r="K84" s="31">
        <v>277.60000000000002</v>
      </c>
      <c r="L84" s="31">
        <v>267.45</v>
      </c>
      <c r="M84" s="31">
        <v>56.448509999999999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1641.65</v>
      </c>
      <c r="D85" s="36">
        <v>1663.1833333333334</v>
      </c>
      <c r="E85" s="36">
        <v>1600.7166666666667</v>
      </c>
      <c r="F85" s="36">
        <v>1559.7833333333333</v>
      </c>
      <c r="G85" s="36">
        <v>1497.3166666666666</v>
      </c>
      <c r="H85" s="36">
        <v>1704.1166666666668</v>
      </c>
      <c r="I85" s="36">
        <v>1766.5833333333335</v>
      </c>
      <c r="J85" s="36">
        <v>1807.5166666666669</v>
      </c>
      <c r="K85" s="31">
        <v>1725.65</v>
      </c>
      <c r="L85" s="31">
        <v>1622.25</v>
      </c>
      <c r="M85" s="31">
        <v>1.5249200000000001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776.1</v>
      </c>
      <c r="D86" s="36">
        <v>773.51666666666677</v>
      </c>
      <c r="E86" s="36">
        <v>760.03333333333353</v>
      </c>
      <c r="F86" s="36">
        <v>743.96666666666681</v>
      </c>
      <c r="G86" s="36">
        <v>730.48333333333358</v>
      </c>
      <c r="H86" s="36">
        <v>789.58333333333348</v>
      </c>
      <c r="I86" s="36">
        <v>803.06666666666683</v>
      </c>
      <c r="J86" s="36">
        <v>819.13333333333344</v>
      </c>
      <c r="K86" s="31">
        <v>787</v>
      </c>
      <c r="L86" s="31">
        <v>757.45</v>
      </c>
      <c r="M86" s="31">
        <v>22.925339999999998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6034.7</v>
      </c>
      <c r="D87" s="36">
        <v>6050.7166666666672</v>
      </c>
      <c r="E87" s="36">
        <v>6002.1333333333341</v>
      </c>
      <c r="F87" s="36">
        <v>5969.5666666666666</v>
      </c>
      <c r="G87" s="36">
        <v>5920.9833333333336</v>
      </c>
      <c r="H87" s="36">
        <v>6083.2833333333347</v>
      </c>
      <c r="I87" s="36">
        <v>6131.8666666666668</v>
      </c>
      <c r="J87" s="36">
        <v>6164.4333333333352</v>
      </c>
      <c r="K87" s="31">
        <v>6099.3</v>
      </c>
      <c r="L87" s="31">
        <v>6018.15</v>
      </c>
      <c r="M87" s="31">
        <v>0.10913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1270.25</v>
      </c>
      <c r="D88" s="36">
        <v>1281.4333333333334</v>
      </c>
      <c r="E88" s="36">
        <v>1251.9666666666667</v>
      </c>
      <c r="F88" s="36">
        <v>1233.6833333333334</v>
      </c>
      <c r="G88" s="36">
        <v>1204.2166666666667</v>
      </c>
      <c r="H88" s="36">
        <v>1299.7166666666667</v>
      </c>
      <c r="I88" s="36">
        <v>1329.1833333333334</v>
      </c>
      <c r="J88" s="36">
        <v>1347.4666666666667</v>
      </c>
      <c r="K88" s="31">
        <v>1310.9</v>
      </c>
      <c r="L88" s="31">
        <v>1263.1500000000001</v>
      </c>
      <c r="M88" s="31">
        <v>2.4543900000000001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1736.95</v>
      </c>
      <c r="D89" s="36">
        <v>1708.9666666666665</v>
      </c>
      <c r="E89" s="36">
        <v>1667.9333333333329</v>
      </c>
      <c r="F89" s="36">
        <v>1598.9166666666665</v>
      </c>
      <c r="G89" s="36">
        <v>1557.883333333333</v>
      </c>
      <c r="H89" s="36">
        <v>1777.9833333333329</v>
      </c>
      <c r="I89" s="36">
        <v>1819.0166666666662</v>
      </c>
      <c r="J89" s="36">
        <v>1888.0333333333328</v>
      </c>
      <c r="K89" s="31">
        <v>1750</v>
      </c>
      <c r="L89" s="31">
        <v>1639.95</v>
      </c>
      <c r="M89" s="31">
        <v>0.98889000000000005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538.20000000000005</v>
      </c>
      <c r="D90" s="36">
        <v>535.30000000000007</v>
      </c>
      <c r="E90" s="36">
        <v>513.10000000000014</v>
      </c>
      <c r="F90" s="36">
        <v>488.00000000000006</v>
      </c>
      <c r="G90" s="36">
        <v>465.80000000000013</v>
      </c>
      <c r="H90" s="36">
        <v>560.40000000000009</v>
      </c>
      <c r="I90" s="36">
        <v>582.60000000000014</v>
      </c>
      <c r="J90" s="36">
        <v>607.70000000000016</v>
      </c>
      <c r="K90" s="31">
        <v>557.5</v>
      </c>
      <c r="L90" s="31">
        <v>510.2</v>
      </c>
      <c r="M90" s="31">
        <v>11.300610000000001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28590.85</v>
      </c>
      <c r="D91" s="36">
        <v>28516.3</v>
      </c>
      <c r="E91" s="36">
        <v>28282.6</v>
      </c>
      <c r="F91" s="36">
        <v>27974.35</v>
      </c>
      <c r="G91" s="36">
        <v>27740.649999999998</v>
      </c>
      <c r="H91" s="36">
        <v>28824.55</v>
      </c>
      <c r="I91" s="36">
        <v>29058.250000000004</v>
      </c>
      <c r="J91" s="36">
        <v>29366.5</v>
      </c>
      <c r="K91" s="31">
        <v>28750</v>
      </c>
      <c r="L91" s="31">
        <v>28208.05</v>
      </c>
      <c r="M91" s="31">
        <v>0.28395999999999999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1000.95</v>
      </c>
      <c r="D92" s="36">
        <v>1014.65</v>
      </c>
      <c r="E92" s="36">
        <v>969.3</v>
      </c>
      <c r="F92" s="36">
        <v>937.65</v>
      </c>
      <c r="G92" s="36">
        <v>892.3</v>
      </c>
      <c r="H92" s="36">
        <v>1046.3</v>
      </c>
      <c r="I92" s="36">
        <v>1091.6500000000001</v>
      </c>
      <c r="J92" s="36">
        <v>1123.3</v>
      </c>
      <c r="K92" s="31">
        <v>1060</v>
      </c>
      <c r="L92" s="31">
        <v>983</v>
      </c>
      <c r="M92" s="31">
        <v>16.60829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17.2</v>
      </c>
      <c r="D93" s="36">
        <v>16.983333333333331</v>
      </c>
      <c r="E93" s="36">
        <v>16.566666666666663</v>
      </c>
      <c r="F93" s="36">
        <v>15.933333333333334</v>
      </c>
      <c r="G93" s="36">
        <v>15.516666666666666</v>
      </c>
      <c r="H93" s="36">
        <v>17.61666666666666</v>
      </c>
      <c r="I93" s="36">
        <v>18.033333333333324</v>
      </c>
      <c r="J93" s="36">
        <v>18.666666666666657</v>
      </c>
      <c r="K93" s="31">
        <v>17.399999999999999</v>
      </c>
      <c r="L93" s="31">
        <v>16.350000000000001</v>
      </c>
      <c r="M93" s="31">
        <v>336.30982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4965.2</v>
      </c>
      <c r="D94" s="36">
        <v>4924.9833333333327</v>
      </c>
      <c r="E94" s="36">
        <v>4869.0666666666657</v>
      </c>
      <c r="F94" s="36">
        <v>4772.9333333333334</v>
      </c>
      <c r="G94" s="36">
        <v>4717.0166666666664</v>
      </c>
      <c r="H94" s="36">
        <v>5021.116666666665</v>
      </c>
      <c r="I94" s="36">
        <v>5077.033333333331</v>
      </c>
      <c r="J94" s="36">
        <v>5173.1666666666642</v>
      </c>
      <c r="K94" s="31">
        <v>4980.8999999999996</v>
      </c>
      <c r="L94" s="31">
        <v>4828.8500000000004</v>
      </c>
      <c r="M94" s="31">
        <v>4.4794099999999997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1806.75</v>
      </c>
      <c r="D95" s="36">
        <v>1808.6000000000001</v>
      </c>
      <c r="E95" s="36">
        <v>1784.1500000000003</v>
      </c>
      <c r="F95" s="36">
        <v>1761.5500000000002</v>
      </c>
      <c r="G95" s="36">
        <v>1737.1000000000004</v>
      </c>
      <c r="H95" s="36">
        <v>1831.2000000000003</v>
      </c>
      <c r="I95" s="36">
        <v>1855.65</v>
      </c>
      <c r="J95" s="36">
        <v>1878.2500000000002</v>
      </c>
      <c r="K95" s="31">
        <v>1833.05</v>
      </c>
      <c r="L95" s="31">
        <v>1786</v>
      </c>
      <c r="M95" s="31">
        <v>0.68340000000000001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629.75</v>
      </c>
      <c r="D96" s="36">
        <v>633.1</v>
      </c>
      <c r="E96" s="36">
        <v>624</v>
      </c>
      <c r="F96" s="36">
        <v>618.25</v>
      </c>
      <c r="G96" s="36">
        <v>609.15</v>
      </c>
      <c r="H96" s="36">
        <v>638.85</v>
      </c>
      <c r="I96" s="36">
        <v>647.95000000000016</v>
      </c>
      <c r="J96" s="36">
        <v>653.70000000000005</v>
      </c>
      <c r="K96" s="31">
        <v>642.20000000000005</v>
      </c>
      <c r="L96" s="31">
        <v>627.35</v>
      </c>
      <c r="M96" s="31">
        <v>1.9271799999999999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126.85</v>
      </c>
      <c r="D97" s="36">
        <v>127.05</v>
      </c>
      <c r="E97" s="36">
        <v>124.65</v>
      </c>
      <c r="F97" s="36">
        <v>122.45</v>
      </c>
      <c r="G97" s="36">
        <v>120.05000000000001</v>
      </c>
      <c r="H97" s="36">
        <v>129.25</v>
      </c>
      <c r="I97" s="36">
        <v>131.65</v>
      </c>
      <c r="J97" s="36">
        <v>133.85</v>
      </c>
      <c r="K97" s="31">
        <v>129.44999999999999</v>
      </c>
      <c r="L97" s="31">
        <v>124.85</v>
      </c>
      <c r="M97" s="31">
        <v>51.225639999999999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443.25</v>
      </c>
      <c r="D98" s="36">
        <v>437.75</v>
      </c>
      <c r="E98" s="36">
        <v>426.5</v>
      </c>
      <c r="F98" s="36">
        <v>409.75</v>
      </c>
      <c r="G98" s="36">
        <v>398.5</v>
      </c>
      <c r="H98" s="36">
        <v>454.5</v>
      </c>
      <c r="I98" s="36">
        <v>465.75</v>
      </c>
      <c r="J98" s="36">
        <v>482.5</v>
      </c>
      <c r="K98" s="31">
        <v>449</v>
      </c>
      <c r="L98" s="31">
        <v>421</v>
      </c>
      <c r="M98" s="31">
        <v>71.130439999999993</v>
      </c>
      <c r="N98" s="1"/>
      <c r="O98" s="1"/>
    </row>
    <row r="99" spans="1:15" ht="12.75" customHeight="1">
      <c r="A99" s="33">
        <v>89</v>
      </c>
      <c r="B99" s="53" t="s">
        <v>826</v>
      </c>
      <c r="C99" s="31">
        <v>440.9</v>
      </c>
      <c r="D99" s="36">
        <v>444.5333333333333</v>
      </c>
      <c r="E99" s="36">
        <v>434.36666666666662</v>
      </c>
      <c r="F99" s="36">
        <v>427.83333333333331</v>
      </c>
      <c r="G99" s="36">
        <v>417.66666666666663</v>
      </c>
      <c r="H99" s="36">
        <v>451.06666666666661</v>
      </c>
      <c r="I99" s="36">
        <v>461.23333333333335</v>
      </c>
      <c r="J99" s="36">
        <v>467.76666666666659</v>
      </c>
      <c r="K99" s="31">
        <v>454.7</v>
      </c>
      <c r="L99" s="31">
        <v>438</v>
      </c>
      <c r="M99" s="31">
        <v>15.7422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5017.1499999999996</v>
      </c>
      <c r="D100" s="36">
        <v>4991.05</v>
      </c>
      <c r="E100" s="36">
        <v>4812.1000000000004</v>
      </c>
      <c r="F100" s="36">
        <v>4607.05</v>
      </c>
      <c r="G100" s="36">
        <v>4428.1000000000004</v>
      </c>
      <c r="H100" s="36">
        <v>5196.1000000000004</v>
      </c>
      <c r="I100" s="36">
        <v>5375.0499999999993</v>
      </c>
      <c r="J100" s="36">
        <v>5580.1</v>
      </c>
      <c r="K100" s="31">
        <v>5170</v>
      </c>
      <c r="L100" s="31">
        <v>4786</v>
      </c>
      <c r="M100" s="31">
        <v>0.49037999999999998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349.7</v>
      </c>
      <c r="D101" s="36">
        <v>350.46666666666664</v>
      </c>
      <c r="E101" s="36">
        <v>345.2833333333333</v>
      </c>
      <c r="F101" s="36">
        <v>340.86666666666667</v>
      </c>
      <c r="G101" s="36">
        <v>335.68333333333334</v>
      </c>
      <c r="H101" s="36">
        <v>354.88333333333327</v>
      </c>
      <c r="I101" s="36">
        <v>360.06666666666655</v>
      </c>
      <c r="J101" s="36">
        <v>364.48333333333323</v>
      </c>
      <c r="K101" s="31">
        <v>355.65</v>
      </c>
      <c r="L101" s="31">
        <v>346.05</v>
      </c>
      <c r="M101" s="31">
        <v>0.87685999999999997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243.7</v>
      </c>
      <c r="D102" s="36">
        <v>244.04999999999998</v>
      </c>
      <c r="E102" s="36">
        <v>241.64999999999998</v>
      </c>
      <c r="F102" s="36">
        <v>239.6</v>
      </c>
      <c r="G102" s="36">
        <v>237.2</v>
      </c>
      <c r="H102" s="36">
        <v>246.09999999999997</v>
      </c>
      <c r="I102" s="36">
        <v>248.5</v>
      </c>
      <c r="J102" s="36">
        <v>250.54999999999995</v>
      </c>
      <c r="K102" s="31">
        <v>246.45</v>
      </c>
      <c r="L102" s="31">
        <v>242</v>
      </c>
      <c r="M102" s="31">
        <v>7.5386800000000003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774.45</v>
      </c>
      <c r="D103" s="36">
        <v>771.63333333333333</v>
      </c>
      <c r="E103" s="36">
        <v>765.4666666666667</v>
      </c>
      <c r="F103" s="36">
        <v>756.48333333333335</v>
      </c>
      <c r="G103" s="36">
        <v>750.31666666666672</v>
      </c>
      <c r="H103" s="36">
        <v>780.61666666666667</v>
      </c>
      <c r="I103" s="36">
        <v>786.78333333333342</v>
      </c>
      <c r="J103" s="36">
        <v>795.76666666666665</v>
      </c>
      <c r="K103" s="31">
        <v>777.8</v>
      </c>
      <c r="L103" s="31">
        <v>762.65</v>
      </c>
      <c r="M103" s="31">
        <v>3.97438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564.45000000000005</v>
      </c>
      <c r="D104" s="36">
        <v>558.88333333333333</v>
      </c>
      <c r="E104" s="36">
        <v>549.81666666666661</v>
      </c>
      <c r="F104" s="36">
        <v>535.18333333333328</v>
      </c>
      <c r="G104" s="36">
        <v>526.11666666666656</v>
      </c>
      <c r="H104" s="36">
        <v>573.51666666666665</v>
      </c>
      <c r="I104" s="36">
        <v>582.58333333333348</v>
      </c>
      <c r="J104" s="36">
        <v>597.2166666666667</v>
      </c>
      <c r="K104" s="31">
        <v>567.95000000000005</v>
      </c>
      <c r="L104" s="31">
        <v>544.25</v>
      </c>
      <c r="M104" s="31">
        <v>97.057109999999994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964.8</v>
      </c>
      <c r="D105" s="36">
        <v>964.51666666666654</v>
      </c>
      <c r="E105" s="36">
        <v>952.3833333333331</v>
      </c>
      <c r="F105" s="36">
        <v>939.96666666666658</v>
      </c>
      <c r="G105" s="36">
        <v>927.83333333333314</v>
      </c>
      <c r="H105" s="36">
        <v>976.93333333333305</v>
      </c>
      <c r="I105" s="36">
        <v>989.06666666666649</v>
      </c>
      <c r="J105" s="36">
        <v>1001.483333333333</v>
      </c>
      <c r="K105" s="31">
        <v>976.65</v>
      </c>
      <c r="L105" s="31">
        <v>952.1</v>
      </c>
      <c r="M105" s="31">
        <v>0.98233000000000004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1069.3</v>
      </c>
      <c r="D106" s="36">
        <v>1061.2</v>
      </c>
      <c r="E106" s="36">
        <v>1042.4000000000001</v>
      </c>
      <c r="F106" s="36">
        <v>1015.5</v>
      </c>
      <c r="G106" s="36">
        <v>996.7</v>
      </c>
      <c r="H106" s="36">
        <v>1088.1000000000001</v>
      </c>
      <c r="I106" s="36">
        <v>1106.8999999999999</v>
      </c>
      <c r="J106" s="36">
        <v>1133.8000000000002</v>
      </c>
      <c r="K106" s="31">
        <v>1080</v>
      </c>
      <c r="L106" s="31">
        <v>1034.3</v>
      </c>
      <c r="M106" s="31">
        <v>1.3922300000000001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208.4</v>
      </c>
      <c r="D107" s="36">
        <v>204.76666666666665</v>
      </c>
      <c r="E107" s="36">
        <v>198.5333333333333</v>
      </c>
      <c r="F107" s="36">
        <v>188.66666666666666</v>
      </c>
      <c r="G107" s="36">
        <v>182.43333333333331</v>
      </c>
      <c r="H107" s="36">
        <v>214.6333333333333</v>
      </c>
      <c r="I107" s="36">
        <v>220.86666666666665</v>
      </c>
      <c r="J107" s="36">
        <v>230.73333333333329</v>
      </c>
      <c r="K107" s="31">
        <v>211</v>
      </c>
      <c r="L107" s="31">
        <v>194.9</v>
      </c>
      <c r="M107" s="31">
        <v>82.941159999999996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2855.4</v>
      </c>
      <c r="D108" s="36">
        <v>2842.0333333333328</v>
      </c>
      <c r="E108" s="36">
        <v>2789.0666666666657</v>
      </c>
      <c r="F108" s="36">
        <v>2722.7333333333327</v>
      </c>
      <c r="G108" s="36">
        <v>2669.7666666666655</v>
      </c>
      <c r="H108" s="36">
        <v>2908.3666666666659</v>
      </c>
      <c r="I108" s="36">
        <v>2961.333333333333</v>
      </c>
      <c r="J108" s="36">
        <v>3027.6666666666661</v>
      </c>
      <c r="K108" s="31">
        <v>2895</v>
      </c>
      <c r="L108" s="31">
        <v>2775.7</v>
      </c>
      <c r="M108" s="31">
        <v>1.07115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62.65</v>
      </c>
      <c r="D109" s="36">
        <v>61.95000000000001</v>
      </c>
      <c r="E109" s="36">
        <v>60.90000000000002</v>
      </c>
      <c r="F109" s="36">
        <v>59.150000000000013</v>
      </c>
      <c r="G109" s="36">
        <v>58.100000000000023</v>
      </c>
      <c r="H109" s="36">
        <v>63.700000000000017</v>
      </c>
      <c r="I109" s="36">
        <v>64.750000000000014</v>
      </c>
      <c r="J109" s="36">
        <v>66.500000000000014</v>
      </c>
      <c r="K109" s="31">
        <v>63</v>
      </c>
      <c r="L109" s="31">
        <v>60.2</v>
      </c>
      <c r="M109" s="31">
        <v>165.17286999999999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1917.15</v>
      </c>
      <c r="D110" s="36">
        <v>1911.5999999999997</v>
      </c>
      <c r="E110" s="36">
        <v>1888.3999999999994</v>
      </c>
      <c r="F110" s="36">
        <v>1859.6499999999996</v>
      </c>
      <c r="G110" s="36">
        <v>1836.4499999999994</v>
      </c>
      <c r="H110" s="36">
        <v>1940.3499999999995</v>
      </c>
      <c r="I110" s="36">
        <v>1963.5499999999997</v>
      </c>
      <c r="J110" s="36">
        <v>1992.2999999999995</v>
      </c>
      <c r="K110" s="31">
        <v>1934.8</v>
      </c>
      <c r="L110" s="31">
        <v>1882.85</v>
      </c>
      <c r="M110" s="31">
        <v>9.6616400000000002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707.4</v>
      </c>
      <c r="D111" s="36">
        <v>707.58333333333337</v>
      </c>
      <c r="E111" s="36">
        <v>696.16666666666674</v>
      </c>
      <c r="F111" s="36">
        <v>684.93333333333339</v>
      </c>
      <c r="G111" s="36">
        <v>673.51666666666677</v>
      </c>
      <c r="H111" s="36">
        <v>718.81666666666672</v>
      </c>
      <c r="I111" s="36">
        <v>730.23333333333346</v>
      </c>
      <c r="J111" s="36">
        <v>741.4666666666667</v>
      </c>
      <c r="K111" s="31">
        <v>719</v>
      </c>
      <c r="L111" s="31">
        <v>696.35</v>
      </c>
      <c r="M111" s="31">
        <v>1.30426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1411.05</v>
      </c>
      <c r="D112" s="36">
        <v>1419.7666666666667</v>
      </c>
      <c r="E112" s="36">
        <v>1394.2833333333333</v>
      </c>
      <c r="F112" s="36">
        <v>1377.5166666666667</v>
      </c>
      <c r="G112" s="36">
        <v>1352.0333333333333</v>
      </c>
      <c r="H112" s="36">
        <v>1436.5333333333333</v>
      </c>
      <c r="I112" s="36">
        <v>1462.0166666666664</v>
      </c>
      <c r="J112" s="36">
        <v>1478.7833333333333</v>
      </c>
      <c r="K112" s="31">
        <v>1445.25</v>
      </c>
      <c r="L112" s="31">
        <v>1403</v>
      </c>
      <c r="M112" s="31">
        <v>2.08114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7579.5</v>
      </c>
      <c r="D113" s="36">
        <v>7595.7</v>
      </c>
      <c r="E113" s="36">
        <v>7509.65</v>
      </c>
      <c r="F113" s="36">
        <v>7439.8</v>
      </c>
      <c r="G113" s="36">
        <v>7353.75</v>
      </c>
      <c r="H113" s="36">
        <v>7665.5499999999993</v>
      </c>
      <c r="I113" s="36">
        <v>7751.6</v>
      </c>
      <c r="J113" s="36">
        <v>7821.4499999999989</v>
      </c>
      <c r="K113" s="31">
        <v>7681.75</v>
      </c>
      <c r="L113" s="31">
        <v>7525.85</v>
      </c>
      <c r="M113" s="31">
        <v>0.49775000000000003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810.5</v>
      </c>
      <c r="D114" s="36">
        <v>810.36666666666679</v>
      </c>
      <c r="E114" s="36">
        <v>793.0833333333336</v>
      </c>
      <c r="F114" s="36">
        <v>775.66666666666686</v>
      </c>
      <c r="G114" s="36">
        <v>758.38333333333367</v>
      </c>
      <c r="H114" s="36">
        <v>827.78333333333353</v>
      </c>
      <c r="I114" s="36">
        <v>845.06666666666683</v>
      </c>
      <c r="J114" s="36">
        <v>862.48333333333346</v>
      </c>
      <c r="K114" s="31">
        <v>827.65</v>
      </c>
      <c r="L114" s="31">
        <v>792.95</v>
      </c>
      <c r="M114" s="31">
        <v>4.08948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351.05</v>
      </c>
      <c r="D115" s="36">
        <v>352.9666666666667</v>
      </c>
      <c r="E115" s="36">
        <v>339.38333333333338</v>
      </c>
      <c r="F115" s="36">
        <v>327.7166666666667</v>
      </c>
      <c r="G115" s="36">
        <v>314.13333333333338</v>
      </c>
      <c r="H115" s="36">
        <v>364.63333333333338</v>
      </c>
      <c r="I115" s="36">
        <v>378.21666666666664</v>
      </c>
      <c r="J115" s="36">
        <v>389.88333333333338</v>
      </c>
      <c r="K115" s="31">
        <v>366.55</v>
      </c>
      <c r="L115" s="31">
        <v>341.3</v>
      </c>
      <c r="M115" s="31">
        <v>18.471920000000001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470.8</v>
      </c>
      <c r="D116" s="36">
        <v>470.8</v>
      </c>
      <c r="E116" s="36">
        <v>467.6</v>
      </c>
      <c r="F116" s="36">
        <v>464.40000000000003</v>
      </c>
      <c r="G116" s="36">
        <v>461.20000000000005</v>
      </c>
      <c r="H116" s="36">
        <v>474</v>
      </c>
      <c r="I116" s="36">
        <v>477.19999999999993</v>
      </c>
      <c r="J116" s="36">
        <v>480.4</v>
      </c>
      <c r="K116" s="31">
        <v>474</v>
      </c>
      <c r="L116" s="31">
        <v>467.6</v>
      </c>
      <c r="M116" s="31">
        <v>0.74565999999999999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1051.8</v>
      </c>
      <c r="D117" s="36">
        <v>1050.95</v>
      </c>
      <c r="E117" s="36">
        <v>1031.9000000000001</v>
      </c>
      <c r="F117" s="36">
        <v>1012</v>
      </c>
      <c r="G117" s="36">
        <v>992.95</v>
      </c>
      <c r="H117" s="36">
        <v>1070.8500000000001</v>
      </c>
      <c r="I117" s="36">
        <v>1089.8999999999999</v>
      </c>
      <c r="J117" s="36">
        <v>1109.8000000000002</v>
      </c>
      <c r="K117" s="31">
        <v>1070</v>
      </c>
      <c r="L117" s="31">
        <v>1031.05</v>
      </c>
      <c r="M117" s="31">
        <v>1.13256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1089.2</v>
      </c>
      <c r="D118" s="36">
        <v>1082.0666666666666</v>
      </c>
      <c r="E118" s="36">
        <v>1069.1333333333332</v>
      </c>
      <c r="F118" s="36">
        <v>1049.0666666666666</v>
      </c>
      <c r="G118" s="36">
        <v>1036.1333333333332</v>
      </c>
      <c r="H118" s="36">
        <v>1102.1333333333332</v>
      </c>
      <c r="I118" s="36">
        <v>1115.0666666666666</v>
      </c>
      <c r="J118" s="36">
        <v>1135.1333333333332</v>
      </c>
      <c r="K118" s="31">
        <v>1095</v>
      </c>
      <c r="L118" s="31">
        <v>1062</v>
      </c>
      <c r="M118" s="31">
        <v>13.62002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1480.35</v>
      </c>
      <c r="D119" s="36">
        <v>1473.9166666666667</v>
      </c>
      <c r="E119" s="36">
        <v>1457.8333333333335</v>
      </c>
      <c r="F119" s="36">
        <v>1435.3166666666668</v>
      </c>
      <c r="G119" s="36">
        <v>1419.2333333333336</v>
      </c>
      <c r="H119" s="36">
        <v>1496.4333333333334</v>
      </c>
      <c r="I119" s="36">
        <v>1512.5166666666669</v>
      </c>
      <c r="J119" s="36">
        <v>1535.0333333333333</v>
      </c>
      <c r="K119" s="31">
        <v>1490</v>
      </c>
      <c r="L119" s="31">
        <v>1451.4</v>
      </c>
      <c r="M119" s="31">
        <v>49.236800000000002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135.15</v>
      </c>
      <c r="D120" s="36">
        <v>134.28333333333333</v>
      </c>
      <c r="E120" s="36">
        <v>132.31666666666666</v>
      </c>
      <c r="F120" s="36">
        <v>129.48333333333332</v>
      </c>
      <c r="G120" s="36">
        <v>127.51666666666665</v>
      </c>
      <c r="H120" s="36">
        <v>137.11666666666667</v>
      </c>
      <c r="I120" s="36">
        <v>139.08333333333331</v>
      </c>
      <c r="J120" s="36">
        <v>141.91666666666669</v>
      </c>
      <c r="K120" s="31">
        <v>136.25</v>
      </c>
      <c r="L120" s="31">
        <v>131.44999999999999</v>
      </c>
      <c r="M120" s="31">
        <v>42.098390000000002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1413.4</v>
      </c>
      <c r="D121" s="36">
        <v>1412.8999999999999</v>
      </c>
      <c r="E121" s="36">
        <v>1402.4999999999998</v>
      </c>
      <c r="F121" s="36">
        <v>1391.6</v>
      </c>
      <c r="G121" s="36">
        <v>1381.1999999999998</v>
      </c>
      <c r="H121" s="36">
        <v>1423.7999999999997</v>
      </c>
      <c r="I121" s="36">
        <v>1434.1999999999998</v>
      </c>
      <c r="J121" s="36">
        <v>1445.0999999999997</v>
      </c>
      <c r="K121" s="31">
        <v>1423.3</v>
      </c>
      <c r="L121" s="31">
        <v>1402</v>
      </c>
      <c r="M121" s="31">
        <v>0.62917999999999996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436.7</v>
      </c>
      <c r="D122" s="36">
        <v>436.7833333333333</v>
      </c>
      <c r="E122" s="36">
        <v>429.56666666666661</v>
      </c>
      <c r="F122" s="36">
        <v>422.43333333333328</v>
      </c>
      <c r="G122" s="36">
        <v>415.21666666666658</v>
      </c>
      <c r="H122" s="36">
        <v>443.91666666666663</v>
      </c>
      <c r="I122" s="36">
        <v>451.13333333333333</v>
      </c>
      <c r="J122" s="36">
        <v>458.26666666666665</v>
      </c>
      <c r="K122" s="31">
        <v>444</v>
      </c>
      <c r="L122" s="31">
        <v>429.65</v>
      </c>
      <c r="M122" s="31">
        <v>117.11699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875.1</v>
      </c>
      <c r="D123" s="36">
        <v>869.6</v>
      </c>
      <c r="E123" s="36">
        <v>859.7</v>
      </c>
      <c r="F123" s="36">
        <v>844.30000000000007</v>
      </c>
      <c r="G123" s="36">
        <v>834.40000000000009</v>
      </c>
      <c r="H123" s="36">
        <v>885</v>
      </c>
      <c r="I123" s="36">
        <v>894.89999999999986</v>
      </c>
      <c r="J123" s="36">
        <v>910.3</v>
      </c>
      <c r="K123" s="31">
        <v>879.5</v>
      </c>
      <c r="L123" s="31">
        <v>854.2</v>
      </c>
      <c r="M123" s="31">
        <v>25.820709999999998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6554.05</v>
      </c>
      <c r="D124" s="36">
        <v>6508.0166666666664</v>
      </c>
      <c r="E124" s="36">
        <v>6436.0333333333328</v>
      </c>
      <c r="F124" s="36">
        <v>6318.0166666666664</v>
      </c>
      <c r="G124" s="36">
        <v>6246.0333333333328</v>
      </c>
      <c r="H124" s="36">
        <v>6626.0333333333328</v>
      </c>
      <c r="I124" s="36">
        <v>6698.0166666666664</v>
      </c>
      <c r="J124" s="36">
        <v>6816.0333333333328</v>
      </c>
      <c r="K124" s="31">
        <v>6580</v>
      </c>
      <c r="L124" s="31">
        <v>6390</v>
      </c>
      <c r="M124" s="31">
        <v>2.0247799999999998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2526.75</v>
      </c>
      <c r="D125" s="36">
        <v>2514.4166666666665</v>
      </c>
      <c r="E125" s="36">
        <v>2488.583333333333</v>
      </c>
      <c r="F125" s="36">
        <v>2450.4166666666665</v>
      </c>
      <c r="G125" s="36">
        <v>2424.583333333333</v>
      </c>
      <c r="H125" s="36">
        <v>2552.583333333333</v>
      </c>
      <c r="I125" s="36">
        <v>2578.4166666666661</v>
      </c>
      <c r="J125" s="36">
        <v>2616.583333333333</v>
      </c>
      <c r="K125" s="31">
        <v>2540.25</v>
      </c>
      <c r="L125" s="31">
        <v>2476.25</v>
      </c>
      <c r="M125" s="31">
        <v>5.0665399999999998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3072.1</v>
      </c>
      <c r="D126" s="36">
        <v>3058.0666666666662</v>
      </c>
      <c r="E126" s="36">
        <v>3004.1833333333325</v>
      </c>
      <c r="F126" s="36">
        <v>2936.2666666666664</v>
      </c>
      <c r="G126" s="36">
        <v>2882.3833333333328</v>
      </c>
      <c r="H126" s="36">
        <v>3125.9833333333322</v>
      </c>
      <c r="I126" s="36">
        <v>3179.8666666666663</v>
      </c>
      <c r="J126" s="36">
        <v>3247.7833333333319</v>
      </c>
      <c r="K126" s="31">
        <v>3111.95</v>
      </c>
      <c r="L126" s="31">
        <v>2990.15</v>
      </c>
      <c r="M126" s="31">
        <v>4.7239500000000003</v>
      </c>
      <c r="N126" s="1"/>
      <c r="O126" s="1"/>
    </row>
    <row r="127" spans="1:15" ht="12.75" customHeight="1">
      <c r="A127" s="33">
        <v>117</v>
      </c>
      <c r="B127" s="53" t="s">
        <v>1003</v>
      </c>
      <c r="C127" s="31">
        <v>1456</v>
      </c>
      <c r="D127" s="36">
        <v>1452.8333333333333</v>
      </c>
      <c r="E127" s="36">
        <v>1423.6666666666665</v>
      </c>
      <c r="F127" s="36">
        <v>1391.3333333333333</v>
      </c>
      <c r="G127" s="36">
        <v>1362.1666666666665</v>
      </c>
      <c r="H127" s="36">
        <v>1485.1666666666665</v>
      </c>
      <c r="I127" s="36">
        <v>1514.333333333333</v>
      </c>
      <c r="J127" s="36">
        <v>1546.6666666666665</v>
      </c>
      <c r="K127" s="31">
        <v>1482</v>
      </c>
      <c r="L127" s="31">
        <v>1420.5</v>
      </c>
      <c r="M127" s="31">
        <v>0.68047999999999997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977.4</v>
      </c>
      <c r="D128" s="36">
        <v>969.35</v>
      </c>
      <c r="E128" s="36">
        <v>953.05000000000007</v>
      </c>
      <c r="F128" s="36">
        <v>928.7</v>
      </c>
      <c r="G128" s="36">
        <v>912.40000000000009</v>
      </c>
      <c r="H128" s="36">
        <v>993.7</v>
      </c>
      <c r="I128" s="36">
        <v>1010</v>
      </c>
      <c r="J128" s="36">
        <v>1034.3499999999999</v>
      </c>
      <c r="K128" s="31">
        <v>985.65</v>
      </c>
      <c r="L128" s="31">
        <v>945</v>
      </c>
      <c r="M128" s="31">
        <v>36.641109999999998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1076.25</v>
      </c>
      <c r="D129" s="36">
        <v>1066.0333333333333</v>
      </c>
      <c r="E129" s="36">
        <v>1049.0666666666666</v>
      </c>
      <c r="F129" s="36">
        <v>1021.8833333333332</v>
      </c>
      <c r="G129" s="36">
        <v>1004.9166666666665</v>
      </c>
      <c r="H129" s="36">
        <v>1093.2166666666667</v>
      </c>
      <c r="I129" s="36">
        <v>1110.1833333333334</v>
      </c>
      <c r="J129" s="36">
        <v>1137.3666666666668</v>
      </c>
      <c r="K129" s="31">
        <v>1083</v>
      </c>
      <c r="L129" s="31">
        <v>1038.8499999999999</v>
      </c>
      <c r="M129" s="31">
        <v>4.7442399999999996</v>
      </c>
      <c r="N129" s="1"/>
      <c r="O129" s="1"/>
    </row>
    <row r="130" spans="1:15" ht="12.75" customHeight="1">
      <c r="A130" s="33">
        <v>120</v>
      </c>
      <c r="B130" s="53" t="s">
        <v>832</v>
      </c>
      <c r="C130" s="31">
        <v>4188.8500000000004</v>
      </c>
      <c r="D130" s="36">
        <v>4207.95</v>
      </c>
      <c r="E130" s="36">
        <v>4140.8999999999996</v>
      </c>
      <c r="F130" s="36">
        <v>4092.95</v>
      </c>
      <c r="G130" s="36">
        <v>4025.8999999999996</v>
      </c>
      <c r="H130" s="36">
        <v>4255.8999999999996</v>
      </c>
      <c r="I130" s="36">
        <v>4322.9500000000007</v>
      </c>
      <c r="J130" s="36">
        <v>4370.8999999999996</v>
      </c>
      <c r="K130" s="31">
        <v>4275</v>
      </c>
      <c r="L130" s="31">
        <v>4160</v>
      </c>
      <c r="M130" s="31">
        <v>0.25274000000000002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1470.1</v>
      </c>
      <c r="D131" s="36">
        <v>1466.3666666666668</v>
      </c>
      <c r="E131" s="36">
        <v>1454.7333333333336</v>
      </c>
      <c r="F131" s="36">
        <v>1439.3666666666668</v>
      </c>
      <c r="G131" s="36">
        <v>1427.7333333333336</v>
      </c>
      <c r="H131" s="36">
        <v>1481.7333333333336</v>
      </c>
      <c r="I131" s="36">
        <v>1493.3666666666668</v>
      </c>
      <c r="J131" s="36">
        <v>1508.7333333333336</v>
      </c>
      <c r="K131" s="31">
        <v>1478</v>
      </c>
      <c r="L131" s="31">
        <v>1451</v>
      </c>
      <c r="M131" s="31">
        <v>2.34788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291</v>
      </c>
      <c r="D132" s="36">
        <v>290.16666666666669</v>
      </c>
      <c r="E132" s="36">
        <v>287.33333333333337</v>
      </c>
      <c r="F132" s="36">
        <v>283.66666666666669</v>
      </c>
      <c r="G132" s="36">
        <v>280.83333333333337</v>
      </c>
      <c r="H132" s="36">
        <v>293.83333333333337</v>
      </c>
      <c r="I132" s="36">
        <v>296.66666666666674</v>
      </c>
      <c r="J132" s="36">
        <v>300.33333333333337</v>
      </c>
      <c r="K132" s="31">
        <v>293</v>
      </c>
      <c r="L132" s="31">
        <v>286.5</v>
      </c>
      <c r="M132" s="31">
        <v>47.607120000000002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2738.65</v>
      </c>
      <c r="D133" s="36">
        <v>2719.8833333333332</v>
      </c>
      <c r="E133" s="36">
        <v>2678.3666666666663</v>
      </c>
      <c r="F133" s="36">
        <v>2618.083333333333</v>
      </c>
      <c r="G133" s="36">
        <v>2576.5666666666662</v>
      </c>
      <c r="H133" s="36">
        <v>2780.1666666666665</v>
      </c>
      <c r="I133" s="36">
        <v>2821.6833333333329</v>
      </c>
      <c r="J133" s="36">
        <v>2881.9666666666667</v>
      </c>
      <c r="K133" s="31">
        <v>2761.4</v>
      </c>
      <c r="L133" s="31">
        <v>2659.6</v>
      </c>
      <c r="M133" s="31">
        <v>10.10604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2025.4</v>
      </c>
      <c r="D134" s="36">
        <v>2025.7833333333335</v>
      </c>
      <c r="E134" s="36">
        <v>2009.666666666667</v>
      </c>
      <c r="F134" s="36">
        <v>1993.9333333333334</v>
      </c>
      <c r="G134" s="36">
        <v>1977.8166666666668</v>
      </c>
      <c r="H134" s="36">
        <v>2041.5166666666671</v>
      </c>
      <c r="I134" s="36">
        <v>2057.6333333333332</v>
      </c>
      <c r="J134" s="36">
        <v>2073.3666666666672</v>
      </c>
      <c r="K134" s="31">
        <v>2041.9</v>
      </c>
      <c r="L134" s="31">
        <v>2010.05</v>
      </c>
      <c r="M134" s="31">
        <v>2.1682899999999998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954.1</v>
      </c>
      <c r="D135" s="36">
        <v>960.54999999999984</v>
      </c>
      <c r="E135" s="36">
        <v>939.09999999999968</v>
      </c>
      <c r="F135" s="36">
        <v>924.0999999999998</v>
      </c>
      <c r="G135" s="36">
        <v>902.64999999999964</v>
      </c>
      <c r="H135" s="36">
        <v>975.54999999999973</v>
      </c>
      <c r="I135" s="36">
        <v>996.99999999999977</v>
      </c>
      <c r="J135" s="36">
        <v>1011.9999999999998</v>
      </c>
      <c r="K135" s="31">
        <v>982</v>
      </c>
      <c r="L135" s="31">
        <v>945.55</v>
      </c>
      <c r="M135" s="31">
        <v>0.36759999999999998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901.2</v>
      </c>
      <c r="D136" s="36">
        <v>898.26666666666677</v>
      </c>
      <c r="E136" s="36">
        <v>884.58333333333348</v>
      </c>
      <c r="F136" s="36">
        <v>867.9666666666667</v>
      </c>
      <c r="G136" s="36">
        <v>854.28333333333342</v>
      </c>
      <c r="H136" s="36">
        <v>914.88333333333355</v>
      </c>
      <c r="I136" s="36">
        <v>928.56666666666672</v>
      </c>
      <c r="J136" s="36">
        <v>945.18333333333362</v>
      </c>
      <c r="K136" s="31">
        <v>911.95</v>
      </c>
      <c r="L136" s="31">
        <v>881.65</v>
      </c>
      <c r="M136" s="31">
        <v>195.71486999999999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538.15</v>
      </c>
      <c r="D137" s="36">
        <v>536.6</v>
      </c>
      <c r="E137" s="36">
        <v>533.85</v>
      </c>
      <c r="F137" s="36">
        <v>529.54999999999995</v>
      </c>
      <c r="G137" s="36">
        <v>526.79999999999995</v>
      </c>
      <c r="H137" s="36">
        <v>540.90000000000009</v>
      </c>
      <c r="I137" s="36">
        <v>543.65000000000009</v>
      </c>
      <c r="J137" s="36">
        <v>547.95000000000016</v>
      </c>
      <c r="K137" s="31">
        <v>539.35</v>
      </c>
      <c r="L137" s="31">
        <v>532.29999999999995</v>
      </c>
      <c r="M137" s="31">
        <v>24.539760000000001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2024.9</v>
      </c>
      <c r="D138" s="36">
        <v>2016.5500000000002</v>
      </c>
      <c r="E138" s="36">
        <v>1994.6500000000003</v>
      </c>
      <c r="F138" s="36">
        <v>1964.4</v>
      </c>
      <c r="G138" s="36">
        <v>1942.5000000000002</v>
      </c>
      <c r="H138" s="36">
        <v>2046.8000000000004</v>
      </c>
      <c r="I138" s="36">
        <v>2068.6999999999998</v>
      </c>
      <c r="J138" s="36">
        <v>2098.9500000000007</v>
      </c>
      <c r="K138" s="31">
        <v>2038.45</v>
      </c>
      <c r="L138" s="31">
        <v>1986.3</v>
      </c>
      <c r="M138" s="31">
        <v>2.8029299999999999</v>
      </c>
      <c r="N138" s="1"/>
      <c r="O138" s="1"/>
    </row>
    <row r="139" spans="1:15" ht="12.75" customHeight="1">
      <c r="A139" s="33">
        <v>129</v>
      </c>
      <c r="B139" s="53" t="s">
        <v>833</v>
      </c>
      <c r="C139" s="31">
        <v>2484.35</v>
      </c>
      <c r="D139" s="36">
        <v>2479.0333333333333</v>
      </c>
      <c r="E139" s="36">
        <v>2410.3166666666666</v>
      </c>
      <c r="F139" s="36">
        <v>2336.2833333333333</v>
      </c>
      <c r="G139" s="36">
        <v>2267.5666666666666</v>
      </c>
      <c r="H139" s="36">
        <v>2553.0666666666666</v>
      </c>
      <c r="I139" s="36">
        <v>2621.7833333333328</v>
      </c>
      <c r="J139" s="36">
        <v>2695.8166666666666</v>
      </c>
      <c r="K139" s="31">
        <v>2547.75</v>
      </c>
      <c r="L139" s="31">
        <v>2405</v>
      </c>
      <c r="M139" s="31">
        <v>2.89201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505.75</v>
      </c>
      <c r="D140" s="36">
        <v>508.68333333333334</v>
      </c>
      <c r="E140" s="36">
        <v>499.86666666666667</v>
      </c>
      <c r="F140" s="36">
        <v>493.98333333333335</v>
      </c>
      <c r="G140" s="36">
        <v>485.16666666666669</v>
      </c>
      <c r="H140" s="36">
        <v>514.56666666666661</v>
      </c>
      <c r="I140" s="36">
        <v>523.38333333333344</v>
      </c>
      <c r="J140" s="36">
        <v>529.26666666666665</v>
      </c>
      <c r="K140" s="31">
        <v>517.5</v>
      </c>
      <c r="L140" s="31">
        <v>502.8</v>
      </c>
      <c r="M140" s="31">
        <v>3.5932499999999998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2212.85</v>
      </c>
      <c r="D141" s="36">
        <v>2201.8333333333335</v>
      </c>
      <c r="E141" s="36">
        <v>2180.0166666666669</v>
      </c>
      <c r="F141" s="36">
        <v>2147.1833333333334</v>
      </c>
      <c r="G141" s="36">
        <v>2125.3666666666668</v>
      </c>
      <c r="H141" s="36">
        <v>2234.666666666667</v>
      </c>
      <c r="I141" s="36">
        <v>2256.4833333333336</v>
      </c>
      <c r="J141" s="36">
        <v>2289.3166666666671</v>
      </c>
      <c r="K141" s="31">
        <v>2223.65</v>
      </c>
      <c r="L141" s="31">
        <v>2169</v>
      </c>
      <c r="M141" s="31">
        <v>2.14547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473.1</v>
      </c>
      <c r="D142" s="36">
        <v>473.05</v>
      </c>
      <c r="E142" s="36">
        <v>466.1</v>
      </c>
      <c r="F142" s="36">
        <v>459.1</v>
      </c>
      <c r="G142" s="36">
        <v>452.15000000000003</v>
      </c>
      <c r="H142" s="36">
        <v>480.05</v>
      </c>
      <c r="I142" s="36">
        <v>486.99999999999994</v>
      </c>
      <c r="J142" s="36">
        <v>494</v>
      </c>
      <c r="K142" s="31">
        <v>480</v>
      </c>
      <c r="L142" s="31">
        <v>466.05</v>
      </c>
      <c r="M142" s="31">
        <v>63.897489999999998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135.6</v>
      </c>
      <c r="D143" s="36">
        <v>138.01666666666665</v>
      </c>
      <c r="E143" s="36">
        <v>132.33333333333331</v>
      </c>
      <c r="F143" s="36">
        <v>129.06666666666666</v>
      </c>
      <c r="G143" s="36">
        <v>123.38333333333333</v>
      </c>
      <c r="H143" s="36">
        <v>141.2833333333333</v>
      </c>
      <c r="I143" s="36">
        <v>146.96666666666664</v>
      </c>
      <c r="J143" s="36">
        <v>150.23333333333329</v>
      </c>
      <c r="K143" s="31">
        <v>143.69999999999999</v>
      </c>
      <c r="L143" s="31">
        <v>134.75</v>
      </c>
      <c r="M143" s="31">
        <v>80.128110000000007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153.6</v>
      </c>
      <c r="D144" s="36">
        <v>153.14999999999998</v>
      </c>
      <c r="E144" s="36">
        <v>151.34999999999997</v>
      </c>
      <c r="F144" s="36">
        <v>149.1</v>
      </c>
      <c r="G144" s="36">
        <v>147.29999999999998</v>
      </c>
      <c r="H144" s="36">
        <v>155.39999999999995</v>
      </c>
      <c r="I144" s="36">
        <v>157.19999999999996</v>
      </c>
      <c r="J144" s="36">
        <v>159.44999999999993</v>
      </c>
      <c r="K144" s="31">
        <v>154.94999999999999</v>
      </c>
      <c r="L144" s="31">
        <v>150.9</v>
      </c>
      <c r="M144" s="31">
        <v>29.227920000000001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3488.8</v>
      </c>
      <c r="D145" s="36">
        <v>3494.4</v>
      </c>
      <c r="E145" s="36">
        <v>3459.4</v>
      </c>
      <c r="F145" s="36">
        <v>3430</v>
      </c>
      <c r="G145" s="36">
        <v>3395</v>
      </c>
      <c r="H145" s="36">
        <v>3523.8</v>
      </c>
      <c r="I145" s="36">
        <v>3558.8</v>
      </c>
      <c r="J145" s="36">
        <v>3588.2000000000003</v>
      </c>
      <c r="K145" s="31">
        <v>3529.4</v>
      </c>
      <c r="L145" s="31">
        <v>3465</v>
      </c>
      <c r="M145" s="31">
        <v>8.0790000000000006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6683.85</v>
      </c>
      <c r="D146" s="36">
        <v>6621.95</v>
      </c>
      <c r="E146" s="36">
        <v>6533.9</v>
      </c>
      <c r="F146" s="36">
        <v>6383.95</v>
      </c>
      <c r="G146" s="36">
        <v>6295.9</v>
      </c>
      <c r="H146" s="36">
        <v>6771.9</v>
      </c>
      <c r="I146" s="36">
        <v>6859.9500000000007</v>
      </c>
      <c r="J146" s="36">
        <v>7009.9</v>
      </c>
      <c r="K146" s="31">
        <v>6710</v>
      </c>
      <c r="L146" s="31">
        <v>6472</v>
      </c>
      <c r="M146" s="31">
        <v>3.9138500000000001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2351.6999999999998</v>
      </c>
      <c r="D147" s="36">
        <v>2332.3166666666666</v>
      </c>
      <c r="E147" s="36">
        <v>2304.3833333333332</v>
      </c>
      <c r="F147" s="36">
        <v>2257.0666666666666</v>
      </c>
      <c r="G147" s="36">
        <v>2229.1333333333332</v>
      </c>
      <c r="H147" s="36">
        <v>2379.6333333333332</v>
      </c>
      <c r="I147" s="36">
        <v>2407.5666666666666</v>
      </c>
      <c r="J147" s="36">
        <v>2454.8833333333332</v>
      </c>
      <c r="K147" s="31">
        <v>2360.25</v>
      </c>
      <c r="L147" s="31">
        <v>2285</v>
      </c>
      <c r="M147" s="31">
        <v>2.5746000000000002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6424.25</v>
      </c>
      <c r="D148" s="36">
        <v>6418.083333333333</v>
      </c>
      <c r="E148" s="36">
        <v>6363.2666666666664</v>
      </c>
      <c r="F148" s="36">
        <v>6302.2833333333338</v>
      </c>
      <c r="G148" s="36">
        <v>6247.4666666666672</v>
      </c>
      <c r="H148" s="36">
        <v>6479.0666666666657</v>
      </c>
      <c r="I148" s="36">
        <v>6533.8833333333332</v>
      </c>
      <c r="J148" s="36">
        <v>6594.866666666665</v>
      </c>
      <c r="K148" s="31">
        <v>6472.9</v>
      </c>
      <c r="L148" s="31">
        <v>6357.1</v>
      </c>
      <c r="M148" s="31">
        <v>11.02788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629.5</v>
      </c>
      <c r="D149" s="36">
        <v>630.16666666666663</v>
      </c>
      <c r="E149" s="36">
        <v>621.5333333333333</v>
      </c>
      <c r="F149" s="36">
        <v>613.56666666666672</v>
      </c>
      <c r="G149" s="36">
        <v>604.93333333333339</v>
      </c>
      <c r="H149" s="36">
        <v>638.13333333333321</v>
      </c>
      <c r="I149" s="36">
        <v>646.76666666666665</v>
      </c>
      <c r="J149" s="36">
        <v>654.73333333333312</v>
      </c>
      <c r="K149" s="31">
        <v>638.79999999999995</v>
      </c>
      <c r="L149" s="31">
        <v>622.20000000000005</v>
      </c>
      <c r="M149" s="31">
        <v>3.5666199999999999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403.95</v>
      </c>
      <c r="D150" s="36">
        <v>398.51666666666671</v>
      </c>
      <c r="E150" s="36">
        <v>389.78333333333342</v>
      </c>
      <c r="F150" s="36">
        <v>375.61666666666673</v>
      </c>
      <c r="G150" s="36">
        <v>366.88333333333344</v>
      </c>
      <c r="H150" s="36">
        <v>412.68333333333339</v>
      </c>
      <c r="I150" s="36">
        <v>421.41666666666663</v>
      </c>
      <c r="J150" s="36">
        <v>435.58333333333337</v>
      </c>
      <c r="K150" s="31">
        <v>407.25</v>
      </c>
      <c r="L150" s="31">
        <v>384.35</v>
      </c>
      <c r="M150" s="31">
        <v>17.036049999999999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187.25</v>
      </c>
      <c r="D151" s="36">
        <v>188.08333333333334</v>
      </c>
      <c r="E151" s="36">
        <v>184.76666666666668</v>
      </c>
      <c r="F151" s="36">
        <v>182.28333333333333</v>
      </c>
      <c r="G151" s="36">
        <v>178.96666666666667</v>
      </c>
      <c r="H151" s="36">
        <v>190.56666666666669</v>
      </c>
      <c r="I151" s="36">
        <v>193.88333333333335</v>
      </c>
      <c r="J151" s="36">
        <v>196.3666666666667</v>
      </c>
      <c r="K151" s="31">
        <v>191.4</v>
      </c>
      <c r="L151" s="31">
        <v>185.6</v>
      </c>
      <c r="M151" s="31">
        <v>4.1950399999999997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48.35</v>
      </c>
      <c r="D152" s="36">
        <v>48.29999999999999</v>
      </c>
      <c r="E152" s="36">
        <v>47.59999999999998</v>
      </c>
      <c r="F152" s="36">
        <v>46.849999999999987</v>
      </c>
      <c r="G152" s="36">
        <v>46.149999999999977</v>
      </c>
      <c r="H152" s="36">
        <v>49.049999999999983</v>
      </c>
      <c r="I152" s="36">
        <v>49.749999999999986</v>
      </c>
      <c r="J152" s="36">
        <v>50.499999999999986</v>
      </c>
      <c r="K152" s="31">
        <v>49</v>
      </c>
      <c r="L152" s="31">
        <v>47.55</v>
      </c>
      <c r="M152" s="31">
        <v>270.83837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3792.4</v>
      </c>
      <c r="D153" s="36">
        <v>3814.15</v>
      </c>
      <c r="E153" s="36">
        <v>3738.3</v>
      </c>
      <c r="F153" s="36">
        <v>3684.2000000000003</v>
      </c>
      <c r="G153" s="36">
        <v>3608.3500000000004</v>
      </c>
      <c r="H153" s="36">
        <v>3868.25</v>
      </c>
      <c r="I153" s="36">
        <v>3944.0999999999995</v>
      </c>
      <c r="J153" s="36">
        <v>3998.2</v>
      </c>
      <c r="K153" s="31">
        <v>3890</v>
      </c>
      <c r="L153" s="31">
        <v>3760.05</v>
      </c>
      <c r="M153" s="31">
        <v>10.21336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652.04999999999995</v>
      </c>
      <c r="D154" s="36">
        <v>641.0333333333333</v>
      </c>
      <c r="E154" s="36">
        <v>626.56666666666661</v>
      </c>
      <c r="F154" s="36">
        <v>601.08333333333326</v>
      </c>
      <c r="G154" s="36">
        <v>586.61666666666656</v>
      </c>
      <c r="H154" s="36">
        <v>666.51666666666665</v>
      </c>
      <c r="I154" s="36">
        <v>680.98333333333335</v>
      </c>
      <c r="J154" s="36">
        <v>706.4666666666667</v>
      </c>
      <c r="K154" s="31">
        <v>655.5</v>
      </c>
      <c r="L154" s="31">
        <v>615.54999999999995</v>
      </c>
      <c r="M154" s="31">
        <v>3.5489600000000001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466</v>
      </c>
      <c r="D155" s="36">
        <v>464.11666666666662</v>
      </c>
      <c r="E155" s="36">
        <v>458.83333333333326</v>
      </c>
      <c r="F155" s="36">
        <v>451.66666666666663</v>
      </c>
      <c r="G155" s="36">
        <v>446.38333333333327</v>
      </c>
      <c r="H155" s="36">
        <v>471.28333333333325</v>
      </c>
      <c r="I155" s="36">
        <v>476.56666666666666</v>
      </c>
      <c r="J155" s="36">
        <v>483.73333333333323</v>
      </c>
      <c r="K155" s="31">
        <v>469.4</v>
      </c>
      <c r="L155" s="31">
        <v>456.95</v>
      </c>
      <c r="M155" s="31">
        <v>8.6428100000000008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1857</v>
      </c>
      <c r="D156" s="36">
        <v>1844.1666666666667</v>
      </c>
      <c r="E156" s="36">
        <v>1814.8833333333334</v>
      </c>
      <c r="F156" s="36">
        <v>1772.7666666666667</v>
      </c>
      <c r="G156" s="36">
        <v>1743.4833333333333</v>
      </c>
      <c r="H156" s="36">
        <v>1886.2833333333335</v>
      </c>
      <c r="I156" s="36">
        <v>1915.5666666666668</v>
      </c>
      <c r="J156" s="36">
        <v>1957.6833333333336</v>
      </c>
      <c r="K156" s="31">
        <v>1873.45</v>
      </c>
      <c r="L156" s="31">
        <v>1802.05</v>
      </c>
      <c r="M156" s="31">
        <v>1.77644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209.55</v>
      </c>
      <c r="D157" s="36">
        <v>207.96666666666667</v>
      </c>
      <c r="E157" s="36">
        <v>203.58333333333334</v>
      </c>
      <c r="F157" s="36">
        <v>197.61666666666667</v>
      </c>
      <c r="G157" s="36">
        <v>193.23333333333335</v>
      </c>
      <c r="H157" s="36">
        <v>213.93333333333334</v>
      </c>
      <c r="I157" s="36">
        <v>218.31666666666666</v>
      </c>
      <c r="J157" s="36">
        <v>224.28333333333333</v>
      </c>
      <c r="K157" s="31">
        <v>212.35</v>
      </c>
      <c r="L157" s="31">
        <v>202</v>
      </c>
      <c r="M157" s="31">
        <v>62.443600000000004</v>
      </c>
      <c r="N157" s="1"/>
      <c r="O157" s="1"/>
    </row>
    <row r="158" spans="1:15" ht="12.75" customHeight="1">
      <c r="A158" s="33">
        <v>148</v>
      </c>
      <c r="B158" s="53" t="s">
        <v>851</v>
      </c>
      <c r="C158" s="31">
        <v>1178.5</v>
      </c>
      <c r="D158" s="36">
        <v>1188.2</v>
      </c>
      <c r="E158" s="36">
        <v>1160.45</v>
      </c>
      <c r="F158" s="36">
        <v>1142.4000000000001</v>
      </c>
      <c r="G158" s="36">
        <v>1114.6500000000001</v>
      </c>
      <c r="H158" s="36">
        <v>1206.25</v>
      </c>
      <c r="I158" s="36">
        <v>1234</v>
      </c>
      <c r="J158" s="36">
        <v>1252.05</v>
      </c>
      <c r="K158" s="31">
        <v>1215.95</v>
      </c>
      <c r="L158" s="31">
        <v>1170.1500000000001</v>
      </c>
      <c r="M158" s="31">
        <v>0.73124999999999996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99.65</v>
      </c>
      <c r="D159" s="36">
        <v>100.26666666666667</v>
      </c>
      <c r="E159" s="36">
        <v>98.633333333333326</v>
      </c>
      <c r="F159" s="36">
        <v>97.61666666666666</v>
      </c>
      <c r="G159" s="36">
        <v>95.98333333333332</v>
      </c>
      <c r="H159" s="36">
        <v>101.28333333333333</v>
      </c>
      <c r="I159" s="36">
        <v>102.91666666666669</v>
      </c>
      <c r="J159" s="36">
        <v>103.93333333333334</v>
      </c>
      <c r="K159" s="31">
        <v>101.9</v>
      </c>
      <c r="L159" s="31">
        <v>99.25</v>
      </c>
      <c r="M159" s="31">
        <v>32.402810000000002</v>
      </c>
      <c r="N159" s="1"/>
      <c r="O159" s="1"/>
    </row>
    <row r="160" spans="1:15" ht="12.75" customHeight="1">
      <c r="A160" s="33">
        <v>150</v>
      </c>
      <c r="B160" s="53" t="s">
        <v>834</v>
      </c>
      <c r="C160" s="31">
        <v>883.05</v>
      </c>
      <c r="D160" s="36">
        <v>877.76666666666677</v>
      </c>
      <c r="E160" s="36">
        <v>865.58333333333348</v>
      </c>
      <c r="F160" s="36">
        <v>848.11666666666667</v>
      </c>
      <c r="G160" s="36">
        <v>835.93333333333339</v>
      </c>
      <c r="H160" s="36">
        <v>895.23333333333358</v>
      </c>
      <c r="I160" s="36">
        <v>907.41666666666674</v>
      </c>
      <c r="J160" s="36">
        <v>924.88333333333367</v>
      </c>
      <c r="K160" s="31">
        <v>889.95</v>
      </c>
      <c r="L160" s="31">
        <v>860.3</v>
      </c>
      <c r="M160" s="31">
        <v>3.9913599999999998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2856.45</v>
      </c>
      <c r="D161" s="36">
        <v>2843.0666666666671</v>
      </c>
      <c r="E161" s="36">
        <v>2816.6833333333343</v>
      </c>
      <c r="F161" s="36">
        <v>2776.9166666666674</v>
      </c>
      <c r="G161" s="36">
        <v>2750.5333333333347</v>
      </c>
      <c r="H161" s="36">
        <v>2882.8333333333339</v>
      </c>
      <c r="I161" s="36">
        <v>2909.2166666666662</v>
      </c>
      <c r="J161" s="36">
        <v>2948.9833333333336</v>
      </c>
      <c r="K161" s="31">
        <v>2869.45</v>
      </c>
      <c r="L161" s="31">
        <v>2803.3</v>
      </c>
      <c r="M161" s="31">
        <v>1.5962499999999999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320.3</v>
      </c>
      <c r="D162" s="36">
        <v>319.56666666666666</v>
      </c>
      <c r="E162" s="36">
        <v>317.13333333333333</v>
      </c>
      <c r="F162" s="36">
        <v>313.96666666666664</v>
      </c>
      <c r="G162" s="36">
        <v>311.5333333333333</v>
      </c>
      <c r="H162" s="36">
        <v>322.73333333333335</v>
      </c>
      <c r="I162" s="36">
        <v>325.16666666666663</v>
      </c>
      <c r="J162" s="36">
        <v>328.33333333333337</v>
      </c>
      <c r="K162" s="31">
        <v>322</v>
      </c>
      <c r="L162" s="31">
        <v>316.39999999999998</v>
      </c>
      <c r="M162" s="31">
        <v>17.251819999999999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436.7</v>
      </c>
      <c r="D163" s="36">
        <v>439.43333333333334</v>
      </c>
      <c r="E163" s="36">
        <v>431.26666666666665</v>
      </c>
      <c r="F163" s="36">
        <v>425.83333333333331</v>
      </c>
      <c r="G163" s="36">
        <v>417.66666666666663</v>
      </c>
      <c r="H163" s="36">
        <v>444.86666666666667</v>
      </c>
      <c r="I163" s="36">
        <v>453.0333333333333</v>
      </c>
      <c r="J163" s="36">
        <v>458.4666666666667</v>
      </c>
      <c r="K163" s="31">
        <v>447.6</v>
      </c>
      <c r="L163" s="31">
        <v>434</v>
      </c>
      <c r="M163" s="31">
        <v>4.3358999999999996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156.9</v>
      </c>
      <c r="D164" s="36">
        <v>155.9</v>
      </c>
      <c r="E164" s="36">
        <v>154</v>
      </c>
      <c r="F164" s="36">
        <v>151.1</v>
      </c>
      <c r="G164" s="36">
        <v>149.19999999999999</v>
      </c>
      <c r="H164" s="36">
        <v>158.80000000000001</v>
      </c>
      <c r="I164" s="36">
        <v>160.70000000000005</v>
      </c>
      <c r="J164" s="36">
        <v>163.60000000000002</v>
      </c>
      <c r="K164" s="31">
        <v>157.80000000000001</v>
      </c>
      <c r="L164" s="31">
        <v>153</v>
      </c>
      <c r="M164" s="31">
        <v>54.403730000000003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150.4</v>
      </c>
      <c r="D165" s="36">
        <v>149.9</v>
      </c>
      <c r="E165" s="36">
        <v>148.60000000000002</v>
      </c>
      <c r="F165" s="36">
        <v>146.80000000000001</v>
      </c>
      <c r="G165" s="36">
        <v>145.50000000000003</v>
      </c>
      <c r="H165" s="36">
        <v>151.70000000000002</v>
      </c>
      <c r="I165" s="36">
        <v>153.00000000000003</v>
      </c>
      <c r="J165" s="36">
        <v>154.80000000000001</v>
      </c>
      <c r="K165" s="31">
        <v>151.19999999999999</v>
      </c>
      <c r="L165" s="31">
        <v>148.1</v>
      </c>
      <c r="M165" s="31">
        <v>128.29211000000001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715.95</v>
      </c>
      <c r="D166" s="36">
        <v>724.68333333333339</v>
      </c>
      <c r="E166" s="36">
        <v>701.36666666666679</v>
      </c>
      <c r="F166" s="36">
        <v>686.78333333333342</v>
      </c>
      <c r="G166" s="36">
        <v>663.46666666666681</v>
      </c>
      <c r="H166" s="36">
        <v>739.26666666666677</v>
      </c>
      <c r="I166" s="36">
        <v>762.58333333333337</v>
      </c>
      <c r="J166" s="36">
        <v>777.16666666666674</v>
      </c>
      <c r="K166" s="31">
        <v>748</v>
      </c>
      <c r="L166" s="31">
        <v>710.1</v>
      </c>
      <c r="M166" s="31">
        <v>5.7846900000000003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4331.75</v>
      </c>
      <c r="D167" s="36">
        <v>4316.4333333333334</v>
      </c>
      <c r="E167" s="36">
        <v>4285.8666666666668</v>
      </c>
      <c r="F167" s="36">
        <v>4239.9833333333336</v>
      </c>
      <c r="G167" s="36">
        <v>4209.416666666667</v>
      </c>
      <c r="H167" s="36">
        <v>4362.3166666666666</v>
      </c>
      <c r="I167" s="36">
        <v>4392.8833333333341</v>
      </c>
      <c r="J167" s="36">
        <v>4438.7666666666664</v>
      </c>
      <c r="K167" s="31">
        <v>4347</v>
      </c>
      <c r="L167" s="31">
        <v>4270.55</v>
      </c>
      <c r="M167" s="31">
        <v>0.46855000000000002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920.8</v>
      </c>
      <c r="D168" s="36">
        <v>929.44999999999993</v>
      </c>
      <c r="E168" s="36">
        <v>906.69999999999982</v>
      </c>
      <c r="F168" s="36">
        <v>892.59999999999991</v>
      </c>
      <c r="G168" s="36">
        <v>869.8499999999998</v>
      </c>
      <c r="H168" s="36">
        <v>943.54999999999984</v>
      </c>
      <c r="I168" s="36">
        <v>966.30000000000007</v>
      </c>
      <c r="J168" s="36">
        <v>980.39999999999986</v>
      </c>
      <c r="K168" s="31">
        <v>952.2</v>
      </c>
      <c r="L168" s="31">
        <v>915.35</v>
      </c>
      <c r="M168" s="31">
        <v>2.1301399999999999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218.3</v>
      </c>
      <c r="D169" s="36">
        <v>218.48333333333335</v>
      </c>
      <c r="E169" s="36">
        <v>216.16666666666669</v>
      </c>
      <c r="F169" s="36">
        <v>214.03333333333333</v>
      </c>
      <c r="G169" s="36">
        <v>211.71666666666667</v>
      </c>
      <c r="H169" s="36">
        <v>220.6166666666667</v>
      </c>
      <c r="I169" s="36">
        <v>222.93333333333337</v>
      </c>
      <c r="J169" s="36">
        <v>225.06666666666672</v>
      </c>
      <c r="K169" s="31">
        <v>220.8</v>
      </c>
      <c r="L169" s="31">
        <v>216.35</v>
      </c>
      <c r="M169" s="31">
        <v>5.4738699999999998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205.7</v>
      </c>
      <c r="D170" s="36">
        <v>204.41666666666666</v>
      </c>
      <c r="E170" s="36">
        <v>201.98333333333332</v>
      </c>
      <c r="F170" s="36">
        <v>198.26666666666665</v>
      </c>
      <c r="G170" s="36">
        <v>195.83333333333331</v>
      </c>
      <c r="H170" s="36">
        <v>208.13333333333333</v>
      </c>
      <c r="I170" s="36">
        <v>210.56666666666666</v>
      </c>
      <c r="J170" s="36">
        <v>214.28333333333333</v>
      </c>
      <c r="K170" s="31">
        <v>206.85</v>
      </c>
      <c r="L170" s="31">
        <v>200.7</v>
      </c>
      <c r="M170" s="31">
        <v>22.432659999999998</v>
      </c>
      <c r="N170" s="1"/>
      <c r="O170" s="1"/>
    </row>
    <row r="171" spans="1:15" ht="12.75" customHeight="1">
      <c r="A171" s="33">
        <v>161</v>
      </c>
      <c r="B171" s="53" t="s">
        <v>835</v>
      </c>
      <c r="C171" s="31">
        <v>706.3</v>
      </c>
      <c r="D171" s="36">
        <v>707.13333333333333</v>
      </c>
      <c r="E171" s="36">
        <v>696.66666666666663</v>
      </c>
      <c r="F171" s="36">
        <v>687.0333333333333</v>
      </c>
      <c r="G171" s="36">
        <v>676.56666666666661</v>
      </c>
      <c r="H171" s="36">
        <v>716.76666666666665</v>
      </c>
      <c r="I171" s="36">
        <v>727.23333333333335</v>
      </c>
      <c r="J171" s="36">
        <v>736.86666666666667</v>
      </c>
      <c r="K171" s="31">
        <v>717.6</v>
      </c>
      <c r="L171" s="31">
        <v>697.5</v>
      </c>
      <c r="M171" s="31">
        <v>8.5252700000000008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408</v>
      </c>
      <c r="D172" s="36">
        <v>410</v>
      </c>
      <c r="E172" s="36">
        <v>396</v>
      </c>
      <c r="F172" s="36">
        <v>384</v>
      </c>
      <c r="G172" s="36">
        <v>370</v>
      </c>
      <c r="H172" s="36">
        <v>422</v>
      </c>
      <c r="I172" s="36">
        <v>436</v>
      </c>
      <c r="J172" s="36">
        <v>448</v>
      </c>
      <c r="K172" s="31">
        <v>424</v>
      </c>
      <c r="L172" s="31">
        <v>398</v>
      </c>
      <c r="M172" s="31">
        <v>12.60951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1212.8499999999999</v>
      </c>
      <c r="D173" s="36">
        <v>1208.8666666666666</v>
      </c>
      <c r="E173" s="36">
        <v>1186.083333333333</v>
      </c>
      <c r="F173" s="36">
        <v>1159.3166666666664</v>
      </c>
      <c r="G173" s="36">
        <v>1136.5333333333328</v>
      </c>
      <c r="H173" s="36">
        <v>1235.6333333333332</v>
      </c>
      <c r="I173" s="36">
        <v>1258.4166666666665</v>
      </c>
      <c r="J173" s="36">
        <v>1285.1833333333334</v>
      </c>
      <c r="K173" s="31">
        <v>1231.6500000000001</v>
      </c>
      <c r="L173" s="31">
        <v>1182.0999999999999</v>
      </c>
      <c r="M173" s="31">
        <v>0.86163999999999996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182.25</v>
      </c>
      <c r="D174" s="36">
        <v>180.81666666666669</v>
      </c>
      <c r="E174" s="36">
        <v>177.73333333333338</v>
      </c>
      <c r="F174" s="36">
        <v>173.2166666666667</v>
      </c>
      <c r="G174" s="36">
        <v>170.13333333333338</v>
      </c>
      <c r="H174" s="36">
        <v>185.33333333333337</v>
      </c>
      <c r="I174" s="36">
        <v>188.41666666666669</v>
      </c>
      <c r="J174" s="36">
        <v>192.93333333333337</v>
      </c>
      <c r="K174" s="31">
        <v>183.9</v>
      </c>
      <c r="L174" s="31">
        <v>176.3</v>
      </c>
      <c r="M174" s="31">
        <v>194.75686999999999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1302</v>
      </c>
      <c r="D175" s="36">
        <v>1311.1499999999999</v>
      </c>
      <c r="E175" s="36">
        <v>1285.5999999999997</v>
      </c>
      <c r="F175" s="36">
        <v>1269.1999999999998</v>
      </c>
      <c r="G175" s="36">
        <v>1243.6499999999996</v>
      </c>
      <c r="H175" s="36">
        <v>1327.5499999999997</v>
      </c>
      <c r="I175" s="36">
        <v>1353.1</v>
      </c>
      <c r="J175" s="36">
        <v>1369.4999999999998</v>
      </c>
      <c r="K175" s="31">
        <v>1336.7</v>
      </c>
      <c r="L175" s="31">
        <v>1294.75</v>
      </c>
      <c r="M175" s="31">
        <v>1.84117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84</v>
      </c>
      <c r="D176" s="36">
        <v>83.983333333333334</v>
      </c>
      <c r="E176" s="36">
        <v>82.616666666666674</v>
      </c>
      <c r="F176" s="36">
        <v>81.233333333333334</v>
      </c>
      <c r="G176" s="36">
        <v>79.866666666666674</v>
      </c>
      <c r="H176" s="36">
        <v>85.366666666666674</v>
      </c>
      <c r="I176" s="36">
        <v>86.73333333333332</v>
      </c>
      <c r="J176" s="36">
        <v>88.116666666666674</v>
      </c>
      <c r="K176" s="31">
        <v>85.35</v>
      </c>
      <c r="L176" s="31">
        <v>82.6</v>
      </c>
      <c r="M176" s="31">
        <v>3416.49737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2536.1</v>
      </c>
      <c r="D177" s="36">
        <v>2501.3666666666668</v>
      </c>
      <c r="E177" s="36">
        <v>2455.7333333333336</v>
      </c>
      <c r="F177" s="36">
        <v>2375.3666666666668</v>
      </c>
      <c r="G177" s="36">
        <v>2329.7333333333336</v>
      </c>
      <c r="H177" s="36">
        <v>2581.7333333333336</v>
      </c>
      <c r="I177" s="36">
        <v>2627.3666666666668</v>
      </c>
      <c r="J177" s="36">
        <v>2707.7333333333336</v>
      </c>
      <c r="K177" s="31">
        <v>2547</v>
      </c>
      <c r="L177" s="31">
        <v>2421</v>
      </c>
      <c r="M177" s="31">
        <v>0.19878999999999999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380.1</v>
      </c>
      <c r="D178" s="36">
        <v>384.03333333333336</v>
      </c>
      <c r="E178" s="36">
        <v>370.26666666666671</v>
      </c>
      <c r="F178" s="36">
        <v>360.43333333333334</v>
      </c>
      <c r="G178" s="36">
        <v>346.66666666666669</v>
      </c>
      <c r="H178" s="36">
        <v>393.86666666666673</v>
      </c>
      <c r="I178" s="36">
        <v>407.63333333333338</v>
      </c>
      <c r="J178" s="36">
        <v>417.46666666666675</v>
      </c>
      <c r="K178" s="31">
        <v>397.8</v>
      </c>
      <c r="L178" s="31">
        <v>374.2</v>
      </c>
      <c r="M178" s="31">
        <v>29.85549</v>
      </c>
      <c r="N178" s="1"/>
      <c r="O178" s="1"/>
    </row>
    <row r="179" spans="1:15" ht="12.75" customHeight="1">
      <c r="A179" s="33">
        <v>169</v>
      </c>
      <c r="B179" s="53" t="s">
        <v>1004</v>
      </c>
      <c r="C179" s="31">
        <v>6507.9</v>
      </c>
      <c r="D179" s="36">
        <v>6479.9333333333334</v>
      </c>
      <c r="E179" s="36">
        <v>6428.9666666666672</v>
      </c>
      <c r="F179" s="36">
        <v>6350.0333333333338</v>
      </c>
      <c r="G179" s="36">
        <v>6299.0666666666675</v>
      </c>
      <c r="H179" s="36">
        <v>6558.8666666666668</v>
      </c>
      <c r="I179" s="36">
        <v>6609.8333333333321</v>
      </c>
      <c r="J179" s="36">
        <v>6688.7666666666664</v>
      </c>
      <c r="K179" s="31">
        <v>6530.9</v>
      </c>
      <c r="L179" s="31">
        <v>6401</v>
      </c>
      <c r="M179" s="31">
        <v>0.15462000000000001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1765.95</v>
      </c>
      <c r="D180" s="36">
        <v>1770.5666666666668</v>
      </c>
      <c r="E180" s="36">
        <v>1728.2833333333338</v>
      </c>
      <c r="F180" s="36">
        <v>1690.616666666667</v>
      </c>
      <c r="G180" s="36">
        <v>1648.3333333333339</v>
      </c>
      <c r="H180" s="36">
        <v>1808.2333333333336</v>
      </c>
      <c r="I180" s="36">
        <v>1850.5166666666669</v>
      </c>
      <c r="J180" s="36">
        <v>1888.1833333333334</v>
      </c>
      <c r="K180" s="31">
        <v>1812.85</v>
      </c>
      <c r="L180" s="31">
        <v>1732.9</v>
      </c>
      <c r="M180" s="31">
        <v>2.4449800000000002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2173.65</v>
      </c>
      <c r="D181" s="36">
        <v>2186.2333333333331</v>
      </c>
      <c r="E181" s="36">
        <v>2104.4666666666662</v>
      </c>
      <c r="F181" s="36">
        <v>2035.2833333333333</v>
      </c>
      <c r="G181" s="36">
        <v>1953.5166666666664</v>
      </c>
      <c r="H181" s="36">
        <v>2255.4166666666661</v>
      </c>
      <c r="I181" s="36">
        <v>2337.1833333333334</v>
      </c>
      <c r="J181" s="36">
        <v>2406.3666666666659</v>
      </c>
      <c r="K181" s="31">
        <v>2268</v>
      </c>
      <c r="L181" s="31">
        <v>2117.0500000000002</v>
      </c>
      <c r="M181" s="31">
        <v>4.9222999999999999</v>
      </c>
      <c r="N181" s="1"/>
      <c r="O181" s="1"/>
    </row>
    <row r="182" spans="1:15" ht="12.75" customHeight="1">
      <c r="A182" s="33">
        <v>172</v>
      </c>
      <c r="B182" s="53" t="s">
        <v>1005</v>
      </c>
      <c r="C182" s="31">
        <v>868.45</v>
      </c>
      <c r="D182" s="36">
        <v>864.29999999999984</v>
      </c>
      <c r="E182" s="36">
        <v>849.1999999999997</v>
      </c>
      <c r="F182" s="36">
        <v>829.94999999999982</v>
      </c>
      <c r="G182" s="36">
        <v>814.84999999999968</v>
      </c>
      <c r="H182" s="36">
        <v>883.54999999999973</v>
      </c>
      <c r="I182" s="36">
        <v>898.64999999999986</v>
      </c>
      <c r="J182" s="36">
        <v>917.89999999999975</v>
      </c>
      <c r="K182" s="31">
        <v>879.4</v>
      </c>
      <c r="L182" s="31">
        <v>845.05</v>
      </c>
      <c r="M182" s="31">
        <v>1.1942699999999999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925.1</v>
      </c>
      <c r="D183" s="36">
        <v>916.83333333333337</v>
      </c>
      <c r="E183" s="36">
        <v>906.7166666666667</v>
      </c>
      <c r="F183" s="36">
        <v>888.33333333333337</v>
      </c>
      <c r="G183" s="36">
        <v>878.2166666666667</v>
      </c>
      <c r="H183" s="36">
        <v>935.2166666666667</v>
      </c>
      <c r="I183" s="36">
        <v>945.33333333333326</v>
      </c>
      <c r="J183" s="36">
        <v>963.7166666666667</v>
      </c>
      <c r="K183" s="31">
        <v>926.95</v>
      </c>
      <c r="L183" s="31">
        <v>898.45</v>
      </c>
      <c r="M183" s="31">
        <v>14.34787</v>
      </c>
      <c r="N183" s="1"/>
      <c r="O183" s="1"/>
    </row>
    <row r="184" spans="1:15" ht="12.75" customHeight="1">
      <c r="A184" s="33">
        <v>174</v>
      </c>
      <c r="B184" s="53" t="s">
        <v>839</v>
      </c>
      <c r="C184" s="31">
        <v>1364.2</v>
      </c>
      <c r="D184" s="36">
        <v>1381.4333333333332</v>
      </c>
      <c r="E184" s="36">
        <v>1322.8666666666663</v>
      </c>
      <c r="F184" s="36">
        <v>1281.5333333333331</v>
      </c>
      <c r="G184" s="36">
        <v>1222.9666666666662</v>
      </c>
      <c r="H184" s="36">
        <v>1422.7666666666664</v>
      </c>
      <c r="I184" s="36">
        <v>1481.3333333333335</v>
      </c>
      <c r="J184" s="36">
        <v>1522.6666666666665</v>
      </c>
      <c r="K184" s="31">
        <v>1440</v>
      </c>
      <c r="L184" s="31">
        <v>1340.1</v>
      </c>
      <c r="M184" s="31">
        <v>7.8238799999999999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1130.4000000000001</v>
      </c>
      <c r="D185" s="36">
        <v>1139.3666666666668</v>
      </c>
      <c r="E185" s="36">
        <v>1112.7333333333336</v>
      </c>
      <c r="F185" s="36">
        <v>1095.0666666666668</v>
      </c>
      <c r="G185" s="36">
        <v>1068.4333333333336</v>
      </c>
      <c r="H185" s="36">
        <v>1157.0333333333335</v>
      </c>
      <c r="I185" s="36">
        <v>1183.6666666666667</v>
      </c>
      <c r="J185" s="36">
        <v>1201.3333333333335</v>
      </c>
      <c r="K185" s="31">
        <v>1166</v>
      </c>
      <c r="L185" s="31">
        <v>1121.7</v>
      </c>
      <c r="M185" s="31">
        <v>0.60777999999999999</v>
      </c>
      <c r="N185" s="1"/>
      <c r="O185" s="1"/>
    </row>
    <row r="186" spans="1:15" ht="12.75" customHeight="1">
      <c r="A186" s="33">
        <v>176</v>
      </c>
      <c r="B186" s="53" t="s">
        <v>1006</v>
      </c>
      <c r="C186" s="31">
        <v>741.7</v>
      </c>
      <c r="D186" s="36">
        <v>738.7833333333333</v>
      </c>
      <c r="E186" s="36">
        <v>728.01666666666665</v>
      </c>
      <c r="F186" s="36">
        <v>714.33333333333337</v>
      </c>
      <c r="G186" s="36">
        <v>703.56666666666672</v>
      </c>
      <c r="H186" s="36">
        <v>752.46666666666658</v>
      </c>
      <c r="I186" s="36">
        <v>763.23333333333323</v>
      </c>
      <c r="J186" s="36">
        <v>776.91666666666652</v>
      </c>
      <c r="K186" s="31">
        <v>749.55</v>
      </c>
      <c r="L186" s="31">
        <v>725.1</v>
      </c>
      <c r="M186" s="31">
        <v>3.07375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2957.45</v>
      </c>
      <c r="D187" s="36">
        <v>2878.5166666666664</v>
      </c>
      <c r="E187" s="36">
        <v>2757.0333333333328</v>
      </c>
      <c r="F187" s="36">
        <v>2556.6166666666663</v>
      </c>
      <c r="G187" s="36">
        <v>2435.1333333333328</v>
      </c>
      <c r="H187" s="36">
        <v>3078.9333333333329</v>
      </c>
      <c r="I187" s="36">
        <v>3200.4166666666665</v>
      </c>
      <c r="J187" s="36">
        <v>3400.833333333333</v>
      </c>
      <c r="K187" s="31">
        <v>3000</v>
      </c>
      <c r="L187" s="31">
        <v>2678.1</v>
      </c>
      <c r="M187" s="31">
        <v>1.6177299999999999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1257.7</v>
      </c>
      <c r="D188" s="36">
        <v>1249.2</v>
      </c>
      <c r="E188" s="36">
        <v>1234.5500000000002</v>
      </c>
      <c r="F188" s="36">
        <v>1211.4000000000001</v>
      </c>
      <c r="G188" s="36">
        <v>1196.7500000000002</v>
      </c>
      <c r="H188" s="36">
        <v>1272.3500000000001</v>
      </c>
      <c r="I188" s="36">
        <v>1287.0000000000002</v>
      </c>
      <c r="J188" s="36">
        <v>1310.1500000000001</v>
      </c>
      <c r="K188" s="31">
        <v>1263.8499999999999</v>
      </c>
      <c r="L188" s="31">
        <v>1226.05</v>
      </c>
      <c r="M188" s="31">
        <v>10.418290000000001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801</v>
      </c>
      <c r="D189" s="36">
        <v>800.28333333333342</v>
      </c>
      <c r="E189" s="36">
        <v>795.41666666666686</v>
      </c>
      <c r="F189" s="36">
        <v>789.83333333333348</v>
      </c>
      <c r="G189" s="36">
        <v>784.96666666666692</v>
      </c>
      <c r="H189" s="36">
        <v>805.86666666666679</v>
      </c>
      <c r="I189" s="36">
        <v>810.73333333333335</v>
      </c>
      <c r="J189" s="36">
        <v>816.31666666666672</v>
      </c>
      <c r="K189" s="31">
        <v>805.15</v>
      </c>
      <c r="L189" s="31">
        <v>794.7</v>
      </c>
      <c r="M189" s="31">
        <v>1.6209499999999999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2398.0500000000002</v>
      </c>
      <c r="D190" s="36">
        <v>2380.25</v>
      </c>
      <c r="E190" s="36">
        <v>2353.8000000000002</v>
      </c>
      <c r="F190" s="36">
        <v>2309.5500000000002</v>
      </c>
      <c r="G190" s="36">
        <v>2283.1000000000004</v>
      </c>
      <c r="H190" s="36">
        <v>2424.5</v>
      </c>
      <c r="I190" s="36">
        <v>2450.9499999999998</v>
      </c>
      <c r="J190" s="36">
        <v>2495.1999999999998</v>
      </c>
      <c r="K190" s="31">
        <v>2406.6999999999998</v>
      </c>
      <c r="L190" s="31">
        <v>2336</v>
      </c>
      <c r="M190" s="31">
        <v>4.6614800000000001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465</v>
      </c>
      <c r="D191" s="36">
        <v>462.66666666666669</v>
      </c>
      <c r="E191" s="36">
        <v>455.53333333333336</v>
      </c>
      <c r="F191" s="36">
        <v>446.06666666666666</v>
      </c>
      <c r="G191" s="36">
        <v>438.93333333333334</v>
      </c>
      <c r="H191" s="36">
        <v>472.13333333333338</v>
      </c>
      <c r="I191" s="36">
        <v>479.26666666666671</v>
      </c>
      <c r="J191" s="36">
        <v>488.73333333333341</v>
      </c>
      <c r="K191" s="31">
        <v>469.8</v>
      </c>
      <c r="L191" s="31">
        <v>453.2</v>
      </c>
      <c r="M191" s="31">
        <v>13.55528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598.85</v>
      </c>
      <c r="D192" s="36">
        <v>594.93333333333339</v>
      </c>
      <c r="E192" s="36">
        <v>580.41666666666674</v>
      </c>
      <c r="F192" s="36">
        <v>561.98333333333335</v>
      </c>
      <c r="G192" s="36">
        <v>547.4666666666667</v>
      </c>
      <c r="H192" s="36">
        <v>613.36666666666679</v>
      </c>
      <c r="I192" s="36">
        <v>627.88333333333344</v>
      </c>
      <c r="J192" s="36">
        <v>646.31666666666683</v>
      </c>
      <c r="K192" s="31">
        <v>609.45000000000005</v>
      </c>
      <c r="L192" s="31">
        <v>576.5</v>
      </c>
      <c r="M192" s="31">
        <v>12.995649999999999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2191.4</v>
      </c>
      <c r="D193" s="36">
        <v>2185.0666666666666</v>
      </c>
      <c r="E193" s="36">
        <v>2164.1333333333332</v>
      </c>
      <c r="F193" s="36">
        <v>2136.8666666666668</v>
      </c>
      <c r="G193" s="36">
        <v>2115.9333333333334</v>
      </c>
      <c r="H193" s="36">
        <v>2212.333333333333</v>
      </c>
      <c r="I193" s="36">
        <v>2233.2666666666664</v>
      </c>
      <c r="J193" s="36">
        <v>2260.5333333333328</v>
      </c>
      <c r="K193" s="31">
        <v>2206</v>
      </c>
      <c r="L193" s="31">
        <v>2157.8000000000002</v>
      </c>
      <c r="M193" s="31">
        <v>14.994730000000001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1005.9</v>
      </c>
      <c r="D194" s="36">
        <v>991.01666666666677</v>
      </c>
      <c r="E194" s="36">
        <v>968.58333333333348</v>
      </c>
      <c r="F194" s="36">
        <v>931.26666666666677</v>
      </c>
      <c r="G194" s="36">
        <v>908.83333333333348</v>
      </c>
      <c r="H194" s="36">
        <v>1028.3333333333335</v>
      </c>
      <c r="I194" s="36">
        <v>1050.7666666666667</v>
      </c>
      <c r="J194" s="36">
        <v>1088.0833333333335</v>
      </c>
      <c r="K194" s="31">
        <v>1013.45</v>
      </c>
      <c r="L194" s="31">
        <v>953.7</v>
      </c>
      <c r="M194" s="31">
        <v>16.567730000000001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2088.6</v>
      </c>
      <c r="D195" s="36">
        <v>2092.0666666666666</v>
      </c>
      <c r="E195" s="36">
        <v>2059.7333333333331</v>
      </c>
      <c r="F195" s="36">
        <v>2030.8666666666663</v>
      </c>
      <c r="G195" s="36">
        <v>1998.5333333333328</v>
      </c>
      <c r="H195" s="36">
        <v>2120.9333333333334</v>
      </c>
      <c r="I195" s="36">
        <v>2153.2666666666673</v>
      </c>
      <c r="J195" s="36">
        <v>2182.1333333333337</v>
      </c>
      <c r="K195" s="31">
        <v>2124.4</v>
      </c>
      <c r="L195" s="31">
        <v>2063.1999999999998</v>
      </c>
      <c r="M195" s="31">
        <v>0.80379999999999996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801</v>
      </c>
      <c r="D196" s="36">
        <v>804.44999999999993</v>
      </c>
      <c r="E196" s="36">
        <v>791.64999999999986</v>
      </c>
      <c r="F196" s="36">
        <v>782.3</v>
      </c>
      <c r="G196" s="36">
        <v>769.49999999999989</v>
      </c>
      <c r="H196" s="36">
        <v>813.79999999999984</v>
      </c>
      <c r="I196" s="36">
        <v>826.5999999999998</v>
      </c>
      <c r="J196" s="36">
        <v>835.94999999999982</v>
      </c>
      <c r="K196" s="31">
        <v>817.25</v>
      </c>
      <c r="L196" s="31">
        <v>795.1</v>
      </c>
      <c r="M196" s="31">
        <v>0.64788000000000001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392.6</v>
      </c>
      <c r="D197" s="36">
        <v>390.25</v>
      </c>
      <c r="E197" s="36">
        <v>383.8</v>
      </c>
      <c r="F197" s="36">
        <v>375</v>
      </c>
      <c r="G197" s="36">
        <v>368.55</v>
      </c>
      <c r="H197" s="36">
        <v>399.05</v>
      </c>
      <c r="I197" s="36">
        <v>405.50000000000006</v>
      </c>
      <c r="J197" s="36">
        <v>414.3</v>
      </c>
      <c r="K197" s="31">
        <v>396.7</v>
      </c>
      <c r="L197" s="31">
        <v>381.45</v>
      </c>
      <c r="M197" s="31">
        <v>5.7870499999999998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3701.75</v>
      </c>
      <c r="D198" s="36">
        <v>3676.0833333333335</v>
      </c>
      <c r="E198" s="36">
        <v>3632.166666666667</v>
      </c>
      <c r="F198" s="36">
        <v>3562.5833333333335</v>
      </c>
      <c r="G198" s="36">
        <v>3518.666666666667</v>
      </c>
      <c r="H198" s="36">
        <v>3745.666666666667</v>
      </c>
      <c r="I198" s="36">
        <v>3789.5833333333339</v>
      </c>
      <c r="J198" s="36">
        <v>3859.166666666667</v>
      </c>
      <c r="K198" s="31">
        <v>3720</v>
      </c>
      <c r="L198" s="31">
        <v>3606.5</v>
      </c>
      <c r="M198" s="31">
        <v>0.73563999999999996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565.35</v>
      </c>
      <c r="D199" s="36">
        <v>559.6</v>
      </c>
      <c r="E199" s="36">
        <v>550.5</v>
      </c>
      <c r="F199" s="36">
        <v>535.65</v>
      </c>
      <c r="G199" s="36">
        <v>526.54999999999995</v>
      </c>
      <c r="H199" s="36">
        <v>574.45000000000005</v>
      </c>
      <c r="I199" s="36">
        <v>583.55000000000018</v>
      </c>
      <c r="J199" s="36">
        <v>598.40000000000009</v>
      </c>
      <c r="K199" s="31">
        <v>568.70000000000005</v>
      </c>
      <c r="L199" s="31">
        <v>544.75</v>
      </c>
      <c r="M199" s="31">
        <v>21.27506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640.54999999999995</v>
      </c>
      <c r="D200" s="36">
        <v>639.73333333333335</v>
      </c>
      <c r="E200" s="36">
        <v>628.51666666666665</v>
      </c>
      <c r="F200" s="36">
        <v>616.48333333333335</v>
      </c>
      <c r="G200" s="36">
        <v>605.26666666666665</v>
      </c>
      <c r="H200" s="36">
        <v>651.76666666666665</v>
      </c>
      <c r="I200" s="36">
        <v>662.98333333333335</v>
      </c>
      <c r="J200" s="36">
        <v>675.01666666666665</v>
      </c>
      <c r="K200" s="31">
        <v>650.95000000000005</v>
      </c>
      <c r="L200" s="31">
        <v>627.70000000000005</v>
      </c>
      <c r="M200" s="31">
        <v>16.67754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209.2</v>
      </c>
      <c r="D201" s="36">
        <v>207.06666666666669</v>
      </c>
      <c r="E201" s="36">
        <v>200.23333333333338</v>
      </c>
      <c r="F201" s="36">
        <v>191.26666666666668</v>
      </c>
      <c r="G201" s="36">
        <v>184.43333333333337</v>
      </c>
      <c r="H201" s="36">
        <v>216.03333333333339</v>
      </c>
      <c r="I201" s="36">
        <v>222.8666666666667</v>
      </c>
      <c r="J201" s="36">
        <v>231.8333333333334</v>
      </c>
      <c r="K201" s="31">
        <v>213.9</v>
      </c>
      <c r="L201" s="31">
        <v>198.1</v>
      </c>
      <c r="M201" s="31">
        <v>72.108140000000006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217.3</v>
      </c>
      <c r="D202" s="36">
        <v>218.38333333333333</v>
      </c>
      <c r="E202" s="36">
        <v>214.51666666666665</v>
      </c>
      <c r="F202" s="36">
        <v>211.73333333333332</v>
      </c>
      <c r="G202" s="36">
        <v>207.86666666666665</v>
      </c>
      <c r="H202" s="36">
        <v>221.16666666666666</v>
      </c>
      <c r="I202" s="36">
        <v>225.03333333333333</v>
      </c>
      <c r="J202" s="36">
        <v>227.81666666666666</v>
      </c>
      <c r="K202" s="31">
        <v>222.25</v>
      </c>
      <c r="L202" s="31">
        <v>215.6</v>
      </c>
      <c r="M202" s="31">
        <v>47.04712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368.9</v>
      </c>
      <c r="D203" s="36">
        <v>365.46666666666664</v>
      </c>
      <c r="E203" s="36">
        <v>356.73333333333329</v>
      </c>
      <c r="F203" s="36">
        <v>344.56666666666666</v>
      </c>
      <c r="G203" s="36">
        <v>335.83333333333331</v>
      </c>
      <c r="H203" s="36">
        <v>377.63333333333327</v>
      </c>
      <c r="I203" s="36">
        <v>386.36666666666662</v>
      </c>
      <c r="J203" s="36">
        <v>398.53333333333325</v>
      </c>
      <c r="K203" s="31">
        <v>374.2</v>
      </c>
      <c r="L203" s="31">
        <v>353.3</v>
      </c>
      <c r="M203" s="31">
        <v>13.395479999999999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1618.75</v>
      </c>
      <c r="D204" s="36">
        <v>1627.3999999999999</v>
      </c>
      <c r="E204" s="36">
        <v>1598.2999999999997</v>
      </c>
      <c r="F204" s="36">
        <v>1577.85</v>
      </c>
      <c r="G204" s="36">
        <v>1548.7499999999998</v>
      </c>
      <c r="H204" s="36">
        <v>1647.8499999999997</v>
      </c>
      <c r="I204" s="36">
        <v>1676.9499999999996</v>
      </c>
      <c r="J204" s="36">
        <v>1697.3999999999996</v>
      </c>
      <c r="K204" s="31">
        <v>1656.5</v>
      </c>
      <c r="L204" s="31">
        <v>1606.95</v>
      </c>
      <c r="M204" s="31">
        <v>2.19041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1663.85</v>
      </c>
      <c r="D205" s="36">
        <v>1659.4166666666667</v>
      </c>
      <c r="E205" s="36">
        <v>1641.0833333333335</v>
      </c>
      <c r="F205" s="36">
        <v>1618.3166666666668</v>
      </c>
      <c r="G205" s="36">
        <v>1599.9833333333336</v>
      </c>
      <c r="H205" s="36">
        <v>1682.1833333333334</v>
      </c>
      <c r="I205" s="36">
        <v>1700.5166666666669</v>
      </c>
      <c r="J205" s="36">
        <v>1723.2833333333333</v>
      </c>
      <c r="K205" s="31">
        <v>1677.75</v>
      </c>
      <c r="L205" s="31">
        <v>1636.65</v>
      </c>
      <c r="M205" s="31">
        <v>35.328879999999998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3753</v>
      </c>
      <c r="D206" s="36">
        <v>3764.1666666666665</v>
      </c>
      <c r="E206" s="36">
        <v>3701.083333333333</v>
      </c>
      <c r="F206" s="36">
        <v>3649.1666666666665</v>
      </c>
      <c r="G206" s="36">
        <v>3586.083333333333</v>
      </c>
      <c r="H206" s="36">
        <v>3816.083333333333</v>
      </c>
      <c r="I206" s="36">
        <v>3879.1666666666661</v>
      </c>
      <c r="J206" s="36">
        <v>3931.083333333333</v>
      </c>
      <c r="K206" s="31">
        <v>3827.25</v>
      </c>
      <c r="L206" s="31">
        <v>3712.25</v>
      </c>
      <c r="M206" s="31">
        <v>15.82874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1403.4</v>
      </c>
      <c r="D207" s="36">
        <v>1403.7</v>
      </c>
      <c r="E207" s="36">
        <v>1397</v>
      </c>
      <c r="F207" s="36">
        <v>1390.6</v>
      </c>
      <c r="G207" s="36">
        <v>1383.8999999999999</v>
      </c>
      <c r="H207" s="36">
        <v>1410.1000000000001</v>
      </c>
      <c r="I207" s="36">
        <v>1416.8000000000004</v>
      </c>
      <c r="J207" s="36">
        <v>1423.2000000000003</v>
      </c>
      <c r="K207" s="31">
        <v>1410.4</v>
      </c>
      <c r="L207" s="31">
        <v>1397.3</v>
      </c>
      <c r="M207" s="31">
        <v>266.4785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582</v>
      </c>
      <c r="D208" s="36">
        <v>581.15</v>
      </c>
      <c r="E208" s="36">
        <v>576.4</v>
      </c>
      <c r="F208" s="36">
        <v>570.79999999999995</v>
      </c>
      <c r="G208" s="36">
        <v>566.04999999999995</v>
      </c>
      <c r="H208" s="36">
        <v>586.75</v>
      </c>
      <c r="I208" s="36">
        <v>591.5</v>
      </c>
      <c r="J208" s="36">
        <v>597.1</v>
      </c>
      <c r="K208" s="31">
        <v>585.9</v>
      </c>
      <c r="L208" s="31">
        <v>575.54999999999995</v>
      </c>
      <c r="M208" s="31">
        <v>27.50947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107.3</v>
      </c>
      <c r="D209" s="36">
        <v>105.66666666666667</v>
      </c>
      <c r="E209" s="36">
        <v>103.73333333333335</v>
      </c>
      <c r="F209" s="36">
        <v>100.16666666666667</v>
      </c>
      <c r="G209" s="36">
        <v>98.233333333333348</v>
      </c>
      <c r="H209" s="36">
        <v>109.23333333333335</v>
      </c>
      <c r="I209" s="36">
        <v>111.16666666666666</v>
      </c>
      <c r="J209" s="36">
        <v>114.73333333333335</v>
      </c>
      <c r="K209" s="31">
        <v>107.6</v>
      </c>
      <c r="L209" s="31">
        <v>102.1</v>
      </c>
      <c r="M209" s="31">
        <v>335.71296999999998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495.05</v>
      </c>
      <c r="D210" s="36">
        <v>498.09999999999997</v>
      </c>
      <c r="E210" s="36">
        <v>490.44999999999993</v>
      </c>
      <c r="F210" s="36">
        <v>485.84999999999997</v>
      </c>
      <c r="G210" s="36">
        <v>478.19999999999993</v>
      </c>
      <c r="H210" s="36">
        <v>502.69999999999993</v>
      </c>
      <c r="I210" s="36">
        <v>510.34999999999991</v>
      </c>
      <c r="J210" s="36">
        <v>514.94999999999993</v>
      </c>
      <c r="K210" s="31">
        <v>505.75</v>
      </c>
      <c r="L210" s="31">
        <v>493.5</v>
      </c>
      <c r="M210" s="31">
        <v>0.58970999999999996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846.95</v>
      </c>
      <c r="D211" s="36">
        <v>839.86666666666667</v>
      </c>
      <c r="E211" s="36">
        <v>822.98333333333335</v>
      </c>
      <c r="F211" s="36">
        <v>799.01666666666665</v>
      </c>
      <c r="G211" s="36">
        <v>782.13333333333333</v>
      </c>
      <c r="H211" s="36">
        <v>863.83333333333337</v>
      </c>
      <c r="I211" s="36">
        <v>880.71666666666681</v>
      </c>
      <c r="J211" s="36">
        <v>904.68333333333339</v>
      </c>
      <c r="K211" s="31">
        <v>856.75</v>
      </c>
      <c r="L211" s="31">
        <v>815.9</v>
      </c>
      <c r="M211" s="31">
        <v>3.8054199999999998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1531.35</v>
      </c>
      <c r="D212" s="36">
        <v>1527.5666666666666</v>
      </c>
      <c r="E212" s="36">
        <v>1514.7833333333333</v>
      </c>
      <c r="F212" s="36">
        <v>1498.2166666666667</v>
      </c>
      <c r="G212" s="36">
        <v>1485.4333333333334</v>
      </c>
      <c r="H212" s="36">
        <v>1544.1333333333332</v>
      </c>
      <c r="I212" s="36">
        <v>1556.9166666666665</v>
      </c>
      <c r="J212" s="36">
        <v>1573.4833333333331</v>
      </c>
      <c r="K212" s="31">
        <v>1540.35</v>
      </c>
      <c r="L212" s="31">
        <v>1511</v>
      </c>
      <c r="M212" s="31">
        <v>12.53651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4426.5</v>
      </c>
      <c r="D213" s="36">
        <v>4410.166666666667</v>
      </c>
      <c r="E213" s="36">
        <v>4366.3333333333339</v>
      </c>
      <c r="F213" s="36">
        <v>4306.166666666667</v>
      </c>
      <c r="G213" s="36">
        <v>4262.3333333333339</v>
      </c>
      <c r="H213" s="36">
        <v>4470.3333333333339</v>
      </c>
      <c r="I213" s="36">
        <v>4514.1666666666679</v>
      </c>
      <c r="J213" s="36">
        <v>4574.3333333333339</v>
      </c>
      <c r="K213" s="31">
        <v>4454</v>
      </c>
      <c r="L213" s="31">
        <v>4350</v>
      </c>
      <c r="M213" s="31">
        <v>15.4819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503.85</v>
      </c>
      <c r="D214" s="36">
        <v>503.61666666666662</v>
      </c>
      <c r="E214" s="36">
        <v>499.23333333333323</v>
      </c>
      <c r="F214" s="36">
        <v>494.61666666666662</v>
      </c>
      <c r="G214" s="36">
        <v>490.23333333333323</v>
      </c>
      <c r="H214" s="36">
        <v>508.23333333333323</v>
      </c>
      <c r="I214" s="36">
        <v>512.61666666666656</v>
      </c>
      <c r="J214" s="36">
        <v>517.23333333333323</v>
      </c>
      <c r="K214" s="31">
        <v>508</v>
      </c>
      <c r="L214" s="31">
        <v>499</v>
      </c>
      <c r="M214" s="31">
        <v>168.60795999999999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3084.05</v>
      </c>
      <c r="D215" s="36">
        <v>3067.7166666666667</v>
      </c>
      <c r="E215" s="36">
        <v>3030.4333333333334</v>
      </c>
      <c r="F215" s="36">
        <v>2976.8166666666666</v>
      </c>
      <c r="G215" s="36">
        <v>2939.5333333333333</v>
      </c>
      <c r="H215" s="36">
        <v>3121.3333333333335</v>
      </c>
      <c r="I215" s="36">
        <v>3158.6166666666672</v>
      </c>
      <c r="J215" s="36">
        <v>3212.2333333333336</v>
      </c>
      <c r="K215" s="31">
        <v>3105</v>
      </c>
      <c r="L215" s="31">
        <v>3014.1</v>
      </c>
      <c r="M215" s="31">
        <v>13.824249999999999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269.8</v>
      </c>
      <c r="D216" s="36">
        <v>264.25</v>
      </c>
      <c r="E216" s="36">
        <v>256.60000000000002</v>
      </c>
      <c r="F216" s="36">
        <v>243.40000000000003</v>
      </c>
      <c r="G216" s="36">
        <v>235.75000000000006</v>
      </c>
      <c r="H216" s="36">
        <v>277.45</v>
      </c>
      <c r="I216" s="36">
        <v>285.09999999999997</v>
      </c>
      <c r="J216" s="36">
        <v>298.29999999999995</v>
      </c>
      <c r="K216" s="31">
        <v>271.89999999999998</v>
      </c>
      <c r="L216" s="31">
        <v>251.05</v>
      </c>
      <c r="M216" s="31">
        <v>239.77798000000001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509.4</v>
      </c>
      <c r="D217" s="36">
        <v>508.81666666666666</v>
      </c>
      <c r="E217" s="36">
        <v>502.63333333333333</v>
      </c>
      <c r="F217" s="36">
        <v>495.86666666666667</v>
      </c>
      <c r="G217" s="36">
        <v>489.68333333333334</v>
      </c>
      <c r="H217" s="36">
        <v>515.58333333333326</v>
      </c>
      <c r="I217" s="36">
        <v>521.76666666666665</v>
      </c>
      <c r="J217" s="36">
        <v>528.5333333333333</v>
      </c>
      <c r="K217" s="31">
        <v>515</v>
      </c>
      <c r="L217" s="31">
        <v>502.05</v>
      </c>
      <c r="M217" s="31">
        <v>97.358450000000005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2412.3000000000002</v>
      </c>
      <c r="D218" s="36">
        <v>2412.7833333333333</v>
      </c>
      <c r="E218" s="36">
        <v>2396.7666666666664</v>
      </c>
      <c r="F218" s="36">
        <v>2381.2333333333331</v>
      </c>
      <c r="G218" s="36">
        <v>2365.2166666666662</v>
      </c>
      <c r="H218" s="36">
        <v>2428.3166666666666</v>
      </c>
      <c r="I218" s="36">
        <v>2444.3333333333339</v>
      </c>
      <c r="J218" s="36">
        <v>2459.8666666666668</v>
      </c>
      <c r="K218" s="31">
        <v>2428.8000000000002</v>
      </c>
      <c r="L218" s="31">
        <v>2397.25</v>
      </c>
      <c r="M218" s="31">
        <v>28.480840000000001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306.45</v>
      </c>
      <c r="D219" s="36">
        <v>307.11666666666662</v>
      </c>
      <c r="E219" s="36">
        <v>305.33333333333326</v>
      </c>
      <c r="F219" s="36">
        <v>304.21666666666664</v>
      </c>
      <c r="G219" s="36">
        <v>302.43333333333328</v>
      </c>
      <c r="H219" s="36">
        <v>308.23333333333323</v>
      </c>
      <c r="I219" s="36">
        <v>310.01666666666665</v>
      </c>
      <c r="J219" s="36">
        <v>311.13333333333321</v>
      </c>
      <c r="K219" s="31">
        <v>308.89999999999998</v>
      </c>
      <c r="L219" s="31">
        <v>306</v>
      </c>
      <c r="M219" s="31">
        <v>2.8304100000000001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6004.2</v>
      </c>
      <c r="D220" s="36">
        <v>5969.2333333333336</v>
      </c>
      <c r="E220" s="36">
        <v>5888.4666666666672</v>
      </c>
      <c r="F220" s="36">
        <v>5772.7333333333336</v>
      </c>
      <c r="G220" s="36">
        <v>5691.9666666666672</v>
      </c>
      <c r="H220" s="36">
        <v>6084.9666666666672</v>
      </c>
      <c r="I220" s="36">
        <v>6165.7333333333336</v>
      </c>
      <c r="J220" s="36">
        <v>6281.4666666666672</v>
      </c>
      <c r="K220" s="31">
        <v>6050</v>
      </c>
      <c r="L220" s="31">
        <v>5853.5</v>
      </c>
      <c r="M220" s="31">
        <v>0.17649999999999999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868.2</v>
      </c>
      <c r="D221" s="36">
        <v>875.81666666666661</v>
      </c>
      <c r="E221" s="36">
        <v>855.63333333333321</v>
      </c>
      <c r="F221" s="36">
        <v>843.06666666666661</v>
      </c>
      <c r="G221" s="36">
        <v>822.88333333333321</v>
      </c>
      <c r="H221" s="36">
        <v>888.38333333333321</v>
      </c>
      <c r="I221" s="36">
        <v>908.56666666666661</v>
      </c>
      <c r="J221" s="36">
        <v>921.13333333333321</v>
      </c>
      <c r="K221" s="31">
        <v>896</v>
      </c>
      <c r="L221" s="31">
        <v>863.25</v>
      </c>
      <c r="M221" s="31">
        <v>3.4055300000000002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37930.65</v>
      </c>
      <c r="D222" s="36">
        <v>37843.25</v>
      </c>
      <c r="E222" s="36">
        <v>37586.550000000003</v>
      </c>
      <c r="F222" s="36">
        <v>37242.450000000004</v>
      </c>
      <c r="G222" s="36">
        <v>36985.750000000007</v>
      </c>
      <c r="H222" s="36">
        <v>38187.35</v>
      </c>
      <c r="I222" s="36">
        <v>38444.049999999996</v>
      </c>
      <c r="J222" s="36">
        <v>38788.149999999994</v>
      </c>
      <c r="K222" s="31">
        <v>38099.949999999997</v>
      </c>
      <c r="L222" s="31">
        <v>37499.15</v>
      </c>
      <c r="M222" s="31">
        <v>3.8429999999999999E-2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191.15</v>
      </c>
      <c r="D223" s="36">
        <v>189.26666666666668</v>
      </c>
      <c r="E223" s="36">
        <v>185.23333333333335</v>
      </c>
      <c r="F223" s="36">
        <v>179.31666666666666</v>
      </c>
      <c r="G223" s="36">
        <v>175.28333333333333</v>
      </c>
      <c r="H223" s="36">
        <v>195.18333333333337</v>
      </c>
      <c r="I223" s="36">
        <v>199.21666666666673</v>
      </c>
      <c r="J223" s="36">
        <v>205.13333333333338</v>
      </c>
      <c r="K223" s="31">
        <v>193.3</v>
      </c>
      <c r="L223" s="31">
        <v>183.35</v>
      </c>
      <c r="M223" s="31">
        <v>152.37395000000001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1052.2</v>
      </c>
      <c r="D224" s="36">
        <v>1050.4666666666667</v>
      </c>
      <c r="E224" s="36">
        <v>1040.2333333333333</v>
      </c>
      <c r="F224" s="36">
        <v>1028.2666666666667</v>
      </c>
      <c r="G224" s="36">
        <v>1018.0333333333333</v>
      </c>
      <c r="H224" s="36">
        <v>1062.4333333333334</v>
      </c>
      <c r="I224" s="36">
        <v>1072.666666666667</v>
      </c>
      <c r="J224" s="36">
        <v>1084.6333333333334</v>
      </c>
      <c r="K224" s="31">
        <v>1060.7</v>
      </c>
      <c r="L224" s="31">
        <v>1038.5</v>
      </c>
      <c r="M224" s="31">
        <v>209.44844000000001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1711.75</v>
      </c>
      <c r="D225" s="36">
        <v>1702.3333333333333</v>
      </c>
      <c r="E225" s="36">
        <v>1680.2166666666665</v>
      </c>
      <c r="F225" s="36">
        <v>1648.6833333333332</v>
      </c>
      <c r="G225" s="36">
        <v>1626.5666666666664</v>
      </c>
      <c r="H225" s="36">
        <v>1733.8666666666666</v>
      </c>
      <c r="I225" s="36">
        <v>1755.9833333333333</v>
      </c>
      <c r="J225" s="36">
        <v>1787.5166666666667</v>
      </c>
      <c r="K225" s="31">
        <v>1724.45</v>
      </c>
      <c r="L225" s="31">
        <v>1670.8</v>
      </c>
      <c r="M225" s="31">
        <v>31.09844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532.65</v>
      </c>
      <c r="D226" s="36">
        <v>528.28333333333342</v>
      </c>
      <c r="E226" s="36">
        <v>522.56666666666683</v>
      </c>
      <c r="F226" s="36">
        <v>512.48333333333346</v>
      </c>
      <c r="G226" s="36">
        <v>506.76666666666688</v>
      </c>
      <c r="H226" s="36">
        <v>538.36666666666679</v>
      </c>
      <c r="I226" s="36">
        <v>544.08333333333326</v>
      </c>
      <c r="J226" s="36">
        <v>554.16666666666674</v>
      </c>
      <c r="K226" s="31">
        <v>534</v>
      </c>
      <c r="L226" s="31">
        <v>518.20000000000005</v>
      </c>
      <c r="M226" s="31">
        <v>30.166119999999999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816.9</v>
      </c>
      <c r="D227" s="36">
        <v>810.70000000000016</v>
      </c>
      <c r="E227" s="36">
        <v>800.40000000000032</v>
      </c>
      <c r="F227" s="36">
        <v>783.9000000000002</v>
      </c>
      <c r="G227" s="36">
        <v>773.60000000000036</v>
      </c>
      <c r="H227" s="36">
        <v>827.20000000000027</v>
      </c>
      <c r="I227" s="36">
        <v>837.50000000000023</v>
      </c>
      <c r="J227" s="36">
        <v>854.00000000000023</v>
      </c>
      <c r="K227" s="31">
        <v>821</v>
      </c>
      <c r="L227" s="31">
        <v>794.2</v>
      </c>
      <c r="M227" s="31">
        <v>3.98604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86.45</v>
      </c>
      <c r="D228" s="36">
        <v>85.866666666666674</v>
      </c>
      <c r="E228" s="36">
        <v>84.383333333333354</v>
      </c>
      <c r="F228" s="36">
        <v>82.316666666666677</v>
      </c>
      <c r="G228" s="36">
        <v>80.833333333333357</v>
      </c>
      <c r="H228" s="36">
        <v>87.933333333333351</v>
      </c>
      <c r="I228" s="36">
        <v>89.416666666666671</v>
      </c>
      <c r="J228" s="36">
        <v>91.483333333333348</v>
      </c>
      <c r="K228" s="31">
        <v>87.35</v>
      </c>
      <c r="L228" s="31">
        <v>83.8</v>
      </c>
      <c r="M228" s="31">
        <v>85.849710000000002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81.05</v>
      </c>
      <c r="D229" s="36">
        <v>80.583333333333329</v>
      </c>
      <c r="E229" s="36">
        <v>79.766666666666652</v>
      </c>
      <c r="F229" s="36">
        <v>78.48333333333332</v>
      </c>
      <c r="G229" s="36">
        <v>77.666666666666643</v>
      </c>
      <c r="H229" s="36">
        <v>81.86666666666666</v>
      </c>
      <c r="I229" s="36">
        <v>82.683333333333351</v>
      </c>
      <c r="J229" s="36">
        <v>83.966666666666669</v>
      </c>
      <c r="K229" s="31">
        <v>81.400000000000006</v>
      </c>
      <c r="L229" s="31">
        <v>79.3</v>
      </c>
      <c r="M229" s="31">
        <v>451.76958999999999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116.45</v>
      </c>
      <c r="D230" s="36">
        <v>115.73333333333335</v>
      </c>
      <c r="E230" s="36">
        <v>114.56666666666669</v>
      </c>
      <c r="F230" s="36">
        <v>112.68333333333334</v>
      </c>
      <c r="G230" s="36">
        <v>111.51666666666668</v>
      </c>
      <c r="H230" s="36">
        <v>117.6166666666667</v>
      </c>
      <c r="I230" s="36">
        <v>118.78333333333336</v>
      </c>
      <c r="J230" s="36">
        <v>120.66666666666671</v>
      </c>
      <c r="K230" s="31">
        <v>116.9</v>
      </c>
      <c r="L230" s="31">
        <v>113.85</v>
      </c>
      <c r="M230" s="31">
        <v>60.790990000000001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590.35</v>
      </c>
      <c r="D231" s="36">
        <v>589.76666666666665</v>
      </c>
      <c r="E231" s="36">
        <v>576.5333333333333</v>
      </c>
      <c r="F231" s="36">
        <v>562.7166666666667</v>
      </c>
      <c r="G231" s="36">
        <v>549.48333333333335</v>
      </c>
      <c r="H231" s="36">
        <v>603.58333333333326</v>
      </c>
      <c r="I231" s="36">
        <v>616.81666666666661</v>
      </c>
      <c r="J231" s="36">
        <v>630.63333333333321</v>
      </c>
      <c r="K231" s="31">
        <v>603</v>
      </c>
      <c r="L231" s="31">
        <v>575.95000000000005</v>
      </c>
      <c r="M231" s="31">
        <v>9.0739199999999993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62.85</v>
      </c>
      <c r="D232" s="36">
        <v>62.983333333333327</v>
      </c>
      <c r="E232" s="36">
        <v>61.966666666666654</v>
      </c>
      <c r="F232" s="36">
        <v>61.083333333333329</v>
      </c>
      <c r="G232" s="36">
        <v>60.066666666666656</v>
      </c>
      <c r="H232" s="36">
        <v>63.866666666666653</v>
      </c>
      <c r="I232" s="36">
        <v>64.883333333333326</v>
      </c>
      <c r="J232" s="36">
        <v>65.766666666666652</v>
      </c>
      <c r="K232" s="31">
        <v>64</v>
      </c>
      <c r="L232" s="31">
        <v>62.1</v>
      </c>
      <c r="M232" s="31">
        <v>175.45354</v>
      </c>
      <c r="N232" s="1"/>
      <c r="O232" s="1"/>
    </row>
    <row r="233" spans="1:15" ht="12.75" customHeight="1">
      <c r="A233" s="33">
        <v>223</v>
      </c>
      <c r="B233" s="53" t="s">
        <v>816</v>
      </c>
      <c r="C233" s="31">
        <v>229.15</v>
      </c>
      <c r="D233" s="36">
        <v>225.70000000000002</v>
      </c>
      <c r="E233" s="36">
        <v>221.05000000000004</v>
      </c>
      <c r="F233" s="36">
        <v>212.95000000000002</v>
      </c>
      <c r="G233" s="36">
        <v>208.30000000000004</v>
      </c>
      <c r="H233" s="36">
        <v>233.80000000000004</v>
      </c>
      <c r="I233" s="36">
        <v>238.45000000000002</v>
      </c>
      <c r="J233" s="36">
        <v>246.55000000000004</v>
      </c>
      <c r="K233" s="31">
        <v>230.35</v>
      </c>
      <c r="L233" s="31">
        <v>217.6</v>
      </c>
      <c r="M233" s="31">
        <v>137.26893000000001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406.3</v>
      </c>
      <c r="D234" s="36">
        <v>407.2833333333333</v>
      </c>
      <c r="E234" s="36">
        <v>403.51666666666659</v>
      </c>
      <c r="F234" s="36">
        <v>400.73333333333329</v>
      </c>
      <c r="G234" s="36">
        <v>396.96666666666658</v>
      </c>
      <c r="H234" s="36">
        <v>410.06666666666661</v>
      </c>
      <c r="I234" s="36">
        <v>413.83333333333326</v>
      </c>
      <c r="J234" s="36">
        <v>416.61666666666662</v>
      </c>
      <c r="K234" s="31">
        <v>411.05</v>
      </c>
      <c r="L234" s="31">
        <v>404.5</v>
      </c>
      <c r="M234" s="31">
        <v>148.95143999999999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298.45</v>
      </c>
      <c r="D235" s="36">
        <v>298.51666666666671</v>
      </c>
      <c r="E235" s="36">
        <v>292.53333333333342</v>
      </c>
      <c r="F235" s="36">
        <v>286.61666666666673</v>
      </c>
      <c r="G235" s="36">
        <v>280.63333333333344</v>
      </c>
      <c r="H235" s="36">
        <v>304.43333333333339</v>
      </c>
      <c r="I235" s="36">
        <v>310.41666666666663</v>
      </c>
      <c r="J235" s="36">
        <v>316.33333333333337</v>
      </c>
      <c r="K235" s="31">
        <v>304.5</v>
      </c>
      <c r="L235" s="31">
        <v>292.60000000000002</v>
      </c>
      <c r="M235" s="31">
        <v>9.1247100000000003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228.85</v>
      </c>
      <c r="D236" s="36">
        <v>226.53333333333333</v>
      </c>
      <c r="E236" s="36">
        <v>223.06666666666666</v>
      </c>
      <c r="F236" s="36">
        <v>217.28333333333333</v>
      </c>
      <c r="G236" s="36">
        <v>213.81666666666666</v>
      </c>
      <c r="H236" s="36">
        <v>232.31666666666666</v>
      </c>
      <c r="I236" s="36">
        <v>235.7833333333333</v>
      </c>
      <c r="J236" s="36">
        <v>241.56666666666666</v>
      </c>
      <c r="K236" s="31">
        <v>230</v>
      </c>
      <c r="L236" s="31">
        <v>220.75</v>
      </c>
      <c r="M236" s="31">
        <v>31.728339999999999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189.15</v>
      </c>
      <c r="D237" s="36">
        <v>186.28333333333333</v>
      </c>
      <c r="E237" s="36">
        <v>180.41666666666666</v>
      </c>
      <c r="F237" s="36">
        <v>171.68333333333334</v>
      </c>
      <c r="G237" s="36">
        <v>165.81666666666666</v>
      </c>
      <c r="H237" s="36">
        <v>195.01666666666665</v>
      </c>
      <c r="I237" s="36">
        <v>200.88333333333333</v>
      </c>
      <c r="J237" s="36">
        <v>209.61666666666665</v>
      </c>
      <c r="K237" s="31">
        <v>192.15</v>
      </c>
      <c r="L237" s="31">
        <v>177.55</v>
      </c>
      <c r="M237" s="31">
        <v>238.12397999999999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2654.7</v>
      </c>
      <c r="D238" s="36">
        <v>2644.2666666666664</v>
      </c>
      <c r="E238" s="36">
        <v>2618.583333333333</v>
      </c>
      <c r="F238" s="36">
        <v>2582.4666666666667</v>
      </c>
      <c r="G238" s="36">
        <v>2556.7833333333333</v>
      </c>
      <c r="H238" s="36">
        <v>2680.3833333333328</v>
      </c>
      <c r="I238" s="36">
        <v>2706.0666666666662</v>
      </c>
      <c r="J238" s="36">
        <v>2742.1833333333325</v>
      </c>
      <c r="K238" s="31">
        <v>2669.95</v>
      </c>
      <c r="L238" s="31">
        <v>2608.15</v>
      </c>
      <c r="M238" s="31">
        <v>1.99709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525.15</v>
      </c>
      <c r="D239" s="36">
        <v>523.13333333333333</v>
      </c>
      <c r="E239" s="36">
        <v>514.16666666666663</v>
      </c>
      <c r="F239" s="36">
        <v>503.18333333333328</v>
      </c>
      <c r="G239" s="36">
        <v>494.21666666666658</v>
      </c>
      <c r="H239" s="36">
        <v>534.11666666666667</v>
      </c>
      <c r="I239" s="36">
        <v>543.08333333333337</v>
      </c>
      <c r="J239" s="36">
        <v>554.06666666666672</v>
      </c>
      <c r="K239" s="31">
        <v>532.1</v>
      </c>
      <c r="L239" s="31">
        <v>512.15</v>
      </c>
      <c r="M239" s="31">
        <v>14.560169999999999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142.15</v>
      </c>
      <c r="D240" s="36">
        <v>141.35</v>
      </c>
      <c r="E240" s="36">
        <v>139.79999999999998</v>
      </c>
      <c r="F240" s="36">
        <v>137.44999999999999</v>
      </c>
      <c r="G240" s="36">
        <v>135.89999999999998</v>
      </c>
      <c r="H240" s="36">
        <v>143.69999999999999</v>
      </c>
      <c r="I240" s="36">
        <v>145.25</v>
      </c>
      <c r="J240" s="36">
        <v>147.6</v>
      </c>
      <c r="K240" s="31">
        <v>142.9</v>
      </c>
      <c r="L240" s="31">
        <v>139</v>
      </c>
      <c r="M240" s="31">
        <v>49.642499999999998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586.70000000000005</v>
      </c>
      <c r="D241" s="36">
        <v>580.31666666666672</v>
      </c>
      <c r="E241" s="36">
        <v>570.88333333333344</v>
      </c>
      <c r="F241" s="36">
        <v>555.06666666666672</v>
      </c>
      <c r="G241" s="36">
        <v>545.63333333333344</v>
      </c>
      <c r="H241" s="36">
        <v>596.13333333333344</v>
      </c>
      <c r="I241" s="36">
        <v>605.56666666666661</v>
      </c>
      <c r="J241" s="36">
        <v>621.38333333333344</v>
      </c>
      <c r="K241" s="31">
        <v>589.75</v>
      </c>
      <c r="L241" s="31">
        <v>564.5</v>
      </c>
      <c r="M241" s="31">
        <v>66.524900000000002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165.55</v>
      </c>
      <c r="D242" s="36">
        <v>166.11666666666667</v>
      </c>
      <c r="E242" s="36">
        <v>163.78333333333336</v>
      </c>
      <c r="F242" s="36">
        <v>162.01666666666668</v>
      </c>
      <c r="G242" s="36">
        <v>159.68333333333337</v>
      </c>
      <c r="H242" s="36">
        <v>167.88333333333335</v>
      </c>
      <c r="I242" s="36">
        <v>170.21666666666667</v>
      </c>
      <c r="J242" s="36">
        <v>171.98333333333335</v>
      </c>
      <c r="K242" s="31">
        <v>168.45</v>
      </c>
      <c r="L242" s="31">
        <v>164.35</v>
      </c>
      <c r="M242" s="31">
        <v>527.97149999999999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64.650000000000006</v>
      </c>
      <c r="D243" s="36">
        <v>64</v>
      </c>
      <c r="E243" s="36">
        <v>62.849999999999994</v>
      </c>
      <c r="F243" s="36">
        <v>61.05</v>
      </c>
      <c r="G243" s="36">
        <v>59.899999999999991</v>
      </c>
      <c r="H243" s="36">
        <v>65.8</v>
      </c>
      <c r="I243" s="36">
        <v>66.95</v>
      </c>
      <c r="J243" s="36">
        <v>68.75</v>
      </c>
      <c r="K243" s="31">
        <v>65.150000000000006</v>
      </c>
      <c r="L243" s="31">
        <v>62.2</v>
      </c>
      <c r="M243" s="31">
        <v>166.03391999999999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927.4</v>
      </c>
      <c r="D244" s="36">
        <v>924.58333333333337</v>
      </c>
      <c r="E244" s="36">
        <v>915.2166666666667</v>
      </c>
      <c r="F244" s="36">
        <v>903.0333333333333</v>
      </c>
      <c r="G244" s="36">
        <v>893.66666666666663</v>
      </c>
      <c r="H244" s="36">
        <v>936.76666666666677</v>
      </c>
      <c r="I244" s="36">
        <v>946.13333333333333</v>
      </c>
      <c r="J244" s="36">
        <v>958.31666666666683</v>
      </c>
      <c r="K244" s="31">
        <v>933.95</v>
      </c>
      <c r="L244" s="31">
        <v>912.4</v>
      </c>
      <c r="M244" s="31">
        <v>32.323610000000002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146.75</v>
      </c>
      <c r="D245" s="36">
        <v>145.93333333333334</v>
      </c>
      <c r="E245" s="36">
        <v>141.61666666666667</v>
      </c>
      <c r="F245" s="36">
        <v>136.48333333333335</v>
      </c>
      <c r="G245" s="36">
        <v>132.16666666666669</v>
      </c>
      <c r="H245" s="36">
        <v>151.06666666666666</v>
      </c>
      <c r="I245" s="36">
        <v>155.38333333333333</v>
      </c>
      <c r="J245" s="36">
        <v>160.51666666666665</v>
      </c>
      <c r="K245" s="31">
        <v>150.25</v>
      </c>
      <c r="L245" s="31">
        <v>140.80000000000001</v>
      </c>
      <c r="M245" s="31">
        <v>634.90120999999999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1398.85</v>
      </c>
      <c r="D246" s="36">
        <v>1398.1833333333334</v>
      </c>
      <c r="E246" s="36">
        <v>1386.3666666666668</v>
      </c>
      <c r="F246" s="36">
        <v>1373.8833333333334</v>
      </c>
      <c r="G246" s="36">
        <v>1362.0666666666668</v>
      </c>
      <c r="H246" s="36">
        <v>1410.6666666666667</v>
      </c>
      <c r="I246" s="36">
        <v>1422.4833333333333</v>
      </c>
      <c r="J246" s="36">
        <v>1434.9666666666667</v>
      </c>
      <c r="K246" s="31">
        <v>1410</v>
      </c>
      <c r="L246" s="31">
        <v>1385.7</v>
      </c>
      <c r="M246" s="31">
        <v>0.45571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426</v>
      </c>
      <c r="D247" s="36">
        <v>422.31666666666666</v>
      </c>
      <c r="E247" s="36">
        <v>415.7833333333333</v>
      </c>
      <c r="F247" s="36">
        <v>405.56666666666666</v>
      </c>
      <c r="G247" s="36">
        <v>399.0333333333333</v>
      </c>
      <c r="H247" s="36">
        <v>432.5333333333333</v>
      </c>
      <c r="I247" s="36">
        <v>439.06666666666672</v>
      </c>
      <c r="J247" s="36">
        <v>449.2833333333333</v>
      </c>
      <c r="K247" s="31">
        <v>428.85</v>
      </c>
      <c r="L247" s="31">
        <v>412.1</v>
      </c>
      <c r="M247" s="31">
        <v>17.79119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252.8</v>
      </c>
      <c r="D248" s="36">
        <v>249.46666666666667</v>
      </c>
      <c r="E248" s="36">
        <v>243.73333333333335</v>
      </c>
      <c r="F248" s="36">
        <v>234.66666666666669</v>
      </c>
      <c r="G248" s="36">
        <v>228.93333333333337</v>
      </c>
      <c r="H248" s="36">
        <v>258.5333333333333</v>
      </c>
      <c r="I248" s="36">
        <v>264.26666666666665</v>
      </c>
      <c r="J248" s="36">
        <v>273.33333333333331</v>
      </c>
      <c r="K248" s="31">
        <v>255.2</v>
      </c>
      <c r="L248" s="31">
        <v>240.4</v>
      </c>
      <c r="M248" s="31">
        <v>322.90219999999999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1474.9</v>
      </c>
      <c r="D249" s="36">
        <v>1466.3</v>
      </c>
      <c r="E249" s="36">
        <v>1448.6</v>
      </c>
      <c r="F249" s="36">
        <v>1422.3</v>
      </c>
      <c r="G249" s="36">
        <v>1404.6</v>
      </c>
      <c r="H249" s="36">
        <v>1492.6</v>
      </c>
      <c r="I249" s="36">
        <v>1510.3000000000002</v>
      </c>
      <c r="J249" s="36">
        <v>1536.6</v>
      </c>
      <c r="K249" s="31">
        <v>1484</v>
      </c>
      <c r="L249" s="31">
        <v>1440</v>
      </c>
      <c r="M249" s="31">
        <v>42.162520000000001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36.75</v>
      </c>
      <c r="D250" s="36">
        <v>35.666666666666664</v>
      </c>
      <c r="E250" s="36">
        <v>34.333333333333329</v>
      </c>
      <c r="F250" s="36">
        <v>31.916666666666664</v>
      </c>
      <c r="G250" s="36">
        <v>30.583333333333329</v>
      </c>
      <c r="H250" s="36">
        <v>38.083333333333329</v>
      </c>
      <c r="I250" s="36">
        <v>39.416666666666657</v>
      </c>
      <c r="J250" s="36">
        <v>41.833333333333329</v>
      </c>
      <c r="K250" s="31">
        <v>37</v>
      </c>
      <c r="L250" s="31">
        <v>33.25</v>
      </c>
      <c r="M250" s="31">
        <v>907.99062000000004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5267.75</v>
      </c>
      <c r="D251" s="36">
        <v>5275.4333333333334</v>
      </c>
      <c r="E251" s="36">
        <v>5203.8666666666668</v>
      </c>
      <c r="F251" s="36">
        <v>5139.9833333333336</v>
      </c>
      <c r="G251" s="36">
        <v>5068.416666666667</v>
      </c>
      <c r="H251" s="36">
        <v>5339.3166666666666</v>
      </c>
      <c r="I251" s="36">
        <v>5410.8833333333341</v>
      </c>
      <c r="J251" s="36">
        <v>5474.7666666666664</v>
      </c>
      <c r="K251" s="31">
        <v>5347</v>
      </c>
      <c r="L251" s="31">
        <v>5211.55</v>
      </c>
      <c r="M251" s="31">
        <v>5.2012700000000001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1673.9</v>
      </c>
      <c r="D252" s="36">
        <v>1669.8166666666666</v>
      </c>
      <c r="E252" s="36">
        <v>1657.3833333333332</v>
      </c>
      <c r="F252" s="36">
        <v>1640.8666666666666</v>
      </c>
      <c r="G252" s="36">
        <v>1628.4333333333332</v>
      </c>
      <c r="H252" s="36">
        <v>1686.3333333333333</v>
      </c>
      <c r="I252" s="36">
        <v>1698.7666666666667</v>
      </c>
      <c r="J252" s="36">
        <v>1715.2833333333333</v>
      </c>
      <c r="K252" s="31">
        <v>1682.25</v>
      </c>
      <c r="L252" s="31">
        <v>1653.3</v>
      </c>
      <c r="M252" s="31">
        <v>78.147220000000004</v>
      </c>
      <c r="N252" s="1"/>
      <c r="O252" s="1"/>
    </row>
    <row r="253" spans="1:15" ht="12.75" customHeight="1">
      <c r="A253" s="33">
        <v>243</v>
      </c>
      <c r="B253" s="53" t="s">
        <v>836</v>
      </c>
      <c r="C253" s="31">
        <v>3658.15</v>
      </c>
      <c r="D253" s="36">
        <v>3587.1</v>
      </c>
      <c r="E253" s="36">
        <v>3489.2</v>
      </c>
      <c r="F253" s="36">
        <v>3320.25</v>
      </c>
      <c r="G253" s="36">
        <v>3222.35</v>
      </c>
      <c r="H253" s="36">
        <v>3756.0499999999997</v>
      </c>
      <c r="I253" s="36">
        <v>3853.9500000000003</v>
      </c>
      <c r="J253" s="36">
        <v>4022.8999999999996</v>
      </c>
      <c r="K253" s="31">
        <v>3685</v>
      </c>
      <c r="L253" s="31">
        <v>3418.15</v>
      </c>
      <c r="M253" s="31">
        <v>2.0559699999999999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1106.05</v>
      </c>
      <c r="D254" s="36">
        <v>1093.3666666666668</v>
      </c>
      <c r="E254" s="36">
        <v>1067.7333333333336</v>
      </c>
      <c r="F254" s="36">
        <v>1029.4166666666667</v>
      </c>
      <c r="G254" s="36">
        <v>1003.7833333333335</v>
      </c>
      <c r="H254" s="36">
        <v>1131.6833333333336</v>
      </c>
      <c r="I254" s="36">
        <v>1157.3166666666668</v>
      </c>
      <c r="J254" s="36">
        <v>1195.6333333333337</v>
      </c>
      <c r="K254" s="31">
        <v>1119</v>
      </c>
      <c r="L254" s="31">
        <v>1055.05</v>
      </c>
      <c r="M254" s="31">
        <v>27.51707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3155.35</v>
      </c>
      <c r="D255" s="36">
        <v>3134.6166666666668</v>
      </c>
      <c r="E255" s="36">
        <v>3099.7333333333336</v>
      </c>
      <c r="F255" s="36">
        <v>3044.1166666666668</v>
      </c>
      <c r="G255" s="36">
        <v>3009.2333333333336</v>
      </c>
      <c r="H255" s="36">
        <v>3190.2333333333336</v>
      </c>
      <c r="I255" s="36">
        <v>3225.1166666666668</v>
      </c>
      <c r="J255" s="36">
        <v>3280.7333333333336</v>
      </c>
      <c r="K255" s="31">
        <v>3169.5</v>
      </c>
      <c r="L255" s="31">
        <v>3079</v>
      </c>
      <c r="M255" s="31">
        <v>30.973490000000002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1193.25</v>
      </c>
      <c r="D256" s="36">
        <v>1188</v>
      </c>
      <c r="E256" s="36">
        <v>1173.8</v>
      </c>
      <c r="F256" s="36">
        <v>1154.3499999999999</v>
      </c>
      <c r="G256" s="36">
        <v>1140.1499999999999</v>
      </c>
      <c r="H256" s="36">
        <v>1207.45</v>
      </c>
      <c r="I256" s="36">
        <v>1221.6499999999999</v>
      </c>
      <c r="J256" s="36">
        <v>1241.1000000000001</v>
      </c>
      <c r="K256" s="31">
        <v>1202.2</v>
      </c>
      <c r="L256" s="31">
        <v>1168.55</v>
      </c>
      <c r="M256" s="31">
        <v>4.4811300000000003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1561.85</v>
      </c>
      <c r="D257" s="36">
        <v>1545.6166666666668</v>
      </c>
      <c r="E257" s="36">
        <v>1496.2333333333336</v>
      </c>
      <c r="F257" s="36">
        <v>1430.6166666666668</v>
      </c>
      <c r="G257" s="36">
        <v>1381.2333333333336</v>
      </c>
      <c r="H257" s="36">
        <v>1611.2333333333336</v>
      </c>
      <c r="I257" s="36">
        <v>1660.6166666666668</v>
      </c>
      <c r="J257" s="36">
        <v>1726.2333333333336</v>
      </c>
      <c r="K257" s="31">
        <v>1595</v>
      </c>
      <c r="L257" s="31">
        <v>1480</v>
      </c>
      <c r="M257" s="31">
        <v>9.2341099999999994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4514.8999999999996</v>
      </c>
      <c r="D258" s="36">
        <v>4495.6333333333332</v>
      </c>
      <c r="E258" s="36">
        <v>4441.2666666666664</v>
      </c>
      <c r="F258" s="36">
        <v>4367.6333333333332</v>
      </c>
      <c r="G258" s="36">
        <v>4313.2666666666664</v>
      </c>
      <c r="H258" s="36">
        <v>4569.2666666666664</v>
      </c>
      <c r="I258" s="36">
        <v>4623.6333333333332</v>
      </c>
      <c r="J258" s="36">
        <v>4697.2666666666664</v>
      </c>
      <c r="K258" s="31">
        <v>4550</v>
      </c>
      <c r="L258" s="31">
        <v>4422</v>
      </c>
      <c r="M258" s="31">
        <v>1.6354500000000001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2166.9</v>
      </c>
      <c r="D259" s="36">
        <v>2169.9</v>
      </c>
      <c r="E259" s="36">
        <v>2109.8000000000002</v>
      </c>
      <c r="F259" s="36">
        <v>2052.7000000000003</v>
      </c>
      <c r="G259" s="36">
        <v>1992.6000000000004</v>
      </c>
      <c r="H259" s="36">
        <v>2227</v>
      </c>
      <c r="I259" s="36">
        <v>2287.0999999999995</v>
      </c>
      <c r="J259" s="36">
        <v>2344.1999999999998</v>
      </c>
      <c r="K259" s="31">
        <v>2230</v>
      </c>
      <c r="L259" s="31">
        <v>2112.8000000000002</v>
      </c>
      <c r="M259" s="31">
        <v>3.3987699999999998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918.9</v>
      </c>
      <c r="D260" s="36">
        <v>916.81666666666661</v>
      </c>
      <c r="E260" s="36">
        <v>904.63333333333321</v>
      </c>
      <c r="F260" s="36">
        <v>890.36666666666656</v>
      </c>
      <c r="G260" s="36">
        <v>878.18333333333317</v>
      </c>
      <c r="H260" s="36">
        <v>931.08333333333326</v>
      </c>
      <c r="I260" s="36">
        <v>943.26666666666665</v>
      </c>
      <c r="J260" s="36">
        <v>957.5333333333333</v>
      </c>
      <c r="K260" s="31">
        <v>929</v>
      </c>
      <c r="L260" s="31">
        <v>902.55</v>
      </c>
      <c r="M260" s="31">
        <v>3.8474200000000001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373.05</v>
      </c>
      <c r="D261" s="36">
        <v>370.2</v>
      </c>
      <c r="E261" s="36">
        <v>366.4</v>
      </c>
      <c r="F261" s="36">
        <v>359.75</v>
      </c>
      <c r="G261" s="36">
        <v>355.95</v>
      </c>
      <c r="H261" s="36">
        <v>376.84999999999997</v>
      </c>
      <c r="I261" s="36">
        <v>380.65000000000003</v>
      </c>
      <c r="J261" s="36">
        <v>387.29999999999995</v>
      </c>
      <c r="K261" s="31">
        <v>374</v>
      </c>
      <c r="L261" s="31">
        <v>363.55</v>
      </c>
      <c r="M261" s="31">
        <v>4.8354200000000001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96.3</v>
      </c>
      <c r="D262" s="36">
        <v>96.05</v>
      </c>
      <c r="E262" s="36">
        <v>94.75</v>
      </c>
      <c r="F262" s="36">
        <v>93.2</v>
      </c>
      <c r="G262" s="36">
        <v>91.9</v>
      </c>
      <c r="H262" s="36">
        <v>97.6</v>
      </c>
      <c r="I262" s="36">
        <v>98.899999999999977</v>
      </c>
      <c r="J262" s="36">
        <v>100.44999999999999</v>
      </c>
      <c r="K262" s="31">
        <v>97.35</v>
      </c>
      <c r="L262" s="31">
        <v>94.5</v>
      </c>
      <c r="M262" s="31">
        <v>34.182980000000001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508.3</v>
      </c>
      <c r="D263" s="36">
        <v>503.43333333333334</v>
      </c>
      <c r="E263" s="36">
        <v>495.06666666666666</v>
      </c>
      <c r="F263" s="36">
        <v>481.83333333333331</v>
      </c>
      <c r="G263" s="36">
        <v>473.46666666666664</v>
      </c>
      <c r="H263" s="36">
        <v>516.66666666666674</v>
      </c>
      <c r="I263" s="36">
        <v>525.0333333333333</v>
      </c>
      <c r="J263" s="36">
        <v>538.26666666666665</v>
      </c>
      <c r="K263" s="31">
        <v>511.8</v>
      </c>
      <c r="L263" s="31">
        <v>490.2</v>
      </c>
      <c r="M263" s="31">
        <v>60.479779999999998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800.1</v>
      </c>
      <c r="D264" s="36">
        <v>798.66666666666663</v>
      </c>
      <c r="E264" s="36">
        <v>791.43333333333328</v>
      </c>
      <c r="F264" s="36">
        <v>782.76666666666665</v>
      </c>
      <c r="G264" s="36">
        <v>775.5333333333333</v>
      </c>
      <c r="H264" s="36">
        <v>807.33333333333326</v>
      </c>
      <c r="I264" s="36">
        <v>814.56666666666661</v>
      </c>
      <c r="J264" s="36">
        <v>823.23333333333323</v>
      </c>
      <c r="K264" s="31">
        <v>805.9</v>
      </c>
      <c r="L264" s="31">
        <v>790</v>
      </c>
      <c r="M264" s="31">
        <v>31.558119999999999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119.9</v>
      </c>
      <c r="D265" s="36">
        <v>121</v>
      </c>
      <c r="E265" s="36">
        <v>117.9</v>
      </c>
      <c r="F265" s="36">
        <v>115.9</v>
      </c>
      <c r="G265" s="36">
        <v>112.80000000000001</v>
      </c>
      <c r="H265" s="36">
        <v>123</v>
      </c>
      <c r="I265" s="36">
        <v>126.1</v>
      </c>
      <c r="J265" s="36">
        <v>128.1</v>
      </c>
      <c r="K265" s="31">
        <v>124.1</v>
      </c>
      <c r="L265" s="31">
        <v>119</v>
      </c>
      <c r="M265" s="31">
        <v>49.365490000000001</v>
      </c>
      <c r="N265" s="1"/>
      <c r="O265" s="1"/>
    </row>
    <row r="266" spans="1:15" ht="12.75" customHeight="1">
      <c r="A266" s="33">
        <v>256</v>
      </c>
      <c r="B266" s="53" t="s">
        <v>1007</v>
      </c>
      <c r="C266" s="31">
        <v>476.95</v>
      </c>
      <c r="D266" s="36">
        <v>478.65000000000003</v>
      </c>
      <c r="E266" s="36">
        <v>465.55000000000007</v>
      </c>
      <c r="F266" s="36">
        <v>454.15000000000003</v>
      </c>
      <c r="G266" s="36">
        <v>441.05000000000007</v>
      </c>
      <c r="H266" s="36">
        <v>490.05000000000007</v>
      </c>
      <c r="I266" s="36">
        <v>503.15000000000009</v>
      </c>
      <c r="J266" s="36">
        <v>514.55000000000007</v>
      </c>
      <c r="K266" s="31">
        <v>491.75</v>
      </c>
      <c r="L266" s="31">
        <v>467.25</v>
      </c>
      <c r="M266" s="31">
        <v>18.958939999999998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640.54999999999995</v>
      </c>
      <c r="D267" s="36">
        <v>644.26666666666665</v>
      </c>
      <c r="E267" s="36">
        <v>624.48333333333335</v>
      </c>
      <c r="F267" s="36">
        <v>608.41666666666674</v>
      </c>
      <c r="G267" s="36">
        <v>588.63333333333344</v>
      </c>
      <c r="H267" s="36">
        <v>660.33333333333326</v>
      </c>
      <c r="I267" s="36">
        <v>680.11666666666656</v>
      </c>
      <c r="J267" s="36">
        <v>696.18333333333317</v>
      </c>
      <c r="K267" s="31">
        <v>664.05</v>
      </c>
      <c r="L267" s="31">
        <v>628.20000000000005</v>
      </c>
      <c r="M267" s="31">
        <v>15.53314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776.25</v>
      </c>
      <c r="D268" s="36">
        <v>770.6</v>
      </c>
      <c r="E268" s="36">
        <v>761.6</v>
      </c>
      <c r="F268" s="36">
        <v>746.95</v>
      </c>
      <c r="G268" s="36">
        <v>737.95</v>
      </c>
      <c r="H268" s="36">
        <v>785.25</v>
      </c>
      <c r="I268" s="36">
        <v>794.25</v>
      </c>
      <c r="J268" s="36">
        <v>808.9</v>
      </c>
      <c r="K268" s="31">
        <v>779.6</v>
      </c>
      <c r="L268" s="31">
        <v>755.95</v>
      </c>
      <c r="M268" s="31">
        <v>25.016780000000001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463.9</v>
      </c>
      <c r="D269" s="36">
        <v>464.95</v>
      </c>
      <c r="E269" s="36">
        <v>458.2</v>
      </c>
      <c r="F269" s="36">
        <v>452.5</v>
      </c>
      <c r="G269" s="36">
        <v>445.75</v>
      </c>
      <c r="H269" s="36">
        <v>470.65</v>
      </c>
      <c r="I269" s="36">
        <v>477.4</v>
      </c>
      <c r="J269" s="36">
        <v>483.09999999999997</v>
      </c>
      <c r="K269" s="31">
        <v>471.7</v>
      </c>
      <c r="L269" s="31">
        <v>459.25</v>
      </c>
      <c r="M269" s="31">
        <v>61.267659999999999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481.8</v>
      </c>
      <c r="D270" s="36">
        <v>480.76666666666665</v>
      </c>
      <c r="E270" s="36">
        <v>474.0333333333333</v>
      </c>
      <c r="F270" s="36">
        <v>466.26666666666665</v>
      </c>
      <c r="G270" s="36">
        <v>459.5333333333333</v>
      </c>
      <c r="H270" s="36">
        <v>488.5333333333333</v>
      </c>
      <c r="I270" s="36">
        <v>495.26666666666665</v>
      </c>
      <c r="J270" s="36">
        <v>503.0333333333333</v>
      </c>
      <c r="K270" s="31">
        <v>487.5</v>
      </c>
      <c r="L270" s="31">
        <v>473</v>
      </c>
      <c r="M270" s="31">
        <v>2.4719099999999998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568.20000000000005</v>
      </c>
      <c r="D271" s="36">
        <v>563.11666666666667</v>
      </c>
      <c r="E271" s="36">
        <v>551.23333333333335</v>
      </c>
      <c r="F271" s="36">
        <v>534.26666666666665</v>
      </c>
      <c r="G271" s="36">
        <v>522.38333333333333</v>
      </c>
      <c r="H271" s="36">
        <v>580.08333333333337</v>
      </c>
      <c r="I271" s="36">
        <v>591.96666666666681</v>
      </c>
      <c r="J271" s="36">
        <v>608.93333333333339</v>
      </c>
      <c r="K271" s="31">
        <v>575</v>
      </c>
      <c r="L271" s="31">
        <v>546.15</v>
      </c>
      <c r="M271" s="31">
        <v>2.3566099999999999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923.4</v>
      </c>
      <c r="D272" s="36">
        <v>923.44999999999993</v>
      </c>
      <c r="E272" s="36">
        <v>913.99999999999989</v>
      </c>
      <c r="F272" s="36">
        <v>904.59999999999991</v>
      </c>
      <c r="G272" s="36">
        <v>895.14999999999986</v>
      </c>
      <c r="H272" s="36">
        <v>932.84999999999991</v>
      </c>
      <c r="I272" s="36">
        <v>942.3</v>
      </c>
      <c r="J272" s="36">
        <v>951.69999999999993</v>
      </c>
      <c r="K272" s="31">
        <v>932.9</v>
      </c>
      <c r="L272" s="31">
        <v>914.05</v>
      </c>
      <c r="M272" s="31">
        <v>2.3306499999999999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462.05</v>
      </c>
      <c r="D273" s="36">
        <v>462.41666666666669</v>
      </c>
      <c r="E273" s="36">
        <v>451.23333333333335</v>
      </c>
      <c r="F273" s="36">
        <v>440.41666666666669</v>
      </c>
      <c r="G273" s="36">
        <v>429.23333333333335</v>
      </c>
      <c r="H273" s="36">
        <v>473.23333333333335</v>
      </c>
      <c r="I273" s="36">
        <v>484.41666666666663</v>
      </c>
      <c r="J273" s="36">
        <v>495.23333333333335</v>
      </c>
      <c r="K273" s="31">
        <v>473.6</v>
      </c>
      <c r="L273" s="31">
        <v>451.6</v>
      </c>
      <c r="M273" s="31">
        <v>11.045529999999999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769.2</v>
      </c>
      <c r="D274" s="36">
        <v>765.68333333333339</v>
      </c>
      <c r="E274" s="36">
        <v>759.61666666666679</v>
      </c>
      <c r="F274" s="36">
        <v>750.03333333333342</v>
      </c>
      <c r="G274" s="36">
        <v>743.96666666666681</v>
      </c>
      <c r="H274" s="36">
        <v>775.26666666666677</v>
      </c>
      <c r="I274" s="36">
        <v>781.33333333333337</v>
      </c>
      <c r="J274" s="36">
        <v>790.91666666666674</v>
      </c>
      <c r="K274" s="31">
        <v>771.75</v>
      </c>
      <c r="L274" s="31">
        <v>756.1</v>
      </c>
      <c r="M274" s="31">
        <v>1.7152000000000001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3210.75</v>
      </c>
      <c r="D275" s="36">
        <v>3229.6333333333332</v>
      </c>
      <c r="E275" s="36">
        <v>3176.1166666666663</v>
      </c>
      <c r="F275" s="36">
        <v>3141.4833333333331</v>
      </c>
      <c r="G275" s="36">
        <v>3087.9666666666662</v>
      </c>
      <c r="H275" s="36">
        <v>3264.2666666666664</v>
      </c>
      <c r="I275" s="36">
        <v>3317.7833333333328</v>
      </c>
      <c r="J275" s="36">
        <v>3352.4166666666665</v>
      </c>
      <c r="K275" s="31">
        <v>3283.15</v>
      </c>
      <c r="L275" s="31">
        <v>3195</v>
      </c>
      <c r="M275" s="31">
        <v>1.7701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268</v>
      </c>
      <c r="D276" s="36">
        <v>270.34999999999997</v>
      </c>
      <c r="E276" s="36">
        <v>264.29999999999995</v>
      </c>
      <c r="F276" s="36">
        <v>260.59999999999997</v>
      </c>
      <c r="G276" s="36">
        <v>254.54999999999995</v>
      </c>
      <c r="H276" s="36">
        <v>274.04999999999995</v>
      </c>
      <c r="I276" s="36">
        <v>280.10000000000002</v>
      </c>
      <c r="J276" s="36">
        <v>283.79999999999995</v>
      </c>
      <c r="K276" s="31">
        <v>276.39999999999998</v>
      </c>
      <c r="L276" s="31">
        <v>266.64999999999998</v>
      </c>
      <c r="M276" s="31">
        <v>10.183809999999999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1570.55</v>
      </c>
      <c r="D277" s="36">
        <v>1562.5333333333335</v>
      </c>
      <c r="E277" s="36">
        <v>1534.0666666666671</v>
      </c>
      <c r="F277" s="36">
        <v>1497.5833333333335</v>
      </c>
      <c r="G277" s="36">
        <v>1469.116666666667</v>
      </c>
      <c r="H277" s="36">
        <v>1599.0166666666671</v>
      </c>
      <c r="I277" s="36">
        <v>1627.4833333333338</v>
      </c>
      <c r="J277" s="36">
        <v>1663.9666666666672</v>
      </c>
      <c r="K277" s="31">
        <v>1591</v>
      </c>
      <c r="L277" s="31">
        <v>1526.05</v>
      </c>
      <c r="M277" s="31">
        <v>8.9488599999999998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321.25</v>
      </c>
      <c r="D278" s="36">
        <v>323.8</v>
      </c>
      <c r="E278" s="36">
        <v>317.60000000000002</v>
      </c>
      <c r="F278" s="36">
        <v>313.95</v>
      </c>
      <c r="G278" s="36">
        <v>307.75</v>
      </c>
      <c r="H278" s="36">
        <v>327.45000000000005</v>
      </c>
      <c r="I278" s="36">
        <v>333.65</v>
      </c>
      <c r="J278" s="36">
        <v>337.30000000000007</v>
      </c>
      <c r="K278" s="31">
        <v>330</v>
      </c>
      <c r="L278" s="31">
        <v>320.14999999999998</v>
      </c>
      <c r="M278" s="31">
        <v>4.6498799999999996</v>
      </c>
      <c r="N278" s="1"/>
      <c r="O278" s="1"/>
    </row>
    <row r="279" spans="1:15" ht="12.75" customHeight="1">
      <c r="A279" s="33">
        <v>269</v>
      </c>
      <c r="B279" s="53" t="s">
        <v>838</v>
      </c>
      <c r="C279" s="31">
        <v>3659.6</v>
      </c>
      <c r="D279" s="36">
        <v>3703.85</v>
      </c>
      <c r="E279" s="36">
        <v>3569.7</v>
      </c>
      <c r="F279" s="36">
        <v>3479.7999999999997</v>
      </c>
      <c r="G279" s="36">
        <v>3345.6499999999996</v>
      </c>
      <c r="H279" s="36">
        <v>3793.75</v>
      </c>
      <c r="I279" s="36">
        <v>3927.9000000000005</v>
      </c>
      <c r="J279" s="36">
        <v>4017.8</v>
      </c>
      <c r="K279" s="31">
        <v>3838</v>
      </c>
      <c r="L279" s="31">
        <v>3613.95</v>
      </c>
      <c r="M279" s="31">
        <v>1.6679299999999999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1276.3499999999999</v>
      </c>
      <c r="D280" s="36">
        <v>1266.5166666666667</v>
      </c>
      <c r="E280" s="36">
        <v>1245.0333333333333</v>
      </c>
      <c r="F280" s="36">
        <v>1213.7166666666667</v>
      </c>
      <c r="G280" s="36">
        <v>1192.2333333333333</v>
      </c>
      <c r="H280" s="36">
        <v>1297.8333333333333</v>
      </c>
      <c r="I280" s="36">
        <v>1319.3166666666664</v>
      </c>
      <c r="J280" s="36">
        <v>1350.6333333333332</v>
      </c>
      <c r="K280" s="31">
        <v>1288</v>
      </c>
      <c r="L280" s="31">
        <v>1235.2</v>
      </c>
      <c r="M280" s="31">
        <v>3.5076100000000001</v>
      </c>
      <c r="N280" s="1"/>
      <c r="O280" s="1"/>
    </row>
    <row r="281" spans="1:15" ht="12.75" customHeight="1">
      <c r="A281" s="33">
        <v>271</v>
      </c>
      <c r="B281" s="53" t="s">
        <v>825</v>
      </c>
      <c r="C281" s="31">
        <v>966.2</v>
      </c>
      <c r="D281" s="36">
        <v>967.73333333333323</v>
      </c>
      <c r="E281" s="36">
        <v>950.66666666666652</v>
      </c>
      <c r="F281" s="36">
        <v>935.13333333333333</v>
      </c>
      <c r="G281" s="36">
        <v>918.06666666666661</v>
      </c>
      <c r="H281" s="36">
        <v>983.26666666666642</v>
      </c>
      <c r="I281" s="36">
        <v>1000.3333333333333</v>
      </c>
      <c r="J281" s="36">
        <v>1015.8666666666663</v>
      </c>
      <c r="K281" s="31">
        <v>984.8</v>
      </c>
      <c r="L281" s="31">
        <v>952.2</v>
      </c>
      <c r="M281" s="31">
        <v>2.68337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396.85</v>
      </c>
      <c r="D282" s="36">
        <v>388.58333333333331</v>
      </c>
      <c r="E282" s="36">
        <v>378.56666666666661</v>
      </c>
      <c r="F282" s="36">
        <v>360.2833333333333</v>
      </c>
      <c r="G282" s="36">
        <v>350.26666666666659</v>
      </c>
      <c r="H282" s="36">
        <v>406.86666666666662</v>
      </c>
      <c r="I282" s="36">
        <v>416.88333333333338</v>
      </c>
      <c r="J282" s="36">
        <v>435.16666666666663</v>
      </c>
      <c r="K282" s="31">
        <v>398.6</v>
      </c>
      <c r="L282" s="31">
        <v>370.3</v>
      </c>
      <c r="M282" s="31">
        <v>71.498329999999996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289.60000000000002</v>
      </c>
      <c r="D283" s="36">
        <v>290.91666666666669</v>
      </c>
      <c r="E283" s="36">
        <v>287.28333333333336</v>
      </c>
      <c r="F283" s="36">
        <v>284.9666666666667</v>
      </c>
      <c r="G283" s="36">
        <v>281.33333333333337</v>
      </c>
      <c r="H283" s="36">
        <v>293.23333333333335</v>
      </c>
      <c r="I283" s="36">
        <v>296.86666666666667</v>
      </c>
      <c r="J283" s="36">
        <v>299.18333333333334</v>
      </c>
      <c r="K283" s="31">
        <v>294.55</v>
      </c>
      <c r="L283" s="31">
        <v>288.60000000000002</v>
      </c>
      <c r="M283" s="31">
        <v>2.8297400000000001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183.6</v>
      </c>
      <c r="D284" s="36">
        <v>183.51666666666665</v>
      </c>
      <c r="E284" s="36">
        <v>180.48333333333329</v>
      </c>
      <c r="F284" s="36">
        <v>177.36666666666665</v>
      </c>
      <c r="G284" s="36">
        <v>174.33333333333329</v>
      </c>
      <c r="H284" s="36">
        <v>186.6333333333333</v>
      </c>
      <c r="I284" s="36">
        <v>189.66666666666666</v>
      </c>
      <c r="J284" s="36">
        <v>192.7833333333333</v>
      </c>
      <c r="K284" s="31">
        <v>186.55</v>
      </c>
      <c r="L284" s="31">
        <v>180.4</v>
      </c>
      <c r="M284" s="31">
        <v>21.759060000000002</v>
      </c>
      <c r="N284" s="1"/>
      <c r="O284" s="1"/>
    </row>
    <row r="285" spans="1:15" ht="12.75" customHeight="1">
      <c r="A285" s="33">
        <v>275</v>
      </c>
      <c r="B285" s="53" t="s">
        <v>1008</v>
      </c>
      <c r="C285" s="31">
        <v>2955.65</v>
      </c>
      <c r="D285" s="36">
        <v>2949.5666666666671</v>
      </c>
      <c r="E285" s="36">
        <v>2849.1333333333341</v>
      </c>
      <c r="F285" s="36">
        <v>2742.6166666666672</v>
      </c>
      <c r="G285" s="36">
        <v>2642.1833333333343</v>
      </c>
      <c r="H285" s="36">
        <v>3056.0833333333339</v>
      </c>
      <c r="I285" s="36">
        <v>3156.5166666666673</v>
      </c>
      <c r="J285" s="36">
        <v>3263.0333333333338</v>
      </c>
      <c r="K285" s="31">
        <v>3050</v>
      </c>
      <c r="L285" s="31">
        <v>2843.05</v>
      </c>
      <c r="M285" s="31">
        <v>5.0470699999999997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726.65</v>
      </c>
      <c r="D286" s="36">
        <v>719.26666666666677</v>
      </c>
      <c r="E286" s="36">
        <v>708.53333333333353</v>
      </c>
      <c r="F286" s="36">
        <v>690.41666666666674</v>
      </c>
      <c r="G286" s="36">
        <v>679.68333333333351</v>
      </c>
      <c r="H286" s="36">
        <v>737.38333333333355</v>
      </c>
      <c r="I286" s="36">
        <v>748.1166666666669</v>
      </c>
      <c r="J286" s="36">
        <v>766.23333333333358</v>
      </c>
      <c r="K286" s="31">
        <v>730</v>
      </c>
      <c r="L286" s="31">
        <v>701.15</v>
      </c>
      <c r="M286" s="31">
        <v>7.8464900000000002</v>
      </c>
      <c r="N286" s="1"/>
      <c r="O286" s="1"/>
    </row>
    <row r="287" spans="1:15" ht="12.75" customHeight="1">
      <c r="A287" s="33">
        <v>277</v>
      </c>
      <c r="B287" s="53" t="s">
        <v>837</v>
      </c>
      <c r="C287" s="31">
        <v>686.15</v>
      </c>
      <c r="D287" s="36">
        <v>689.35</v>
      </c>
      <c r="E287" s="36">
        <v>661.2</v>
      </c>
      <c r="F287" s="36">
        <v>636.25</v>
      </c>
      <c r="G287" s="36">
        <v>608.1</v>
      </c>
      <c r="H287" s="36">
        <v>714.30000000000007</v>
      </c>
      <c r="I287" s="36">
        <v>742.44999999999993</v>
      </c>
      <c r="J287" s="36">
        <v>767.40000000000009</v>
      </c>
      <c r="K287" s="31">
        <v>717.5</v>
      </c>
      <c r="L287" s="31">
        <v>664.4</v>
      </c>
      <c r="M287" s="31">
        <v>10.75572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1689.45</v>
      </c>
      <c r="D288" s="36">
        <v>1686.3666666666668</v>
      </c>
      <c r="E288" s="36">
        <v>1670.4833333333336</v>
      </c>
      <c r="F288" s="36">
        <v>1651.5166666666669</v>
      </c>
      <c r="G288" s="36">
        <v>1635.6333333333337</v>
      </c>
      <c r="H288" s="36">
        <v>1705.3333333333335</v>
      </c>
      <c r="I288" s="36">
        <v>1721.2166666666667</v>
      </c>
      <c r="J288" s="36">
        <v>1740.1833333333334</v>
      </c>
      <c r="K288" s="31">
        <v>1702.25</v>
      </c>
      <c r="L288" s="31">
        <v>1667.4</v>
      </c>
      <c r="M288" s="31">
        <v>66.069749999999999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2257.1999999999998</v>
      </c>
      <c r="D289" s="36">
        <v>2286.3000000000002</v>
      </c>
      <c r="E289" s="36">
        <v>2216.2000000000003</v>
      </c>
      <c r="F289" s="36">
        <v>2175.2000000000003</v>
      </c>
      <c r="G289" s="36">
        <v>2105.1000000000004</v>
      </c>
      <c r="H289" s="36">
        <v>2327.3000000000002</v>
      </c>
      <c r="I289" s="36">
        <v>2397.4000000000005</v>
      </c>
      <c r="J289" s="36">
        <v>2438.4</v>
      </c>
      <c r="K289" s="31">
        <v>2356.4</v>
      </c>
      <c r="L289" s="31">
        <v>2245.3000000000002</v>
      </c>
      <c r="M289" s="31">
        <v>2.13917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167.15</v>
      </c>
      <c r="D290" s="36">
        <v>165.75</v>
      </c>
      <c r="E290" s="36">
        <v>163.9</v>
      </c>
      <c r="F290" s="36">
        <v>160.65</v>
      </c>
      <c r="G290" s="36">
        <v>158.80000000000001</v>
      </c>
      <c r="H290" s="36">
        <v>169</v>
      </c>
      <c r="I290" s="36">
        <v>170.85000000000002</v>
      </c>
      <c r="J290" s="36">
        <v>174.1</v>
      </c>
      <c r="K290" s="31">
        <v>167.6</v>
      </c>
      <c r="L290" s="31">
        <v>162.5</v>
      </c>
      <c r="M290" s="31">
        <v>41.197279999999999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5302.55</v>
      </c>
      <c r="D291" s="36">
        <v>5304.75</v>
      </c>
      <c r="E291" s="36">
        <v>5264.85</v>
      </c>
      <c r="F291" s="36">
        <v>5227.1500000000005</v>
      </c>
      <c r="G291" s="36">
        <v>5187.2500000000009</v>
      </c>
      <c r="H291" s="36">
        <v>5342.45</v>
      </c>
      <c r="I291" s="36">
        <v>5382.3499999999995</v>
      </c>
      <c r="J291" s="36">
        <v>5420.0499999999993</v>
      </c>
      <c r="K291" s="31">
        <v>5344.65</v>
      </c>
      <c r="L291" s="31">
        <v>5267.05</v>
      </c>
      <c r="M291" s="31">
        <v>1.5396700000000001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647.95000000000005</v>
      </c>
      <c r="D292" s="36">
        <v>644.48333333333335</v>
      </c>
      <c r="E292" s="36">
        <v>636.9666666666667</v>
      </c>
      <c r="F292" s="36">
        <v>625.98333333333335</v>
      </c>
      <c r="G292" s="36">
        <v>618.4666666666667</v>
      </c>
      <c r="H292" s="36">
        <v>655.4666666666667</v>
      </c>
      <c r="I292" s="36">
        <v>662.98333333333335</v>
      </c>
      <c r="J292" s="36">
        <v>673.9666666666667</v>
      </c>
      <c r="K292" s="31">
        <v>652</v>
      </c>
      <c r="L292" s="31">
        <v>633.5</v>
      </c>
      <c r="M292" s="31">
        <v>21.164169999999999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5300.85</v>
      </c>
      <c r="D293" s="36">
        <v>5332.5999999999995</v>
      </c>
      <c r="E293" s="36">
        <v>5235.2499999999991</v>
      </c>
      <c r="F293" s="36">
        <v>5169.6499999999996</v>
      </c>
      <c r="G293" s="36">
        <v>5072.2999999999993</v>
      </c>
      <c r="H293" s="36">
        <v>5398.1999999999989</v>
      </c>
      <c r="I293" s="36">
        <v>5495.5499999999993</v>
      </c>
      <c r="J293" s="36">
        <v>5561.1499999999987</v>
      </c>
      <c r="K293" s="31">
        <v>5429.95</v>
      </c>
      <c r="L293" s="31">
        <v>5267</v>
      </c>
      <c r="M293" s="31">
        <v>5.1387900000000002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14464.25</v>
      </c>
      <c r="D294" s="36">
        <v>14449.533333333333</v>
      </c>
      <c r="E294" s="36">
        <v>14359.116666666665</v>
      </c>
      <c r="F294" s="36">
        <v>14253.983333333332</v>
      </c>
      <c r="G294" s="36">
        <v>14163.566666666664</v>
      </c>
      <c r="H294" s="36">
        <v>14554.666666666666</v>
      </c>
      <c r="I294" s="36">
        <v>14645.083333333334</v>
      </c>
      <c r="J294" s="36">
        <v>14750.216666666667</v>
      </c>
      <c r="K294" s="31">
        <v>14539.95</v>
      </c>
      <c r="L294" s="31">
        <v>14344.4</v>
      </c>
      <c r="M294" s="31">
        <v>3.4349999999999999E-2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3477.55</v>
      </c>
      <c r="D295" s="36">
        <v>3470</v>
      </c>
      <c r="E295" s="36">
        <v>3444</v>
      </c>
      <c r="F295" s="36">
        <v>3410.45</v>
      </c>
      <c r="G295" s="36">
        <v>3384.45</v>
      </c>
      <c r="H295" s="36">
        <v>3503.55</v>
      </c>
      <c r="I295" s="36">
        <v>3529.55</v>
      </c>
      <c r="J295" s="36">
        <v>3563.1000000000004</v>
      </c>
      <c r="K295" s="31">
        <v>3496</v>
      </c>
      <c r="L295" s="31">
        <v>3436.45</v>
      </c>
      <c r="M295" s="31">
        <v>21.195119999999999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509.75</v>
      </c>
      <c r="D296" s="36">
        <v>510.63333333333338</v>
      </c>
      <c r="E296" s="36">
        <v>500.46666666666681</v>
      </c>
      <c r="F296" s="36">
        <v>491.18333333333345</v>
      </c>
      <c r="G296" s="36">
        <v>481.01666666666688</v>
      </c>
      <c r="H296" s="36">
        <v>519.91666666666674</v>
      </c>
      <c r="I296" s="36">
        <v>530.08333333333337</v>
      </c>
      <c r="J296" s="36">
        <v>539.36666666666667</v>
      </c>
      <c r="K296" s="31">
        <v>520.79999999999995</v>
      </c>
      <c r="L296" s="31">
        <v>501.35</v>
      </c>
      <c r="M296" s="31">
        <v>5.7767499999999998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406.05</v>
      </c>
      <c r="D297" s="36">
        <v>405.5333333333333</v>
      </c>
      <c r="E297" s="36">
        <v>401.81666666666661</v>
      </c>
      <c r="F297" s="36">
        <v>397.58333333333331</v>
      </c>
      <c r="G297" s="36">
        <v>393.86666666666662</v>
      </c>
      <c r="H297" s="36">
        <v>409.76666666666659</v>
      </c>
      <c r="I297" s="36">
        <v>413.48333333333329</v>
      </c>
      <c r="J297" s="36">
        <v>417.71666666666658</v>
      </c>
      <c r="K297" s="31">
        <v>409.25</v>
      </c>
      <c r="L297" s="31">
        <v>401.3</v>
      </c>
      <c r="M297" s="31">
        <v>36.266979999999997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252.85</v>
      </c>
      <c r="D298" s="36">
        <v>253.93333333333331</v>
      </c>
      <c r="E298" s="36">
        <v>250.06666666666661</v>
      </c>
      <c r="F298" s="36">
        <v>247.2833333333333</v>
      </c>
      <c r="G298" s="36">
        <v>243.4166666666666</v>
      </c>
      <c r="H298" s="36">
        <v>256.71666666666658</v>
      </c>
      <c r="I298" s="36">
        <v>260.58333333333337</v>
      </c>
      <c r="J298" s="36">
        <v>263.36666666666662</v>
      </c>
      <c r="K298" s="31">
        <v>257.8</v>
      </c>
      <c r="L298" s="31">
        <v>251.15</v>
      </c>
      <c r="M298" s="31">
        <v>7.8239400000000003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139.4</v>
      </c>
      <c r="D299" s="36">
        <v>139.4</v>
      </c>
      <c r="E299" s="36">
        <v>137.60000000000002</v>
      </c>
      <c r="F299" s="36">
        <v>135.80000000000001</v>
      </c>
      <c r="G299" s="36">
        <v>134.00000000000003</v>
      </c>
      <c r="H299" s="36">
        <v>141.20000000000002</v>
      </c>
      <c r="I299" s="36">
        <v>143.00000000000003</v>
      </c>
      <c r="J299" s="36">
        <v>144.80000000000001</v>
      </c>
      <c r="K299" s="31">
        <v>141.19999999999999</v>
      </c>
      <c r="L299" s="31">
        <v>137.6</v>
      </c>
      <c r="M299" s="31">
        <v>40.256520000000002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1022.8</v>
      </c>
      <c r="D300" s="36">
        <v>1015.6333333333333</v>
      </c>
      <c r="E300" s="36">
        <v>1004.2666666666667</v>
      </c>
      <c r="F300" s="36">
        <v>985.73333333333335</v>
      </c>
      <c r="G300" s="36">
        <v>974.36666666666667</v>
      </c>
      <c r="H300" s="36">
        <v>1034.1666666666665</v>
      </c>
      <c r="I300" s="36">
        <v>1045.5333333333333</v>
      </c>
      <c r="J300" s="36">
        <v>1064.0666666666666</v>
      </c>
      <c r="K300" s="31">
        <v>1027</v>
      </c>
      <c r="L300" s="31">
        <v>997.1</v>
      </c>
      <c r="M300" s="31">
        <v>30.13025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5383.65</v>
      </c>
      <c r="D301" s="36">
        <v>5434.7833333333328</v>
      </c>
      <c r="E301" s="36">
        <v>5314.5666666666657</v>
      </c>
      <c r="F301" s="36">
        <v>5245.4833333333327</v>
      </c>
      <c r="G301" s="36">
        <v>5125.2666666666655</v>
      </c>
      <c r="H301" s="36">
        <v>5503.8666666666659</v>
      </c>
      <c r="I301" s="36">
        <v>5624.083333333333</v>
      </c>
      <c r="J301" s="36">
        <v>5693.1666666666661</v>
      </c>
      <c r="K301" s="31">
        <v>5555</v>
      </c>
      <c r="L301" s="31">
        <v>5365.7</v>
      </c>
      <c r="M301" s="31">
        <v>0.25377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1621.05</v>
      </c>
      <c r="D302" s="36">
        <v>1614.6833333333334</v>
      </c>
      <c r="E302" s="36">
        <v>1599.3666666666668</v>
      </c>
      <c r="F302" s="36">
        <v>1577.6833333333334</v>
      </c>
      <c r="G302" s="36">
        <v>1562.3666666666668</v>
      </c>
      <c r="H302" s="36">
        <v>1636.3666666666668</v>
      </c>
      <c r="I302" s="36">
        <v>1651.6833333333334</v>
      </c>
      <c r="J302" s="36">
        <v>1673.3666666666668</v>
      </c>
      <c r="K302" s="31">
        <v>1630</v>
      </c>
      <c r="L302" s="31">
        <v>1593</v>
      </c>
      <c r="M302" s="31">
        <v>38.140239999999999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1171.5</v>
      </c>
      <c r="D303" s="36">
        <v>1174.0333333333333</v>
      </c>
      <c r="E303" s="36">
        <v>1166.0666666666666</v>
      </c>
      <c r="F303" s="36">
        <v>1160.6333333333332</v>
      </c>
      <c r="G303" s="36">
        <v>1152.6666666666665</v>
      </c>
      <c r="H303" s="36">
        <v>1179.4666666666667</v>
      </c>
      <c r="I303" s="36">
        <v>1187.4333333333334</v>
      </c>
      <c r="J303" s="36">
        <v>1192.8666666666668</v>
      </c>
      <c r="K303" s="31">
        <v>1182</v>
      </c>
      <c r="L303" s="31">
        <v>1168.5999999999999</v>
      </c>
      <c r="M303" s="31">
        <v>0.26472000000000001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77.3</v>
      </c>
      <c r="D304" s="36">
        <v>76.8</v>
      </c>
      <c r="E304" s="36">
        <v>75.149999999999991</v>
      </c>
      <c r="F304" s="36">
        <v>73</v>
      </c>
      <c r="G304" s="36">
        <v>71.349999999999994</v>
      </c>
      <c r="H304" s="36">
        <v>78.949999999999989</v>
      </c>
      <c r="I304" s="36">
        <v>80.599999999999994</v>
      </c>
      <c r="J304" s="36">
        <v>82.749999999999986</v>
      </c>
      <c r="K304" s="31">
        <v>78.45</v>
      </c>
      <c r="L304" s="31">
        <v>74.650000000000006</v>
      </c>
      <c r="M304" s="31">
        <v>96.112160000000003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146081.54999999999</v>
      </c>
      <c r="D305" s="36">
        <v>145971.88333333333</v>
      </c>
      <c r="E305" s="36">
        <v>144856.36666666667</v>
      </c>
      <c r="F305" s="36">
        <v>143631.18333333335</v>
      </c>
      <c r="G305" s="36">
        <v>142515.66666666669</v>
      </c>
      <c r="H305" s="36">
        <v>147197.06666666665</v>
      </c>
      <c r="I305" s="36">
        <v>148312.58333333331</v>
      </c>
      <c r="J305" s="36">
        <v>149537.76666666663</v>
      </c>
      <c r="K305" s="31">
        <v>147087.4</v>
      </c>
      <c r="L305" s="31">
        <v>144746.70000000001</v>
      </c>
      <c r="M305" s="31">
        <v>0.58201000000000003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1916.1</v>
      </c>
      <c r="D306" s="36">
        <v>1920.9333333333334</v>
      </c>
      <c r="E306" s="36">
        <v>1902.1666666666667</v>
      </c>
      <c r="F306" s="36">
        <v>1888.2333333333333</v>
      </c>
      <c r="G306" s="36">
        <v>1869.4666666666667</v>
      </c>
      <c r="H306" s="36">
        <v>1934.8666666666668</v>
      </c>
      <c r="I306" s="36">
        <v>1953.6333333333332</v>
      </c>
      <c r="J306" s="36">
        <v>1967.5666666666668</v>
      </c>
      <c r="K306" s="31">
        <v>1939.7</v>
      </c>
      <c r="L306" s="31">
        <v>1907</v>
      </c>
      <c r="M306" s="31">
        <v>1.19123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1165.25</v>
      </c>
      <c r="D307" s="36">
        <v>1156.1499999999999</v>
      </c>
      <c r="E307" s="36">
        <v>1117.3499999999997</v>
      </c>
      <c r="F307" s="36">
        <v>1069.4499999999998</v>
      </c>
      <c r="G307" s="36">
        <v>1030.6499999999996</v>
      </c>
      <c r="H307" s="36">
        <v>1204.0499999999997</v>
      </c>
      <c r="I307" s="36">
        <v>1242.8499999999999</v>
      </c>
      <c r="J307" s="36">
        <v>1290.7499999999998</v>
      </c>
      <c r="K307" s="31">
        <v>1194.95</v>
      </c>
      <c r="L307" s="31">
        <v>1108.25</v>
      </c>
      <c r="M307" s="31">
        <v>71.828980000000001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1484.35</v>
      </c>
      <c r="D308" s="36">
        <v>1478</v>
      </c>
      <c r="E308" s="36">
        <v>1459.1</v>
      </c>
      <c r="F308" s="36">
        <v>1433.85</v>
      </c>
      <c r="G308" s="36">
        <v>1414.9499999999998</v>
      </c>
      <c r="H308" s="36">
        <v>1503.25</v>
      </c>
      <c r="I308" s="36">
        <v>1522.15</v>
      </c>
      <c r="J308" s="36">
        <v>1547.4</v>
      </c>
      <c r="K308" s="31">
        <v>1496.9</v>
      </c>
      <c r="L308" s="31">
        <v>1452.75</v>
      </c>
      <c r="M308" s="31">
        <v>4.3193900000000003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283.39999999999998</v>
      </c>
      <c r="D309" s="36">
        <v>282.16666666666663</v>
      </c>
      <c r="E309" s="36">
        <v>279.88333333333327</v>
      </c>
      <c r="F309" s="36">
        <v>276.36666666666662</v>
      </c>
      <c r="G309" s="36">
        <v>274.08333333333326</v>
      </c>
      <c r="H309" s="36">
        <v>285.68333333333328</v>
      </c>
      <c r="I309" s="36">
        <v>287.96666666666658</v>
      </c>
      <c r="J309" s="36">
        <v>291.48333333333329</v>
      </c>
      <c r="K309" s="31">
        <v>284.45</v>
      </c>
      <c r="L309" s="31">
        <v>278.64999999999998</v>
      </c>
      <c r="M309" s="31">
        <v>27.298259999999999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1932.4</v>
      </c>
      <c r="D310" s="36">
        <v>1925.2833333333335</v>
      </c>
      <c r="E310" s="36">
        <v>1899.666666666667</v>
      </c>
      <c r="F310" s="36">
        <v>1866.9333333333334</v>
      </c>
      <c r="G310" s="36">
        <v>1841.3166666666668</v>
      </c>
      <c r="H310" s="36">
        <v>1958.0166666666671</v>
      </c>
      <c r="I310" s="36">
        <v>1983.6333333333334</v>
      </c>
      <c r="J310" s="36">
        <v>2016.3666666666672</v>
      </c>
      <c r="K310" s="31">
        <v>1950.9</v>
      </c>
      <c r="L310" s="31">
        <v>1892.55</v>
      </c>
      <c r="M310" s="31">
        <v>55.390650000000001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416.45</v>
      </c>
      <c r="D311" s="36">
        <v>416.5</v>
      </c>
      <c r="E311" s="36">
        <v>410</v>
      </c>
      <c r="F311" s="36">
        <v>403.55</v>
      </c>
      <c r="G311" s="36">
        <v>397.05</v>
      </c>
      <c r="H311" s="36">
        <v>422.95</v>
      </c>
      <c r="I311" s="36">
        <v>429.45</v>
      </c>
      <c r="J311" s="36">
        <v>435.9</v>
      </c>
      <c r="K311" s="31">
        <v>423</v>
      </c>
      <c r="L311" s="31">
        <v>410.05</v>
      </c>
      <c r="M311" s="31">
        <v>2.1505299999999998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578.35</v>
      </c>
      <c r="D312" s="36">
        <v>580.7833333333333</v>
      </c>
      <c r="E312" s="36">
        <v>572.56666666666661</v>
      </c>
      <c r="F312" s="36">
        <v>566.7833333333333</v>
      </c>
      <c r="G312" s="36">
        <v>558.56666666666661</v>
      </c>
      <c r="H312" s="36">
        <v>586.56666666666661</v>
      </c>
      <c r="I312" s="36">
        <v>594.7833333333333</v>
      </c>
      <c r="J312" s="36">
        <v>600.56666666666661</v>
      </c>
      <c r="K312" s="31">
        <v>589</v>
      </c>
      <c r="L312" s="31">
        <v>575</v>
      </c>
      <c r="M312" s="31">
        <v>1.7166699999999999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176.2</v>
      </c>
      <c r="D313" s="36">
        <v>174.75</v>
      </c>
      <c r="E313" s="36">
        <v>172.1</v>
      </c>
      <c r="F313" s="36">
        <v>168</v>
      </c>
      <c r="G313" s="36">
        <v>165.35</v>
      </c>
      <c r="H313" s="36">
        <v>178.85</v>
      </c>
      <c r="I313" s="36">
        <v>181.49999999999997</v>
      </c>
      <c r="J313" s="36">
        <v>185.6</v>
      </c>
      <c r="K313" s="31">
        <v>177.4</v>
      </c>
      <c r="L313" s="31">
        <v>170.65</v>
      </c>
      <c r="M313" s="31">
        <v>72.105140000000006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227.8</v>
      </c>
      <c r="D314" s="36">
        <v>229.70000000000002</v>
      </c>
      <c r="E314" s="36">
        <v>223.75000000000003</v>
      </c>
      <c r="F314" s="36">
        <v>219.70000000000002</v>
      </c>
      <c r="G314" s="36">
        <v>213.75000000000003</v>
      </c>
      <c r="H314" s="36">
        <v>233.75000000000003</v>
      </c>
      <c r="I314" s="36">
        <v>239.70000000000002</v>
      </c>
      <c r="J314" s="36">
        <v>243.75000000000003</v>
      </c>
      <c r="K314" s="31">
        <v>235.65</v>
      </c>
      <c r="L314" s="31">
        <v>225.65</v>
      </c>
      <c r="M314" s="31">
        <v>36.095390000000002</v>
      </c>
      <c r="N314" s="1"/>
      <c r="O314" s="1"/>
    </row>
    <row r="315" spans="1:15" ht="12.75" customHeight="1">
      <c r="A315" s="33">
        <v>305</v>
      </c>
      <c r="B315" s="53" t="s">
        <v>843</v>
      </c>
      <c r="C315" s="31">
        <v>2135.6</v>
      </c>
      <c r="D315" s="36">
        <v>2113</v>
      </c>
      <c r="E315" s="36">
        <v>2076</v>
      </c>
      <c r="F315" s="36">
        <v>2016.4</v>
      </c>
      <c r="G315" s="36">
        <v>1979.4</v>
      </c>
      <c r="H315" s="36">
        <v>2172.6</v>
      </c>
      <c r="I315" s="36">
        <v>2209.6</v>
      </c>
      <c r="J315" s="36">
        <v>2269.1999999999998</v>
      </c>
      <c r="K315" s="31">
        <v>2150</v>
      </c>
      <c r="L315" s="31">
        <v>2053.4</v>
      </c>
      <c r="M315" s="31">
        <v>5.6597200000000001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522.6</v>
      </c>
      <c r="D316" s="36">
        <v>523.11666666666667</v>
      </c>
      <c r="E316" s="36">
        <v>519.63333333333333</v>
      </c>
      <c r="F316" s="36">
        <v>516.66666666666663</v>
      </c>
      <c r="G316" s="36">
        <v>513.18333333333328</v>
      </c>
      <c r="H316" s="36">
        <v>526.08333333333337</v>
      </c>
      <c r="I316" s="36">
        <v>529.56666666666672</v>
      </c>
      <c r="J316" s="36">
        <v>532.53333333333342</v>
      </c>
      <c r="K316" s="31">
        <v>526.6</v>
      </c>
      <c r="L316" s="31">
        <v>520.15</v>
      </c>
      <c r="M316" s="31">
        <v>35.882620000000003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11288.35</v>
      </c>
      <c r="D317" s="36">
        <v>11255.616666666667</v>
      </c>
      <c r="E317" s="36">
        <v>11162.233333333334</v>
      </c>
      <c r="F317" s="36">
        <v>11036.116666666667</v>
      </c>
      <c r="G317" s="36">
        <v>10942.733333333334</v>
      </c>
      <c r="H317" s="36">
        <v>11381.733333333334</v>
      </c>
      <c r="I317" s="36">
        <v>11475.116666666669</v>
      </c>
      <c r="J317" s="36">
        <v>11601.233333333334</v>
      </c>
      <c r="K317" s="31">
        <v>11349</v>
      </c>
      <c r="L317" s="31">
        <v>11129.5</v>
      </c>
      <c r="M317" s="31">
        <v>9.4384099999999993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2932.1</v>
      </c>
      <c r="D318" s="36">
        <v>2915.0666666666671</v>
      </c>
      <c r="E318" s="36">
        <v>2882.1333333333341</v>
      </c>
      <c r="F318" s="36">
        <v>2832.166666666667</v>
      </c>
      <c r="G318" s="36">
        <v>2799.233333333334</v>
      </c>
      <c r="H318" s="36">
        <v>2965.0333333333342</v>
      </c>
      <c r="I318" s="36">
        <v>2997.9666666666676</v>
      </c>
      <c r="J318" s="36">
        <v>3047.9333333333343</v>
      </c>
      <c r="K318" s="31">
        <v>2948</v>
      </c>
      <c r="L318" s="31">
        <v>2865.1</v>
      </c>
      <c r="M318" s="31">
        <v>0.44689000000000001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969.7</v>
      </c>
      <c r="D319" s="36">
        <v>969.06666666666661</v>
      </c>
      <c r="E319" s="36">
        <v>959.23333333333323</v>
      </c>
      <c r="F319" s="36">
        <v>948.76666666666665</v>
      </c>
      <c r="G319" s="36">
        <v>938.93333333333328</v>
      </c>
      <c r="H319" s="36">
        <v>979.53333333333319</v>
      </c>
      <c r="I319" s="36">
        <v>989.36666666666667</v>
      </c>
      <c r="J319" s="36">
        <v>999.83333333333314</v>
      </c>
      <c r="K319" s="31">
        <v>978.9</v>
      </c>
      <c r="L319" s="31">
        <v>958.6</v>
      </c>
      <c r="M319" s="31">
        <v>16.418050000000001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793.35</v>
      </c>
      <c r="D320" s="36">
        <v>807.66666666666663</v>
      </c>
      <c r="E320" s="36">
        <v>758.98333333333323</v>
      </c>
      <c r="F320" s="36">
        <v>724.61666666666656</v>
      </c>
      <c r="G320" s="36">
        <v>675.93333333333317</v>
      </c>
      <c r="H320" s="36">
        <v>842.0333333333333</v>
      </c>
      <c r="I320" s="36">
        <v>890.7166666666667</v>
      </c>
      <c r="J320" s="36">
        <v>925.08333333333337</v>
      </c>
      <c r="K320" s="31">
        <v>856.35</v>
      </c>
      <c r="L320" s="31">
        <v>773.3</v>
      </c>
      <c r="M320" s="31">
        <v>123.29497000000001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2084.9</v>
      </c>
      <c r="D321" s="36">
        <v>2085.9833333333336</v>
      </c>
      <c r="E321" s="36">
        <v>2057.5666666666671</v>
      </c>
      <c r="F321" s="36">
        <v>2030.2333333333336</v>
      </c>
      <c r="G321" s="36">
        <v>2001.8166666666671</v>
      </c>
      <c r="H321" s="36">
        <v>2113.3166666666671</v>
      </c>
      <c r="I321" s="36">
        <v>2141.7333333333331</v>
      </c>
      <c r="J321" s="36">
        <v>2169.0666666666671</v>
      </c>
      <c r="K321" s="31">
        <v>2114.4</v>
      </c>
      <c r="L321" s="31">
        <v>2058.65</v>
      </c>
      <c r="M321" s="31">
        <v>8.1883099999999995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696.15</v>
      </c>
      <c r="D322" s="36">
        <v>699.36666666666667</v>
      </c>
      <c r="E322" s="36">
        <v>685.7833333333333</v>
      </c>
      <c r="F322" s="36">
        <v>675.41666666666663</v>
      </c>
      <c r="G322" s="36">
        <v>661.83333333333326</v>
      </c>
      <c r="H322" s="36">
        <v>709.73333333333335</v>
      </c>
      <c r="I322" s="36">
        <v>723.31666666666661</v>
      </c>
      <c r="J322" s="36">
        <v>733.68333333333339</v>
      </c>
      <c r="K322" s="31">
        <v>712.95</v>
      </c>
      <c r="L322" s="31">
        <v>689</v>
      </c>
      <c r="M322" s="31">
        <v>2.0001600000000002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1139.0999999999999</v>
      </c>
      <c r="D323" s="36">
        <v>1134.5666666666666</v>
      </c>
      <c r="E323" s="36">
        <v>1124.5333333333333</v>
      </c>
      <c r="F323" s="36">
        <v>1109.9666666666667</v>
      </c>
      <c r="G323" s="36">
        <v>1099.9333333333334</v>
      </c>
      <c r="H323" s="36">
        <v>1149.1333333333332</v>
      </c>
      <c r="I323" s="36">
        <v>1159.1666666666665</v>
      </c>
      <c r="J323" s="36">
        <v>1173.7333333333331</v>
      </c>
      <c r="K323" s="31">
        <v>1144.5999999999999</v>
      </c>
      <c r="L323" s="31">
        <v>1120</v>
      </c>
      <c r="M323" s="31">
        <v>0.81833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1601.9</v>
      </c>
      <c r="D324" s="36">
        <v>1601.6833333333334</v>
      </c>
      <c r="E324" s="36">
        <v>1576.3666666666668</v>
      </c>
      <c r="F324" s="36">
        <v>1550.8333333333335</v>
      </c>
      <c r="G324" s="36">
        <v>1525.5166666666669</v>
      </c>
      <c r="H324" s="36">
        <v>1627.2166666666667</v>
      </c>
      <c r="I324" s="36">
        <v>1652.5333333333333</v>
      </c>
      <c r="J324" s="36">
        <v>1678.0666666666666</v>
      </c>
      <c r="K324" s="31">
        <v>1627</v>
      </c>
      <c r="L324" s="31">
        <v>1576.15</v>
      </c>
      <c r="M324" s="31">
        <v>1.89838</v>
      </c>
      <c r="N324" s="1"/>
      <c r="O324" s="1"/>
    </row>
    <row r="325" spans="1:15" ht="12.75" customHeight="1">
      <c r="A325" s="33">
        <v>315</v>
      </c>
      <c r="B325" s="53" t="s">
        <v>842</v>
      </c>
      <c r="C325" s="31">
        <v>420.7</v>
      </c>
      <c r="D325" s="36">
        <v>421.2</v>
      </c>
      <c r="E325" s="36">
        <v>415.59999999999997</v>
      </c>
      <c r="F325" s="36">
        <v>410.5</v>
      </c>
      <c r="G325" s="36">
        <v>404.9</v>
      </c>
      <c r="H325" s="36">
        <v>426.29999999999995</v>
      </c>
      <c r="I325" s="36">
        <v>431.9</v>
      </c>
      <c r="J325" s="36">
        <v>436.99999999999994</v>
      </c>
      <c r="K325" s="31">
        <v>426.8</v>
      </c>
      <c r="L325" s="31">
        <v>416.1</v>
      </c>
      <c r="M325" s="31">
        <v>3.16744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70.150000000000006</v>
      </c>
      <c r="D326" s="36">
        <v>69.850000000000009</v>
      </c>
      <c r="E326" s="36">
        <v>69.000000000000014</v>
      </c>
      <c r="F326" s="36">
        <v>67.850000000000009</v>
      </c>
      <c r="G326" s="36">
        <v>67.000000000000014</v>
      </c>
      <c r="H326" s="36">
        <v>71.000000000000014</v>
      </c>
      <c r="I326" s="36">
        <v>71.850000000000009</v>
      </c>
      <c r="J326" s="36">
        <v>73.000000000000014</v>
      </c>
      <c r="K326" s="31">
        <v>70.7</v>
      </c>
      <c r="L326" s="31">
        <v>68.7</v>
      </c>
      <c r="M326" s="31">
        <v>62.454320000000003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1615.05</v>
      </c>
      <c r="D327" s="36">
        <v>1615.2166666666665</v>
      </c>
      <c r="E327" s="36">
        <v>1581.583333333333</v>
      </c>
      <c r="F327" s="36">
        <v>1548.1166666666666</v>
      </c>
      <c r="G327" s="36">
        <v>1514.4833333333331</v>
      </c>
      <c r="H327" s="36">
        <v>1648.6833333333329</v>
      </c>
      <c r="I327" s="36">
        <v>1682.3166666666666</v>
      </c>
      <c r="J327" s="36">
        <v>1715.7833333333328</v>
      </c>
      <c r="K327" s="31">
        <v>1648.85</v>
      </c>
      <c r="L327" s="31">
        <v>1581.75</v>
      </c>
      <c r="M327" s="31">
        <v>2.4725899999999998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2617.35</v>
      </c>
      <c r="D328" s="36">
        <v>2617.8833333333332</v>
      </c>
      <c r="E328" s="36">
        <v>2580.8666666666663</v>
      </c>
      <c r="F328" s="36">
        <v>2544.3833333333332</v>
      </c>
      <c r="G328" s="36">
        <v>2507.3666666666663</v>
      </c>
      <c r="H328" s="36">
        <v>2654.3666666666663</v>
      </c>
      <c r="I328" s="36">
        <v>2691.3833333333328</v>
      </c>
      <c r="J328" s="36">
        <v>2727.8666666666663</v>
      </c>
      <c r="K328" s="31">
        <v>2654.9</v>
      </c>
      <c r="L328" s="31">
        <v>2581.4</v>
      </c>
      <c r="M328" s="31">
        <v>6.0366499999999998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3763.8</v>
      </c>
      <c r="D329" s="36">
        <v>3730.9</v>
      </c>
      <c r="E329" s="36">
        <v>3672.9</v>
      </c>
      <c r="F329" s="36">
        <v>3582</v>
      </c>
      <c r="G329" s="36">
        <v>3524</v>
      </c>
      <c r="H329" s="36">
        <v>3821.8</v>
      </c>
      <c r="I329" s="36">
        <v>3879.8</v>
      </c>
      <c r="J329" s="36">
        <v>3970.7000000000003</v>
      </c>
      <c r="K329" s="31">
        <v>3788.9</v>
      </c>
      <c r="L329" s="31">
        <v>3640</v>
      </c>
      <c r="M329" s="31">
        <v>5.4643100000000002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1303.75</v>
      </c>
      <c r="D330" s="36">
        <v>1292.1499999999999</v>
      </c>
      <c r="E330" s="36">
        <v>1273.5999999999997</v>
      </c>
      <c r="F330" s="36">
        <v>1243.4499999999998</v>
      </c>
      <c r="G330" s="36">
        <v>1224.8999999999996</v>
      </c>
      <c r="H330" s="36">
        <v>1322.2999999999997</v>
      </c>
      <c r="I330" s="36">
        <v>1340.85</v>
      </c>
      <c r="J330" s="36">
        <v>1370.9999999999998</v>
      </c>
      <c r="K330" s="31">
        <v>1310.7</v>
      </c>
      <c r="L330" s="31">
        <v>1262</v>
      </c>
      <c r="M330" s="31">
        <v>6.9889799999999997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995.05</v>
      </c>
      <c r="D331" s="36">
        <v>990.36666666666667</v>
      </c>
      <c r="E331" s="36">
        <v>976.73333333333335</v>
      </c>
      <c r="F331" s="36">
        <v>958.41666666666663</v>
      </c>
      <c r="G331" s="36">
        <v>944.7833333333333</v>
      </c>
      <c r="H331" s="36">
        <v>1008.6833333333334</v>
      </c>
      <c r="I331" s="36">
        <v>1022.3166666666668</v>
      </c>
      <c r="J331" s="36">
        <v>1040.6333333333334</v>
      </c>
      <c r="K331" s="31">
        <v>1004</v>
      </c>
      <c r="L331" s="31">
        <v>972.05</v>
      </c>
      <c r="M331" s="31">
        <v>5.74573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135.25</v>
      </c>
      <c r="D332" s="36">
        <v>133.29999999999998</v>
      </c>
      <c r="E332" s="36">
        <v>130.59999999999997</v>
      </c>
      <c r="F332" s="36">
        <v>125.94999999999999</v>
      </c>
      <c r="G332" s="36">
        <v>123.24999999999997</v>
      </c>
      <c r="H332" s="36">
        <v>137.94999999999996</v>
      </c>
      <c r="I332" s="36">
        <v>140.64999999999995</v>
      </c>
      <c r="J332" s="36">
        <v>145.29999999999995</v>
      </c>
      <c r="K332" s="31">
        <v>136</v>
      </c>
      <c r="L332" s="31">
        <v>128.65</v>
      </c>
      <c r="M332" s="31">
        <v>152.11481000000001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247.1</v>
      </c>
      <c r="D333" s="36">
        <v>245.96666666666667</v>
      </c>
      <c r="E333" s="36">
        <v>241.23333333333335</v>
      </c>
      <c r="F333" s="36">
        <v>235.36666666666667</v>
      </c>
      <c r="G333" s="36">
        <v>230.63333333333335</v>
      </c>
      <c r="H333" s="36">
        <v>251.83333333333334</v>
      </c>
      <c r="I333" s="36">
        <v>256.56666666666661</v>
      </c>
      <c r="J333" s="36">
        <v>262.43333333333334</v>
      </c>
      <c r="K333" s="31">
        <v>250.7</v>
      </c>
      <c r="L333" s="31">
        <v>240.1</v>
      </c>
      <c r="M333" s="31">
        <v>82.712800000000001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88.15</v>
      </c>
      <c r="D334" s="36">
        <v>87.833333333333329</v>
      </c>
      <c r="E334" s="36">
        <v>86.36666666666666</v>
      </c>
      <c r="F334" s="36">
        <v>84.583333333333329</v>
      </c>
      <c r="G334" s="36">
        <v>83.11666666666666</v>
      </c>
      <c r="H334" s="36">
        <v>89.61666666666666</v>
      </c>
      <c r="I334" s="36">
        <v>91.083333333333329</v>
      </c>
      <c r="J334" s="36">
        <v>92.86666666666666</v>
      </c>
      <c r="K334" s="31">
        <v>89.3</v>
      </c>
      <c r="L334" s="31">
        <v>86.05</v>
      </c>
      <c r="M334" s="31">
        <v>1058.607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222.45</v>
      </c>
      <c r="D335" s="36">
        <v>220.5333333333333</v>
      </c>
      <c r="E335" s="36">
        <v>216.11666666666662</v>
      </c>
      <c r="F335" s="36">
        <v>209.7833333333333</v>
      </c>
      <c r="G335" s="36">
        <v>205.36666666666662</v>
      </c>
      <c r="H335" s="36">
        <v>226.86666666666662</v>
      </c>
      <c r="I335" s="36">
        <v>231.2833333333333</v>
      </c>
      <c r="J335" s="36">
        <v>237.61666666666662</v>
      </c>
      <c r="K335" s="31">
        <v>224.95</v>
      </c>
      <c r="L335" s="31">
        <v>214.2</v>
      </c>
      <c r="M335" s="31">
        <v>127.72235999999999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225.9</v>
      </c>
      <c r="D336" s="36">
        <v>225.58333333333334</v>
      </c>
      <c r="E336" s="36">
        <v>221.56666666666669</v>
      </c>
      <c r="F336" s="36">
        <v>217.23333333333335</v>
      </c>
      <c r="G336" s="36">
        <v>213.2166666666667</v>
      </c>
      <c r="H336" s="36">
        <v>229.91666666666669</v>
      </c>
      <c r="I336" s="36">
        <v>233.93333333333334</v>
      </c>
      <c r="J336" s="36">
        <v>238.26666666666668</v>
      </c>
      <c r="K336" s="31">
        <v>229.6</v>
      </c>
      <c r="L336" s="31">
        <v>221.25</v>
      </c>
      <c r="M336" s="31">
        <v>1638.40023</v>
      </c>
      <c r="N336" s="1"/>
      <c r="O336" s="1"/>
    </row>
    <row r="337" spans="1:15" ht="12.75" customHeight="1">
      <c r="A337" s="33">
        <v>327</v>
      </c>
      <c r="B337" s="53" t="s">
        <v>840</v>
      </c>
      <c r="C337" s="31">
        <v>61.4</v>
      </c>
      <c r="D337" s="36">
        <v>60.383333333333333</v>
      </c>
      <c r="E337" s="36">
        <v>58.916666666666664</v>
      </c>
      <c r="F337" s="36">
        <v>56.43333333333333</v>
      </c>
      <c r="G337" s="36">
        <v>54.966666666666661</v>
      </c>
      <c r="H337" s="36">
        <v>62.866666666666667</v>
      </c>
      <c r="I337" s="36">
        <v>64.333333333333343</v>
      </c>
      <c r="J337" s="36">
        <v>66.816666666666663</v>
      </c>
      <c r="K337" s="31">
        <v>61.85</v>
      </c>
      <c r="L337" s="31">
        <v>57.9</v>
      </c>
      <c r="M337" s="31">
        <v>204.20419999999999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335.6</v>
      </c>
      <c r="D338" s="36">
        <v>334.06666666666666</v>
      </c>
      <c r="E338" s="36">
        <v>332.13333333333333</v>
      </c>
      <c r="F338" s="36">
        <v>328.66666666666669</v>
      </c>
      <c r="G338" s="36">
        <v>326.73333333333335</v>
      </c>
      <c r="H338" s="36">
        <v>337.5333333333333</v>
      </c>
      <c r="I338" s="36">
        <v>339.46666666666658</v>
      </c>
      <c r="J338" s="36">
        <v>342.93333333333328</v>
      </c>
      <c r="K338" s="31">
        <v>336</v>
      </c>
      <c r="L338" s="31">
        <v>330.6</v>
      </c>
      <c r="M338" s="31">
        <v>131.49468999999999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1341.95</v>
      </c>
      <c r="D339" s="36">
        <v>1341.6333333333334</v>
      </c>
      <c r="E339" s="36">
        <v>1304.166666666667</v>
      </c>
      <c r="F339" s="36">
        <v>1266.3833333333334</v>
      </c>
      <c r="G339" s="36">
        <v>1228.916666666667</v>
      </c>
      <c r="H339" s="36">
        <v>1379.416666666667</v>
      </c>
      <c r="I339" s="36">
        <v>1416.8833333333337</v>
      </c>
      <c r="J339" s="36">
        <v>1454.666666666667</v>
      </c>
      <c r="K339" s="31">
        <v>1379.1</v>
      </c>
      <c r="L339" s="31">
        <v>1303.8499999999999</v>
      </c>
      <c r="M339" s="31">
        <v>5.0871500000000003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155.94999999999999</v>
      </c>
      <c r="D340" s="36">
        <v>154.76666666666665</v>
      </c>
      <c r="E340" s="36">
        <v>152.5333333333333</v>
      </c>
      <c r="F340" s="36">
        <v>149.11666666666665</v>
      </c>
      <c r="G340" s="36">
        <v>146.8833333333333</v>
      </c>
      <c r="H340" s="36">
        <v>158.18333333333331</v>
      </c>
      <c r="I340" s="36">
        <v>160.41666666666666</v>
      </c>
      <c r="J340" s="36">
        <v>163.83333333333331</v>
      </c>
      <c r="K340" s="31">
        <v>157</v>
      </c>
      <c r="L340" s="31">
        <v>151.35</v>
      </c>
      <c r="M340" s="31">
        <v>192.54313999999999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3021.1</v>
      </c>
      <c r="D341" s="36">
        <v>3014.85</v>
      </c>
      <c r="E341" s="36">
        <v>2995.2</v>
      </c>
      <c r="F341" s="36">
        <v>2969.2999999999997</v>
      </c>
      <c r="G341" s="36">
        <v>2949.6499999999996</v>
      </c>
      <c r="H341" s="36">
        <v>3040.75</v>
      </c>
      <c r="I341" s="36">
        <v>3060.4000000000005</v>
      </c>
      <c r="J341" s="36">
        <v>3086.3</v>
      </c>
      <c r="K341" s="31">
        <v>3034.5</v>
      </c>
      <c r="L341" s="31">
        <v>2988.95</v>
      </c>
      <c r="M341" s="31">
        <v>1.5630200000000001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746.5</v>
      </c>
      <c r="D342" s="36">
        <v>752.16666666666663</v>
      </c>
      <c r="E342" s="36">
        <v>736.33333333333326</v>
      </c>
      <c r="F342" s="36">
        <v>726.16666666666663</v>
      </c>
      <c r="G342" s="36">
        <v>710.33333333333326</v>
      </c>
      <c r="H342" s="36">
        <v>762.33333333333326</v>
      </c>
      <c r="I342" s="36">
        <v>778.16666666666652</v>
      </c>
      <c r="J342" s="36">
        <v>788.33333333333326</v>
      </c>
      <c r="K342" s="31">
        <v>768</v>
      </c>
      <c r="L342" s="31">
        <v>742</v>
      </c>
      <c r="M342" s="31">
        <v>2.7182300000000001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2596.1999999999998</v>
      </c>
      <c r="D343" s="36">
        <v>2583.15</v>
      </c>
      <c r="E343" s="36">
        <v>2560.1000000000004</v>
      </c>
      <c r="F343" s="36">
        <v>2524.0000000000005</v>
      </c>
      <c r="G343" s="36">
        <v>2500.9500000000007</v>
      </c>
      <c r="H343" s="36">
        <v>2619.25</v>
      </c>
      <c r="I343" s="36">
        <v>2642.3</v>
      </c>
      <c r="J343" s="36">
        <v>2678.3999999999996</v>
      </c>
      <c r="K343" s="31">
        <v>2606.1999999999998</v>
      </c>
      <c r="L343" s="31">
        <v>2547.0500000000002</v>
      </c>
      <c r="M343" s="31">
        <v>13.87288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107</v>
      </c>
      <c r="D344" s="36">
        <v>110.3</v>
      </c>
      <c r="E344" s="36">
        <v>103.69999999999999</v>
      </c>
      <c r="F344" s="36">
        <v>100.39999999999999</v>
      </c>
      <c r="G344" s="36">
        <v>93.799999999999983</v>
      </c>
      <c r="H344" s="36">
        <v>113.6</v>
      </c>
      <c r="I344" s="36">
        <v>120.19999999999999</v>
      </c>
      <c r="J344" s="36">
        <v>123.5</v>
      </c>
      <c r="K344" s="31">
        <v>116.9</v>
      </c>
      <c r="L344" s="31">
        <v>107</v>
      </c>
      <c r="M344" s="31">
        <v>12.97021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515.65</v>
      </c>
      <c r="D345" s="36">
        <v>520.31666666666661</v>
      </c>
      <c r="E345" s="36">
        <v>508.33333333333326</v>
      </c>
      <c r="F345" s="36">
        <v>501.01666666666665</v>
      </c>
      <c r="G345" s="36">
        <v>489.0333333333333</v>
      </c>
      <c r="H345" s="36">
        <v>527.63333333333321</v>
      </c>
      <c r="I345" s="36">
        <v>539.61666666666656</v>
      </c>
      <c r="J345" s="36">
        <v>546.93333333333317</v>
      </c>
      <c r="K345" s="31">
        <v>532.29999999999995</v>
      </c>
      <c r="L345" s="31">
        <v>513</v>
      </c>
      <c r="M345" s="31">
        <v>15.69275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331.45</v>
      </c>
      <c r="D346" s="36">
        <v>332.33333333333331</v>
      </c>
      <c r="E346" s="36">
        <v>329.41666666666663</v>
      </c>
      <c r="F346" s="36">
        <v>327.38333333333333</v>
      </c>
      <c r="G346" s="36">
        <v>324.46666666666664</v>
      </c>
      <c r="H346" s="36">
        <v>334.36666666666662</v>
      </c>
      <c r="I346" s="36">
        <v>337.28333333333325</v>
      </c>
      <c r="J346" s="36">
        <v>339.31666666666661</v>
      </c>
      <c r="K346" s="31">
        <v>335.25</v>
      </c>
      <c r="L346" s="31">
        <v>330.3</v>
      </c>
      <c r="M346" s="31">
        <v>1.36252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1344.25</v>
      </c>
      <c r="D347" s="36">
        <v>1341.5666666666668</v>
      </c>
      <c r="E347" s="36">
        <v>1329.5833333333337</v>
      </c>
      <c r="F347" s="36">
        <v>1314.916666666667</v>
      </c>
      <c r="G347" s="36">
        <v>1302.9333333333338</v>
      </c>
      <c r="H347" s="36">
        <v>1356.2333333333336</v>
      </c>
      <c r="I347" s="36">
        <v>1368.2166666666667</v>
      </c>
      <c r="J347" s="36">
        <v>1382.8833333333334</v>
      </c>
      <c r="K347" s="31">
        <v>1353.55</v>
      </c>
      <c r="L347" s="31">
        <v>1326.9</v>
      </c>
      <c r="M347" s="31">
        <v>7.4131999999999998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264.60000000000002</v>
      </c>
      <c r="D348" s="36">
        <v>264.15000000000003</v>
      </c>
      <c r="E348" s="36">
        <v>261.95000000000005</v>
      </c>
      <c r="F348" s="36">
        <v>259.3</v>
      </c>
      <c r="G348" s="36">
        <v>257.10000000000002</v>
      </c>
      <c r="H348" s="36">
        <v>266.80000000000007</v>
      </c>
      <c r="I348" s="36">
        <v>269</v>
      </c>
      <c r="J348" s="36">
        <v>271.65000000000009</v>
      </c>
      <c r="K348" s="31">
        <v>266.35000000000002</v>
      </c>
      <c r="L348" s="31">
        <v>261.5</v>
      </c>
      <c r="M348" s="31">
        <v>171.79831999999999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546.54999999999995</v>
      </c>
      <c r="D349" s="36">
        <v>553.91666666666663</v>
      </c>
      <c r="E349" s="36">
        <v>536.63333333333321</v>
      </c>
      <c r="F349" s="36">
        <v>526.71666666666658</v>
      </c>
      <c r="G349" s="36">
        <v>509.43333333333317</v>
      </c>
      <c r="H349" s="36">
        <v>563.83333333333326</v>
      </c>
      <c r="I349" s="36">
        <v>581.11666666666679</v>
      </c>
      <c r="J349" s="36">
        <v>591.0333333333333</v>
      </c>
      <c r="K349" s="31">
        <v>571.20000000000005</v>
      </c>
      <c r="L349" s="31">
        <v>544</v>
      </c>
      <c r="M349" s="31">
        <v>51.207129999999999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1966.75</v>
      </c>
      <c r="D350" s="36">
        <v>1951</v>
      </c>
      <c r="E350" s="36">
        <v>1924</v>
      </c>
      <c r="F350" s="36">
        <v>1881.25</v>
      </c>
      <c r="G350" s="36">
        <v>1854.25</v>
      </c>
      <c r="H350" s="36">
        <v>1993.75</v>
      </c>
      <c r="I350" s="36">
        <v>2020.75</v>
      </c>
      <c r="J350" s="36">
        <v>2063.5</v>
      </c>
      <c r="K350" s="31">
        <v>1978</v>
      </c>
      <c r="L350" s="31">
        <v>1908.25</v>
      </c>
      <c r="M350" s="31">
        <v>12.07114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403.3</v>
      </c>
      <c r="D351" s="36">
        <v>402.86666666666662</v>
      </c>
      <c r="E351" s="36">
        <v>386.33333333333326</v>
      </c>
      <c r="F351" s="36">
        <v>369.36666666666662</v>
      </c>
      <c r="G351" s="36">
        <v>352.83333333333326</v>
      </c>
      <c r="H351" s="36">
        <v>419.83333333333326</v>
      </c>
      <c r="I351" s="36">
        <v>436.36666666666667</v>
      </c>
      <c r="J351" s="36">
        <v>453.33333333333326</v>
      </c>
      <c r="K351" s="31">
        <v>419.4</v>
      </c>
      <c r="L351" s="31">
        <v>385.9</v>
      </c>
      <c r="M351" s="31">
        <v>136.30735000000001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7673</v>
      </c>
      <c r="D352" s="36">
        <v>7656.2</v>
      </c>
      <c r="E352" s="36">
        <v>7599.4</v>
      </c>
      <c r="F352" s="36">
        <v>7525.8</v>
      </c>
      <c r="G352" s="36">
        <v>7469</v>
      </c>
      <c r="H352" s="36">
        <v>7729.7999999999993</v>
      </c>
      <c r="I352" s="36">
        <v>7786.6</v>
      </c>
      <c r="J352" s="36">
        <v>7860.1999999999989</v>
      </c>
      <c r="K352" s="31">
        <v>7713</v>
      </c>
      <c r="L352" s="31">
        <v>7582.6</v>
      </c>
      <c r="M352" s="31">
        <v>1.8488199999999999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208.7</v>
      </c>
      <c r="D353" s="36">
        <v>208.51666666666665</v>
      </c>
      <c r="E353" s="36">
        <v>207.68333333333331</v>
      </c>
      <c r="F353" s="36">
        <v>206.66666666666666</v>
      </c>
      <c r="G353" s="36">
        <v>205.83333333333331</v>
      </c>
      <c r="H353" s="36">
        <v>209.5333333333333</v>
      </c>
      <c r="I353" s="36">
        <v>210.36666666666667</v>
      </c>
      <c r="J353" s="36">
        <v>211.3833333333333</v>
      </c>
      <c r="K353" s="31">
        <v>209.35</v>
      </c>
      <c r="L353" s="31">
        <v>207.5</v>
      </c>
      <c r="M353" s="31">
        <v>2.09823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1167.4000000000001</v>
      </c>
      <c r="D354" s="36">
        <v>1162.1333333333334</v>
      </c>
      <c r="E354" s="36">
        <v>1144.2666666666669</v>
      </c>
      <c r="F354" s="36">
        <v>1121.1333333333334</v>
      </c>
      <c r="G354" s="36">
        <v>1103.2666666666669</v>
      </c>
      <c r="H354" s="36">
        <v>1185.2666666666669</v>
      </c>
      <c r="I354" s="36">
        <v>1203.1333333333332</v>
      </c>
      <c r="J354" s="36">
        <v>1226.2666666666669</v>
      </c>
      <c r="K354" s="31">
        <v>1180</v>
      </c>
      <c r="L354" s="31">
        <v>1139</v>
      </c>
      <c r="M354" s="31">
        <v>22.651240000000001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286.05</v>
      </c>
      <c r="D355" s="36">
        <v>284.58333333333331</v>
      </c>
      <c r="E355" s="36">
        <v>279.46666666666664</v>
      </c>
      <c r="F355" s="36">
        <v>272.88333333333333</v>
      </c>
      <c r="G355" s="36">
        <v>267.76666666666665</v>
      </c>
      <c r="H355" s="36">
        <v>291.16666666666663</v>
      </c>
      <c r="I355" s="36">
        <v>296.2833333333333</v>
      </c>
      <c r="J355" s="36">
        <v>302.86666666666662</v>
      </c>
      <c r="K355" s="31">
        <v>289.7</v>
      </c>
      <c r="L355" s="31">
        <v>278</v>
      </c>
      <c r="M355" s="31">
        <v>34.722819999999999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3672.7</v>
      </c>
      <c r="D356" s="36">
        <v>3648.8333333333335</v>
      </c>
      <c r="E356" s="36">
        <v>3600.666666666667</v>
      </c>
      <c r="F356" s="36">
        <v>3528.6333333333337</v>
      </c>
      <c r="G356" s="36">
        <v>3480.4666666666672</v>
      </c>
      <c r="H356" s="36">
        <v>3720.8666666666668</v>
      </c>
      <c r="I356" s="36">
        <v>3769.0333333333338</v>
      </c>
      <c r="J356" s="36">
        <v>3841.0666666666666</v>
      </c>
      <c r="K356" s="31">
        <v>3697</v>
      </c>
      <c r="L356" s="31">
        <v>3576.8</v>
      </c>
      <c r="M356" s="31">
        <v>4.1984700000000004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694.25</v>
      </c>
      <c r="D357" s="36">
        <v>694.13333333333333</v>
      </c>
      <c r="E357" s="36">
        <v>683.31666666666661</v>
      </c>
      <c r="F357" s="36">
        <v>672.38333333333333</v>
      </c>
      <c r="G357" s="36">
        <v>661.56666666666661</v>
      </c>
      <c r="H357" s="36">
        <v>705.06666666666661</v>
      </c>
      <c r="I357" s="36">
        <v>715.88333333333344</v>
      </c>
      <c r="J357" s="36">
        <v>726.81666666666661</v>
      </c>
      <c r="K357" s="31">
        <v>704.95</v>
      </c>
      <c r="L357" s="31">
        <v>683.2</v>
      </c>
      <c r="M357" s="31">
        <v>4.6900300000000001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427.35</v>
      </c>
      <c r="D358" s="36">
        <v>427.83333333333331</v>
      </c>
      <c r="E358" s="36">
        <v>422.31666666666661</v>
      </c>
      <c r="F358" s="36">
        <v>417.2833333333333</v>
      </c>
      <c r="G358" s="36">
        <v>411.76666666666659</v>
      </c>
      <c r="H358" s="36">
        <v>432.86666666666662</v>
      </c>
      <c r="I358" s="36">
        <v>438.38333333333338</v>
      </c>
      <c r="J358" s="36">
        <v>443.41666666666663</v>
      </c>
      <c r="K358" s="31">
        <v>433.35</v>
      </c>
      <c r="L358" s="31">
        <v>422.8</v>
      </c>
      <c r="M358" s="31">
        <v>4.8603100000000001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1371.05</v>
      </c>
      <c r="D359" s="36">
        <v>1367.3833333333332</v>
      </c>
      <c r="E359" s="36">
        <v>1354.7666666666664</v>
      </c>
      <c r="F359" s="36">
        <v>1338.4833333333331</v>
      </c>
      <c r="G359" s="36">
        <v>1325.8666666666663</v>
      </c>
      <c r="H359" s="36">
        <v>1383.6666666666665</v>
      </c>
      <c r="I359" s="36">
        <v>1396.2833333333333</v>
      </c>
      <c r="J359" s="36">
        <v>1412.5666666666666</v>
      </c>
      <c r="K359" s="31">
        <v>1380</v>
      </c>
      <c r="L359" s="31">
        <v>1351.1</v>
      </c>
      <c r="M359" s="31">
        <v>5.4777899999999997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34309.550000000003</v>
      </c>
      <c r="D360" s="36">
        <v>34290.933333333334</v>
      </c>
      <c r="E360" s="36">
        <v>33983.866666666669</v>
      </c>
      <c r="F360" s="36">
        <v>33658.183333333334</v>
      </c>
      <c r="G360" s="36">
        <v>33351.116666666669</v>
      </c>
      <c r="H360" s="36">
        <v>34616.616666666669</v>
      </c>
      <c r="I360" s="36">
        <v>34923.683333333334</v>
      </c>
      <c r="J360" s="36">
        <v>35249.366666666669</v>
      </c>
      <c r="K360" s="31">
        <v>34598</v>
      </c>
      <c r="L360" s="31">
        <v>33965.25</v>
      </c>
      <c r="M360" s="31">
        <v>0.30275000000000002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1537.7</v>
      </c>
      <c r="D361" s="36">
        <v>1547.45</v>
      </c>
      <c r="E361" s="36">
        <v>1520.25</v>
      </c>
      <c r="F361" s="36">
        <v>1502.8</v>
      </c>
      <c r="G361" s="36">
        <v>1475.6</v>
      </c>
      <c r="H361" s="36">
        <v>1564.9</v>
      </c>
      <c r="I361" s="36">
        <v>1592.1000000000004</v>
      </c>
      <c r="J361" s="36">
        <v>1609.5500000000002</v>
      </c>
      <c r="K361" s="31">
        <v>1574.65</v>
      </c>
      <c r="L361" s="31">
        <v>1530</v>
      </c>
      <c r="M361" s="31">
        <v>4.1951000000000001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8630.35</v>
      </c>
      <c r="D362" s="36">
        <v>8539.4166666666661</v>
      </c>
      <c r="E362" s="36">
        <v>8398.8333333333321</v>
      </c>
      <c r="F362" s="36">
        <v>8167.3166666666657</v>
      </c>
      <c r="G362" s="36">
        <v>8026.7333333333318</v>
      </c>
      <c r="H362" s="36">
        <v>8770.9333333333325</v>
      </c>
      <c r="I362" s="36">
        <v>8911.5166666666646</v>
      </c>
      <c r="J362" s="36">
        <v>9143.0333333333328</v>
      </c>
      <c r="K362" s="31">
        <v>8680</v>
      </c>
      <c r="L362" s="31">
        <v>8307.9</v>
      </c>
      <c r="M362" s="31">
        <v>3.0121699999999998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273.45</v>
      </c>
      <c r="D363" s="36">
        <v>273.14999999999998</v>
      </c>
      <c r="E363" s="36">
        <v>270.94999999999993</v>
      </c>
      <c r="F363" s="36">
        <v>268.44999999999993</v>
      </c>
      <c r="G363" s="36">
        <v>266.24999999999989</v>
      </c>
      <c r="H363" s="36">
        <v>275.64999999999998</v>
      </c>
      <c r="I363" s="36">
        <v>277.85000000000002</v>
      </c>
      <c r="J363" s="36">
        <v>280.35000000000002</v>
      </c>
      <c r="K363" s="31">
        <v>275.35000000000002</v>
      </c>
      <c r="L363" s="31">
        <v>270.64999999999998</v>
      </c>
      <c r="M363" s="31">
        <v>120.04742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4604.8999999999996</v>
      </c>
      <c r="D364" s="36">
        <v>4614.2166666666662</v>
      </c>
      <c r="E364" s="36">
        <v>4551.4333333333325</v>
      </c>
      <c r="F364" s="36">
        <v>4497.9666666666662</v>
      </c>
      <c r="G364" s="36">
        <v>4435.1833333333325</v>
      </c>
      <c r="H364" s="36">
        <v>4667.6833333333325</v>
      </c>
      <c r="I364" s="36">
        <v>4730.4666666666672</v>
      </c>
      <c r="J364" s="36">
        <v>4783.9333333333325</v>
      </c>
      <c r="K364" s="31">
        <v>4677</v>
      </c>
      <c r="L364" s="31">
        <v>4560.75</v>
      </c>
      <c r="M364" s="31">
        <v>0.36397000000000002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2760.7</v>
      </c>
      <c r="D365" s="36">
        <v>2753.2166666666667</v>
      </c>
      <c r="E365" s="36">
        <v>2689.8833333333332</v>
      </c>
      <c r="F365" s="36">
        <v>2619.0666666666666</v>
      </c>
      <c r="G365" s="36">
        <v>2555.7333333333331</v>
      </c>
      <c r="H365" s="36">
        <v>2824.0333333333333</v>
      </c>
      <c r="I365" s="36">
        <v>2887.3666666666663</v>
      </c>
      <c r="J365" s="36">
        <v>2958.1833333333334</v>
      </c>
      <c r="K365" s="31">
        <v>2816.55</v>
      </c>
      <c r="L365" s="31">
        <v>2682.4</v>
      </c>
      <c r="M365" s="31">
        <v>7.0196699999999996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2736</v>
      </c>
      <c r="D366" s="36">
        <v>2713.85</v>
      </c>
      <c r="E366" s="36">
        <v>2682.25</v>
      </c>
      <c r="F366" s="36">
        <v>2628.5</v>
      </c>
      <c r="G366" s="36">
        <v>2596.9</v>
      </c>
      <c r="H366" s="36">
        <v>2767.6</v>
      </c>
      <c r="I366" s="36">
        <v>2799.1999999999994</v>
      </c>
      <c r="J366" s="36">
        <v>2852.95</v>
      </c>
      <c r="K366" s="31">
        <v>2745.45</v>
      </c>
      <c r="L366" s="31">
        <v>2660.1</v>
      </c>
      <c r="M366" s="31">
        <v>5.2303100000000002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914.75</v>
      </c>
      <c r="D367" s="36">
        <v>909.55000000000007</v>
      </c>
      <c r="E367" s="36">
        <v>896.20000000000016</v>
      </c>
      <c r="F367" s="36">
        <v>877.65000000000009</v>
      </c>
      <c r="G367" s="36">
        <v>864.30000000000018</v>
      </c>
      <c r="H367" s="36">
        <v>928.10000000000014</v>
      </c>
      <c r="I367" s="36">
        <v>941.45</v>
      </c>
      <c r="J367" s="36">
        <v>960.00000000000011</v>
      </c>
      <c r="K367" s="31">
        <v>922.9</v>
      </c>
      <c r="L367" s="31">
        <v>891</v>
      </c>
      <c r="M367" s="31">
        <v>11.76097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131.9</v>
      </c>
      <c r="D368" s="36">
        <v>131.33333333333334</v>
      </c>
      <c r="E368" s="36">
        <v>129.7166666666667</v>
      </c>
      <c r="F368" s="36">
        <v>127.53333333333336</v>
      </c>
      <c r="G368" s="36">
        <v>125.91666666666671</v>
      </c>
      <c r="H368" s="36">
        <v>133.51666666666668</v>
      </c>
      <c r="I368" s="36">
        <v>135.1333333333333</v>
      </c>
      <c r="J368" s="36">
        <v>137.31666666666666</v>
      </c>
      <c r="K368" s="31">
        <v>132.94999999999999</v>
      </c>
      <c r="L368" s="31">
        <v>129.15</v>
      </c>
      <c r="M368" s="31">
        <v>24.286770000000001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1563.15</v>
      </c>
      <c r="D369" s="36">
        <v>1568.6000000000001</v>
      </c>
      <c r="E369" s="36">
        <v>1542.5500000000002</v>
      </c>
      <c r="F369" s="36">
        <v>1521.95</v>
      </c>
      <c r="G369" s="36">
        <v>1495.9</v>
      </c>
      <c r="H369" s="36">
        <v>1589.2000000000003</v>
      </c>
      <c r="I369" s="36">
        <v>1615.25</v>
      </c>
      <c r="J369" s="36">
        <v>1635.8500000000004</v>
      </c>
      <c r="K369" s="31">
        <v>1594.65</v>
      </c>
      <c r="L369" s="31">
        <v>1548</v>
      </c>
      <c r="M369" s="31">
        <v>0.73767000000000005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4749.8500000000004</v>
      </c>
      <c r="D370" s="36">
        <v>4737.0333333333328</v>
      </c>
      <c r="E370" s="36">
        <v>4676.1166666666659</v>
      </c>
      <c r="F370" s="36">
        <v>4602.3833333333332</v>
      </c>
      <c r="G370" s="36">
        <v>4541.4666666666662</v>
      </c>
      <c r="H370" s="36">
        <v>4810.7666666666655</v>
      </c>
      <c r="I370" s="36">
        <v>4871.6833333333334</v>
      </c>
      <c r="J370" s="36">
        <v>4945.4166666666652</v>
      </c>
      <c r="K370" s="31">
        <v>4797.95</v>
      </c>
      <c r="L370" s="31">
        <v>4663.3</v>
      </c>
      <c r="M370" s="31">
        <v>6.2933000000000003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863.15</v>
      </c>
      <c r="D371" s="36">
        <v>866.71666666666658</v>
      </c>
      <c r="E371" s="36">
        <v>856.48333333333312</v>
      </c>
      <c r="F371" s="36">
        <v>849.81666666666649</v>
      </c>
      <c r="G371" s="36">
        <v>839.58333333333303</v>
      </c>
      <c r="H371" s="36">
        <v>873.38333333333321</v>
      </c>
      <c r="I371" s="36">
        <v>883.61666666666656</v>
      </c>
      <c r="J371" s="36">
        <v>890.2833333333333</v>
      </c>
      <c r="K371" s="31">
        <v>876.95</v>
      </c>
      <c r="L371" s="31">
        <v>860.05</v>
      </c>
      <c r="M371" s="31">
        <v>1.91693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467</v>
      </c>
      <c r="D372" s="36">
        <v>462.15000000000003</v>
      </c>
      <c r="E372" s="36">
        <v>452.60000000000008</v>
      </c>
      <c r="F372" s="36">
        <v>438.20000000000005</v>
      </c>
      <c r="G372" s="36">
        <v>428.65000000000009</v>
      </c>
      <c r="H372" s="36">
        <v>476.55000000000007</v>
      </c>
      <c r="I372" s="36">
        <v>486.1</v>
      </c>
      <c r="J372" s="36">
        <v>500.50000000000006</v>
      </c>
      <c r="K372" s="31">
        <v>471.7</v>
      </c>
      <c r="L372" s="31">
        <v>447.75</v>
      </c>
      <c r="M372" s="31">
        <v>12.394259999999999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400.7</v>
      </c>
      <c r="D373" s="36">
        <v>397.5</v>
      </c>
      <c r="E373" s="36">
        <v>391.55</v>
      </c>
      <c r="F373" s="36">
        <v>382.40000000000003</v>
      </c>
      <c r="G373" s="36">
        <v>376.45000000000005</v>
      </c>
      <c r="H373" s="36">
        <v>406.65</v>
      </c>
      <c r="I373" s="36">
        <v>412.6</v>
      </c>
      <c r="J373" s="36">
        <v>421.74999999999994</v>
      </c>
      <c r="K373" s="31">
        <v>403.45</v>
      </c>
      <c r="L373" s="31">
        <v>388.35</v>
      </c>
      <c r="M373" s="31">
        <v>186.34970000000001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282.85000000000002</v>
      </c>
      <c r="D374" s="36">
        <v>280.75</v>
      </c>
      <c r="E374" s="36">
        <v>276.5</v>
      </c>
      <c r="F374" s="36">
        <v>270.14999999999998</v>
      </c>
      <c r="G374" s="36">
        <v>265.89999999999998</v>
      </c>
      <c r="H374" s="36">
        <v>287.10000000000002</v>
      </c>
      <c r="I374" s="36">
        <v>291.35000000000002</v>
      </c>
      <c r="J374" s="36">
        <v>297.70000000000005</v>
      </c>
      <c r="K374" s="31">
        <v>285</v>
      </c>
      <c r="L374" s="31">
        <v>274.39999999999998</v>
      </c>
      <c r="M374" s="31">
        <v>350.43015000000003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499.95</v>
      </c>
      <c r="D375" s="36">
        <v>496.48333333333335</v>
      </c>
      <c r="E375" s="36">
        <v>489.7166666666667</v>
      </c>
      <c r="F375" s="36">
        <v>479.48333333333335</v>
      </c>
      <c r="G375" s="36">
        <v>472.7166666666667</v>
      </c>
      <c r="H375" s="36">
        <v>506.7166666666667</v>
      </c>
      <c r="I375" s="36">
        <v>513.48333333333335</v>
      </c>
      <c r="J375" s="36">
        <v>523.7166666666667</v>
      </c>
      <c r="K375" s="31">
        <v>503.25</v>
      </c>
      <c r="L375" s="31">
        <v>486.25</v>
      </c>
      <c r="M375" s="31">
        <v>10.949859999999999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1166.75</v>
      </c>
      <c r="D376" s="36">
        <v>1172.6166666666668</v>
      </c>
      <c r="E376" s="36">
        <v>1126.8333333333335</v>
      </c>
      <c r="F376" s="36">
        <v>1086.9166666666667</v>
      </c>
      <c r="G376" s="36">
        <v>1041.1333333333334</v>
      </c>
      <c r="H376" s="36">
        <v>1212.5333333333335</v>
      </c>
      <c r="I376" s="36">
        <v>1258.3166666666668</v>
      </c>
      <c r="J376" s="36">
        <v>1298.2333333333336</v>
      </c>
      <c r="K376" s="31">
        <v>1218.4000000000001</v>
      </c>
      <c r="L376" s="31">
        <v>1132.7</v>
      </c>
      <c r="M376" s="31">
        <v>57.870710000000003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573.45000000000005</v>
      </c>
      <c r="D377" s="36">
        <v>576.61666666666667</v>
      </c>
      <c r="E377" s="36">
        <v>568.83333333333337</v>
      </c>
      <c r="F377" s="36">
        <v>564.2166666666667</v>
      </c>
      <c r="G377" s="36">
        <v>556.43333333333339</v>
      </c>
      <c r="H377" s="36">
        <v>581.23333333333335</v>
      </c>
      <c r="I377" s="36">
        <v>589.01666666666665</v>
      </c>
      <c r="J377" s="36">
        <v>593.63333333333333</v>
      </c>
      <c r="K377" s="31">
        <v>584.4</v>
      </c>
      <c r="L377" s="31">
        <v>572</v>
      </c>
      <c r="M377" s="31">
        <v>1.2801199999999999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174.55</v>
      </c>
      <c r="D378" s="36">
        <v>172.88333333333335</v>
      </c>
      <c r="E378" s="36">
        <v>170.1166666666667</v>
      </c>
      <c r="F378" s="36">
        <v>165.68333333333334</v>
      </c>
      <c r="G378" s="36">
        <v>162.91666666666669</v>
      </c>
      <c r="H378" s="36">
        <v>177.31666666666672</v>
      </c>
      <c r="I378" s="36">
        <v>180.08333333333337</v>
      </c>
      <c r="J378" s="36">
        <v>184.51666666666674</v>
      </c>
      <c r="K378" s="31">
        <v>175.65</v>
      </c>
      <c r="L378" s="31">
        <v>168.45</v>
      </c>
      <c r="M378" s="31">
        <v>3.0479500000000002</v>
      </c>
      <c r="N378" s="1"/>
      <c r="O378" s="1"/>
    </row>
    <row r="379" spans="1:15" ht="12.75" customHeight="1">
      <c r="A379" s="33">
        <v>369</v>
      </c>
      <c r="B379" s="53" t="s">
        <v>1009</v>
      </c>
      <c r="C379" s="31">
        <v>5091.05</v>
      </c>
      <c r="D379" s="36">
        <v>5101.9833333333336</v>
      </c>
      <c r="E379" s="36">
        <v>5056.666666666667</v>
      </c>
      <c r="F379" s="36">
        <v>5022.2833333333338</v>
      </c>
      <c r="G379" s="36">
        <v>4976.9666666666672</v>
      </c>
      <c r="H379" s="36">
        <v>5136.3666666666668</v>
      </c>
      <c r="I379" s="36">
        <v>5181.6833333333325</v>
      </c>
      <c r="J379" s="36">
        <v>5216.0666666666666</v>
      </c>
      <c r="K379" s="31">
        <v>5147.3</v>
      </c>
      <c r="L379" s="31">
        <v>5067.6000000000004</v>
      </c>
      <c r="M379" s="31">
        <v>0.28928999999999999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15743.3</v>
      </c>
      <c r="D380" s="36">
        <v>15751.799999999997</v>
      </c>
      <c r="E380" s="36">
        <v>15593.549999999996</v>
      </c>
      <c r="F380" s="36">
        <v>15443.799999999997</v>
      </c>
      <c r="G380" s="36">
        <v>15285.549999999996</v>
      </c>
      <c r="H380" s="36">
        <v>15901.549999999996</v>
      </c>
      <c r="I380" s="36">
        <v>16059.8</v>
      </c>
      <c r="J380" s="36">
        <v>16209.549999999996</v>
      </c>
      <c r="K380" s="31">
        <v>15910.05</v>
      </c>
      <c r="L380" s="31">
        <v>15602.05</v>
      </c>
      <c r="M380" s="31">
        <v>6.8900000000000003E-2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121.85</v>
      </c>
      <c r="D381" s="36">
        <v>122.03333333333332</v>
      </c>
      <c r="E381" s="36">
        <v>118.51666666666664</v>
      </c>
      <c r="F381" s="36">
        <v>115.18333333333332</v>
      </c>
      <c r="G381" s="36">
        <v>111.66666666666664</v>
      </c>
      <c r="H381" s="36">
        <v>125.36666666666663</v>
      </c>
      <c r="I381" s="36">
        <v>128.88333333333333</v>
      </c>
      <c r="J381" s="36">
        <v>132.21666666666664</v>
      </c>
      <c r="K381" s="31">
        <v>125.55</v>
      </c>
      <c r="L381" s="31">
        <v>118.7</v>
      </c>
      <c r="M381" s="31">
        <v>3564.28226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514.1</v>
      </c>
      <c r="D382" s="36">
        <v>516.63333333333333</v>
      </c>
      <c r="E382" s="36">
        <v>509.26666666666665</v>
      </c>
      <c r="F382" s="36">
        <v>504.43333333333334</v>
      </c>
      <c r="G382" s="36">
        <v>497.06666666666666</v>
      </c>
      <c r="H382" s="36">
        <v>521.4666666666667</v>
      </c>
      <c r="I382" s="36">
        <v>528.83333333333326</v>
      </c>
      <c r="J382" s="36">
        <v>533.66666666666663</v>
      </c>
      <c r="K382" s="31">
        <v>524</v>
      </c>
      <c r="L382" s="31">
        <v>511.8</v>
      </c>
      <c r="M382" s="31">
        <v>3.4188900000000002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260.14999999999998</v>
      </c>
      <c r="D383" s="36">
        <v>259.51666666666665</v>
      </c>
      <c r="E383" s="36">
        <v>254.93333333333328</v>
      </c>
      <c r="F383" s="36">
        <v>249.71666666666664</v>
      </c>
      <c r="G383" s="36">
        <v>245.13333333333327</v>
      </c>
      <c r="H383" s="36">
        <v>264.73333333333329</v>
      </c>
      <c r="I383" s="36">
        <v>269.31666666666666</v>
      </c>
      <c r="J383" s="36">
        <v>274.5333333333333</v>
      </c>
      <c r="K383" s="31">
        <v>264.10000000000002</v>
      </c>
      <c r="L383" s="31">
        <v>254.3</v>
      </c>
      <c r="M383" s="31">
        <v>83.110780000000005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442.05</v>
      </c>
      <c r="D384" s="36">
        <v>437.3</v>
      </c>
      <c r="E384" s="36">
        <v>429.6</v>
      </c>
      <c r="F384" s="36">
        <v>417.15000000000003</v>
      </c>
      <c r="G384" s="36">
        <v>409.45000000000005</v>
      </c>
      <c r="H384" s="36">
        <v>449.75</v>
      </c>
      <c r="I384" s="36">
        <v>457.44999999999993</v>
      </c>
      <c r="J384" s="36">
        <v>469.9</v>
      </c>
      <c r="K384" s="31">
        <v>445</v>
      </c>
      <c r="L384" s="31">
        <v>424.85</v>
      </c>
      <c r="M384" s="31">
        <v>175.84649999999999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570.54999999999995</v>
      </c>
      <c r="D385" s="36">
        <v>574.86666666666667</v>
      </c>
      <c r="E385" s="36">
        <v>563.73333333333335</v>
      </c>
      <c r="F385" s="36">
        <v>556.91666666666663</v>
      </c>
      <c r="G385" s="36">
        <v>545.7833333333333</v>
      </c>
      <c r="H385" s="36">
        <v>581.68333333333339</v>
      </c>
      <c r="I385" s="36">
        <v>592.81666666666683</v>
      </c>
      <c r="J385" s="36">
        <v>599.63333333333344</v>
      </c>
      <c r="K385" s="31">
        <v>586</v>
      </c>
      <c r="L385" s="31">
        <v>568.04999999999995</v>
      </c>
      <c r="M385" s="31">
        <v>4.3445999999999998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781.3</v>
      </c>
      <c r="D386" s="36">
        <v>774.83333333333337</v>
      </c>
      <c r="E386" s="36">
        <v>749.9666666666667</v>
      </c>
      <c r="F386" s="36">
        <v>718.63333333333333</v>
      </c>
      <c r="G386" s="36">
        <v>693.76666666666665</v>
      </c>
      <c r="H386" s="36">
        <v>806.16666666666674</v>
      </c>
      <c r="I386" s="36">
        <v>831.0333333333333</v>
      </c>
      <c r="J386" s="36">
        <v>862.36666666666679</v>
      </c>
      <c r="K386" s="31">
        <v>799.7</v>
      </c>
      <c r="L386" s="31">
        <v>743.5</v>
      </c>
      <c r="M386" s="31">
        <v>28.279050000000002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1569.8</v>
      </c>
      <c r="D387" s="36">
        <v>1579.2333333333336</v>
      </c>
      <c r="E387" s="36">
        <v>1549.2166666666672</v>
      </c>
      <c r="F387" s="36">
        <v>1528.6333333333337</v>
      </c>
      <c r="G387" s="36">
        <v>1498.6166666666672</v>
      </c>
      <c r="H387" s="36">
        <v>1599.8166666666671</v>
      </c>
      <c r="I387" s="36">
        <v>1629.8333333333335</v>
      </c>
      <c r="J387" s="36">
        <v>1650.416666666667</v>
      </c>
      <c r="K387" s="31">
        <v>1609.25</v>
      </c>
      <c r="L387" s="31">
        <v>1558.65</v>
      </c>
      <c r="M387" s="31">
        <v>1.8730500000000001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244.25</v>
      </c>
      <c r="D388" s="36">
        <v>248.46666666666667</v>
      </c>
      <c r="E388" s="36">
        <v>236.63333333333333</v>
      </c>
      <c r="F388" s="36">
        <v>229.01666666666665</v>
      </c>
      <c r="G388" s="36">
        <v>217.18333333333331</v>
      </c>
      <c r="H388" s="36">
        <v>256.08333333333337</v>
      </c>
      <c r="I388" s="36">
        <v>267.91666666666663</v>
      </c>
      <c r="J388" s="36">
        <v>275.53333333333336</v>
      </c>
      <c r="K388" s="31">
        <v>260.3</v>
      </c>
      <c r="L388" s="31">
        <v>240.85</v>
      </c>
      <c r="M388" s="31">
        <v>311.25179000000003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183.9</v>
      </c>
      <c r="D389" s="36">
        <v>181.41666666666666</v>
      </c>
      <c r="E389" s="36">
        <v>178.13333333333333</v>
      </c>
      <c r="F389" s="36">
        <v>172.36666666666667</v>
      </c>
      <c r="G389" s="36">
        <v>169.08333333333334</v>
      </c>
      <c r="H389" s="36">
        <v>187.18333333333331</v>
      </c>
      <c r="I389" s="36">
        <v>190.46666666666667</v>
      </c>
      <c r="J389" s="36">
        <v>196.23333333333329</v>
      </c>
      <c r="K389" s="31">
        <v>184.7</v>
      </c>
      <c r="L389" s="31">
        <v>175.65</v>
      </c>
      <c r="M389" s="31">
        <v>65.381460000000004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1357.2</v>
      </c>
      <c r="D390" s="36">
        <v>1370.0666666666666</v>
      </c>
      <c r="E390" s="36">
        <v>1310.1333333333332</v>
      </c>
      <c r="F390" s="36">
        <v>1263.0666666666666</v>
      </c>
      <c r="G390" s="36">
        <v>1203.1333333333332</v>
      </c>
      <c r="H390" s="36">
        <v>1417.1333333333332</v>
      </c>
      <c r="I390" s="36">
        <v>1477.0666666666666</v>
      </c>
      <c r="J390" s="36">
        <v>1524.1333333333332</v>
      </c>
      <c r="K390" s="31">
        <v>1430</v>
      </c>
      <c r="L390" s="31">
        <v>1323</v>
      </c>
      <c r="M390" s="31">
        <v>17.25272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308.45</v>
      </c>
      <c r="D391" s="36">
        <v>310.58333333333331</v>
      </c>
      <c r="E391" s="36">
        <v>304.86666666666662</v>
      </c>
      <c r="F391" s="36">
        <v>301.2833333333333</v>
      </c>
      <c r="G391" s="36">
        <v>295.56666666666661</v>
      </c>
      <c r="H391" s="36">
        <v>314.16666666666663</v>
      </c>
      <c r="I391" s="36">
        <v>319.88333333333333</v>
      </c>
      <c r="J391" s="36">
        <v>323.46666666666664</v>
      </c>
      <c r="K391" s="31">
        <v>316.3</v>
      </c>
      <c r="L391" s="31">
        <v>307</v>
      </c>
      <c r="M391" s="31">
        <v>8.7318999999999996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247.95</v>
      </c>
      <c r="D392" s="36">
        <v>245.58333333333334</v>
      </c>
      <c r="E392" s="36">
        <v>241.86666666666667</v>
      </c>
      <c r="F392" s="36">
        <v>235.78333333333333</v>
      </c>
      <c r="G392" s="36">
        <v>232.06666666666666</v>
      </c>
      <c r="H392" s="36">
        <v>251.66666666666669</v>
      </c>
      <c r="I392" s="36">
        <v>255.38333333333333</v>
      </c>
      <c r="J392" s="36">
        <v>261.4666666666667</v>
      </c>
      <c r="K392" s="31">
        <v>249.3</v>
      </c>
      <c r="L392" s="31">
        <v>239.5</v>
      </c>
      <c r="M392" s="31">
        <v>5.0266500000000001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141.6</v>
      </c>
      <c r="D393" s="36">
        <v>141.94999999999999</v>
      </c>
      <c r="E393" s="36">
        <v>138.19999999999999</v>
      </c>
      <c r="F393" s="36">
        <v>134.80000000000001</v>
      </c>
      <c r="G393" s="36">
        <v>131.05000000000001</v>
      </c>
      <c r="H393" s="36">
        <v>145.34999999999997</v>
      </c>
      <c r="I393" s="36">
        <v>149.09999999999997</v>
      </c>
      <c r="J393" s="36">
        <v>152.49999999999994</v>
      </c>
      <c r="K393" s="31">
        <v>145.69999999999999</v>
      </c>
      <c r="L393" s="31">
        <v>138.55000000000001</v>
      </c>
      <c r="M393" s="31">
        <v>28.772690000000001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3035.35</v>
      </c>
      <c r="D394" s="36">
        <v>3064.0833333333335</v>
      </c>
      <c r="E394" s="36">
        <v>2953.2666666666669</v>
      </c>
      <c r="F394" s="36">
        <v>2871.1833333333334</v>
      </c>
      <c r="G394" s="36">
        <v>2760.3666666666668</v>
      </c>
      <c r="H394" s="36">
        <v>3146.166666666667</v>
      </c>
      <c r="I394" s="36">
        <v>3256.9833333333336</v>
      </c>
      <c r="J394" s="36">
        <v>3339.0666666666671</v>
      </c>
      <c r="K394" s="31">
        <v>3174.9</v>
      </c>
      <c r="L394" s="31">
        <v>2982</v>
      </c>
      <c r="M394" s="31">
        <v>1.3826000000000001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83.6</v>
      </c>
      <c r="D395" s="36">
        <v>82.116666666666674</v>
      </c>
      <c r="E395" s="36">
        <v>78.783333333333346</v>
      </c>
      <c r="F395" s="36">
        <v>73.966666666666669</v>
      </c>
      <c r="G395" s="36">
        <v>70.63333333333334</v>
      </c>
      <c r="H395" s="36">
        <v>86.933333333333351</v>
      </c>
      <c r="I395" s="36">
        <v>90.266666666666666</v>
      </c>
      <c r="J395" s="36">
        <v>95.083333333333357</v>
      </c>
      <c r="K395" s="31">
        <v>85.45</v>
      </c>
      <c r="L395" s="31">
        <v>77.3</v>
      </c>
      <c r="M395" s="31">
        <v>71.131829999999994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1833.9</v>
      </c>
      <c r="D396" s="36">
        <v>1823.3333333333333</v>
      </c>
      <c r="E396" s="36">
        <v>1784.6666666666665</v>
      </c>
      <c r="F396" s="36">
        <v>1735.4333333333332</v>
      </c>
      <c r="G396" s="36">
        <v>1696.7666666666664</v>
      </c>
      <c r="H396" s="36">
        <v>1872.5666666666666</v>
      </c>
      <c r="I396" s="36">
        <v>1911.2333333333331</v>
      </c>
      <c r="J396" s="36">
        <v>1960.4666666666667</v>
      </c>
      <c r="K396" s="31">
        <v>1862</v>
      </c>
      <c r="L396" s="31">
        <v>1774.1</v>
      </c>
      <c r="M396" s="31">
        <v>5.81569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206.75</v>
      </c>
      <c r="D397" s="36">
        <v>205.85</v>
      </c>
      <c r="E397" s="36">
        <v>201.7</v>
      </c>
      <c r="F397" s="36">
        <v>196.65</v>
      </c>
      <c r="G397" s="36">
        <v>192.5</v>
      </c>
      <c r="H397" s="36">
        <v>210.89999999999998</v>
      </c>
      <c r="I397" s="36">
        <v>215.05</v>
      </c>
      <c r="J397" s="36">
        <v>220.09999999999997</v>
      </c>
      <c r="K397" s="31">
        <v>210</v>
      </c>
      <c r="L397" s="31">
        <v>200.8</v>
      </c>
      <c r="M397" s="31">
        <v>32.181699999999999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835.7</v>
      </c>
      <c r="D398" s="36">
        <v>834.2833333333333</v>
      </c>
      <c r="E398" s="36">
        <v>828.66666666666663</v>
      </c>
      <c r="F398" s="36">
        <v>821.63333333333333</v>
      </c>
      <c r="G398" s="36">
        <v>816.01666666666665</v>
      </c>
      <c r="H398" s="36">
        <v>841.31666666666661</v>
      </c>
      <c r="I398" s="36">
        <v>846.93333333333339</v>
      </c>
      <c r="J398" s="36">
        <v>853.96666666666658</v>
      </c>
      <c r="K398" s="31">
        <v>839.9</v>
      </c>
      <c r="L398" s="31">
        <v>827.25</v>
      </c>
      <c r="M398" s="31">
        <v>0.70935000000000004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2921.6</v>
      </c>
      <c r="D399" s="36">
        <v>2929.5333333333328</v>
      </c>
      <c r="E399" s="36">
        <v>2901.1166666666659</v>
      </c>
      <c r="F399" s="36">
        <v>2880.6333333333332</v>
      </c>
      <c r="G399" s="36">
        <v>2852.2166666666662</v>
      </c>
      <c r="H399" s="36">
        <v>2950.0166666666655</v>
      </c>
      <c r="I399" s="36">
        <v>2978.4333333333325</v>
      </c>
      <c r="J399" s="36">
        <v>2998.9166666666652</v>
      </c>
      <c r="K399" s="31">
        <v>2957.95</v>
      </c>
      <c r="L399" s="31">
        <v>2909.05</v>
      </c>
      <c r="M399" s="31">
        <v>118.14488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107.15</v>
      </c>
      <c r="D400" s="36">
        <v>106.75</v>
      </c>
      <c r="E400" s="36">
        <v>105.7</v>
      </c>
      <c r="F400" s="36">
        <v>104.25</v>
      </c>
      <c r="G400" s="36">
        <v>103.2</v>
      </c>
      <c r="H400" s="36">
        <v>108.2</v>
      </c>
      <c r="I400" s="36">
        <v>109.25000000000001</v>
      </c>
      <c r="J400" s="36">
        <v>110.7</v>
      </c>
      <c r="K400" s="31">
        <v>107.8</v>
      </c>
      <c r="L400" s="31">
        <v>105.3</v>
      </c>
      <c r="M400" s="31">
        <v>15.765090000000001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745.45</v>
      </c>
      <c r="D401" s="36">
        <v>748.05000000000007</v>
      </c>
      <c r="E401" s="36">
        <v>732.10000000000014</v>
      </c>
      <c r="F401" s="36">
        <v>718.75000000000011</v>
      </c>
      <c r="G401" s="36">
        <v>702.80000000000018</v>
      </c>
      <c r="H401" s="36">
        <v>761.40000000000009</v>
      </c>
      <c r="I401" s="36">
        <v>777.35000000000014</v>
      </c>
      <c r="J401" s="36">
        <v>790.7</v>
      </c>
      <c r="K401" s="31">
        <v>764</v>
      </c>
      <c r="L401" s="31">
        <v>734.7</v>
      </c>
      <c r="M401" s="31">
        <v>0.97833000000000003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1595.05</v>
      </c>
      <c r="D402" s="36">
        <v>1595</v>
      </c>
      <c r="E402" s="36">
        <v>1580.15</v>
      </c>
      <c r="F402" s="36">
        <v>1565.25</v>
      </c>
      <c r="G402" s="36">
        <v>1550.4</v>
      </c>
      <c r="H402" s="36">
        <v>1609.9</v>
      </c>
      <c r="I402" s="36">
        <v>1624.75</v>
      </c>
      <c r="J402" s="36">
        <v>1639.65</v>
      </c>
      <c r="K402" s="31">
        <v>1609.85</v>
      </c>
      <c r="L402" s="31">
        <v>1580.1</v>
      </c>
      <c r="M402" s="31">
        <v>1.23359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719.65</v>
      </c>
      <c r="D403" s="36">
        <v>722.69999999999993</v>
      </c>
      <c r="E403" s="36">
        <v>712.49999999999989</v>
      </c>
      <c r="F403" s="36">
        <v>705.34999999999991</v>
      </c>
      <c r="G403" s="36">
        <v>695.14999999999986</v>
      </c>
      <c r="H403" s="36">
        <v>729.84999999999991</v>
      </c>
      <c r="I403" s="36">
        <v>740.05</v>
      </c>
      <c r="J403" s="36">
        <v>747.19999999999993</v>
      </c>
      <c r="K403" s="31">
        <v>732.9</v>
      </c>
      <c r="L403" s="31">
        <v>715.55</v>
      </c>
      <c r="M403" s="31">
        <v>30.431000000000001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1552.55</v>
      </c>
      <c r="D404" s="36">
        <v>1548.3499999999997</v>
      </c>
      <c r="E404" s="36">
        <v>1529.5999999999995</v>
      </c>
      <c r="F404" s="36">
        <v>1506.6499999999999</v>
      </c>
      <c r="G404" s="36">
        <v>1487.8999999999996</v>
      </c>
      <c r="H404" s="36">
        <v>1571.2999999999993</v>
      </c>
      <c r="I404" s="36">
        <v>1590.0499999999997</v>
      </c>
      <c r="J404" s="36">
        <v>1612.9999999999991</v>
      </c>
      <c r="K404" s="31">
        <v>1567.1</v>
      </c>
      <c r="L404" s="31">
        <v>1525.4</v>
      </c>
      <c r="M404" s="31">
        <v>16.724550000000001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121.15</v>
      </c>
      <c r="D405" s="36">
        <v>119.43333333333332</v>
      </c>
      <c r="E405" s="36">
        <v>116.31666666666665</v>
      </c>
      <c r="F405" s="36">
        <v>111.48333333333332</v>
      </c>
      <c r="G405" s="36">
        <v>108.36666666666665</v>
      </c>
      <c r="H405" s="36">
        <v>124.26666666666665</v>
      </c>
      <c r="I405" s="36">
        <v>127.38333333333333</v>
      </c>
      <c r="J405" s="36">
        <v>132.21666666666664</v>
      </c>
      <c r="K405" s="31">
        <v>122.55</v>
      </c>
      <c r="L405" s="31">
        <v>114.6</v>
      </c>
      <c r="M405" s="31">
        <v>300.18099999999998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4722.95</v>
      </c>
      <c r="D406" s="36">
        <v>4677.05</v>
      </c>
      <c r="E406" s="36">
        <v>4534.1000000000004</v>
      </c>
      <c r="F406" s="36">
        <v>4345.25</v>
      </c>
      <c r="G406" s="36">
        <v>4202.3</v>
      </c>
      <c r="H406" s="36">
        <v>4865.9000000000005</v>
      </c>
      <c r="I406" s="36">
        <v>5008.8499999999995</v>
      </c>
      <c r="J406" s="36">
        <v>5197.7000000000007</v>
      </c>
      <c r="K406" s="31">
        <v>4820</v>
      </c>
      <c r="L406" s="31">
        <v>4488.2</v>
      </c>
      <c r="M406" s="31">
        <v>0.60672000000000004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2389.65</v>
      </c>
      <c r="D407" s="36">
        <v>2376.8166666666671</v>
      </c>
      <c r="E407" s="36">
        <v>2354.733333333334</v>
      </c>
      <c r="F407" s="36">
        <v>2319.8166666666671</v>
      </c>
      <c r="G407" s="36">
        <v>2297.733333333334</v>
      </c>
      <c r="H407" s="36">
        <v>2411.733333333334</v>
      </c>
      <c r="I407" s="36">
        <v>2433.8166666666671</v>
      </c>
      <c r="J407" s="36">
        <v>2468.733333333334</v>
      </c>
      <c r="K407" s="31">
        <v>2398.9</v>
      </c>
      <c r="L407" s="31">
        <v>2341.9</v>
      </c>
      <c r="M407" s="31">
        <v>5.6586699999999999</v>
      </c>
      <c r="N407" s="1"/>
      <c r="O407" s="1"/>
    </row>
    <row r="408" spans="1:15" ht="12.75" customHeight="1">
      <c r="A408" s="33">
        <v>398</v>
      </c>
      <c r="B408" s="53" t="s">
        <v>1010</v>
      </c>
      <c r="C408" s="31">
        <v>2036.2</v>
      </c>
      <c r="D408" s="36">
        <v>1989.7166666666665</v>
      </c>
      <c r="E408" s="36">
        <v>1921.4833333333331</v>
      </c>
      <c r="F408" s="36">
        <v>1806.7666666666667</v>
      </c>
      <c r="G408" s="36">
        <v>1738.5333333333333</v>
      </c>
      <c r="H408" s="36">
        <v>2104.4333333333329</v>
      </c>
      <c r="I408" s="36">
        <v>2172.6666666666661</v>
      </c>
      <c r="J408" s="36">
        <v>2287.3833333333328</v>
      </c>
      <c r="K408" s="31">
        <v>2057.9499999999998</v>
      </c>
      <c r="L408" s="31">
        <v>1875</v>
      </c>
      <c r="M408" s="31">
        <v>0.82991000000000004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119.2</v>
      </c>
      <c r="D409" s="36">
        <v>118.5</v>
      </c>
      <c r="E409" s="36">
        <v>117.3</v>
      </c>
      <c r="F409" s="36">
        <v>115.39999999999999</v>
      </c>
      <c r="G409" s="36">
        <v>114.19999999999999</v>
      </c>
      <c r="H409" s="36">
        <v>120.4</v>
      </c>
      <c r="I409" s="36">
        <v>121.6</v>
      </c>
      <c r="J409" s="36">
        <v>123.50000000000001</v>
      </c>
      <c r="K409" s="31">
        <v>119.7</v>
      </c>
      <c r="L409" s="31">
        <v>116.6</v>
      </c>
      <c r="M409" s="31">
        <v>254.92241000000001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8613.6</v>
      </c>
      <c r="D410" s="36">
        <v>8701.1833333333343</v>
      </c>
      <c r="E410" s="36">
        <v>8502.4166666666679</v>
      </c>
      <c r="F410" s="36">
        <v>8391.2333333333336</v>
      </c>
      <c r="G410" s="36">
        <v>8192.4666666666672</v>
      </c>
      <c r="H410" s="36">
        <v>8812.3666666666686</v>
      </c>
      <c r="I410" s="36">
        <v>9011.133333333335</v>
      </c>
      <c r="J410" s="36">
        <v>9122.3166666666693</v>
      </c>
      <c r="K410" s="31">
        <v>8899.9500000000007</v>
      </c>
      <c r="L410" s="31">
        <v>8590</v>
      </c>
      <c r="M410" s="31">
        <v>0.27401999999999999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1502.15</v>
      </c>
      <c r="D411" s="36">
        <v>1495.7</v>
      </c>
      <c r="E411" s="36">
        <v>1468.45</v>
      </c>
      <c r="F411" s="36">
        <v>1434.75</v>
      </c>
      <c r="G411" s="36">
        <v>1407.5</v>
      </c>
      <c r="H411" s="36">
        <v>1529.4</v>
      </c>
      <c r="I411" s="36">
        <v>1556.65</v>
      </c>
      <c r="J411" s="36">
        <v>1590.3500000000001</v>
      </c>
      <c r="K411" s="31">
        <v>1522.95</v>
      </c>
      <c r="L411" s="31">
        <v>1462</v>
      </c>
      <c r="M411" s="31">
        <v>1.26328</v>
      </c>
      <c r="N411" s="1"/>
      <c r="O411" s="1"/>
    </row>
    <row r="412" spans="1:15" ht="12.75" customHeight="1">
      <c r="A412" s="33">
        <v>402</v>
      </c>
      <c r="B412" t="s">
        <v>1011</v>
      </c>
      <c r="C412" s="31">
        <v>402.55</v>
      </c>
      <c r="D412" s="36">
        <v>404.36666666666662</v>
      </c>
      <c r="E412" s="36">
        <v>392.93333333333322</v>
      </c>
      <c r="F412" s="36">
        <v>383.31666666666661</v>
      </c>
      <c r="G412" s="36">
        <v>371.88333333333321</v>
      </c>
      <c r="H412" s="36">
        <v>413.98333333333323</v>
      </c>
      <c r="I412" s="36">
        <v>425.41666666666663</v>
      </c>
      <c r="J412" s="36">
        <v>435.03333333333325</v>
      </c>
      <c r="K412" s="31">
        <v>415.8</v>
      </c>
      <c r="L412" s="31">
        <v>394.75</v>
      </c>
      <c r="M412" s="31">
        <v>5.7157400000000003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2892.8</v>
      </c>
      <c r="D413" s="36">
        <v>2881.5500000000006</v>
      </c>
      <c r="E413" s="36">
        <v>2863.3000000000011</v>
      </c>
      <c r="F413" s="36">
        <v>2833.8000000000006</v>
      </c>
      <c r="G413" s="36">
        <v>2815.5500000000011</v>
      </c>
      <c r="H413" s="36">
        <v>2911.0500000000011</v>
      </c>
      <c r="I413" s="36">
        <v>2929.3</v>
      </c>
      <c r="J413" s="36">
        <v>2958.8000000000011</v>
      </c>
      <c r="K413" s="31">
        <v>2899.8</v>
      </c>
      <c r="L413" s="31">
        <v>2852.05</v>
      </c>
      <c r="M413" s="31">
        <v>0.81628999999999996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358.55</v>
      </c>
      <c r="D414" s="36">
        <v>358.78333333333336</v>
      </c>
      <c r="E414" s="36">
        <v>349.7166666666667</v>
      </c>
      <c r="F414" s="36">
        <v>340.88333333333333</v>
      </c>
      <c r="G414" s="36">
        <v>331.81666666666666</v>
      </c>
      <c r="H414" s="36">
        <v>367.61666666666673</v>
      </c>
      <c r="I414" s="36">
        <v>376.68333333333345</v>
      </c>
      <c r="J414" s="36">
        <v>385.51666666666677</v>
      </c>
      <c r="K414" s="31">
        <v>367.85</v>
      </c>
      <c r="L414" s="31">
        <v>349.95</v>
      </c>
      <c r="M414" s="31">
        <v>3.22695</v>
      </c>
      <c r="N414" s="1"/>
      <c r="O414" s="1"/>
    </row>
    <row r="415" spans="1:15" ht="12.75" customHeight="1">
      <c r="A415" s="33">
        <v>405</v>
      </c>
      <c r="B415" s="53" t="s">
        <v>1012</v>
      </c>
      <c r="C415" s="31">
        <v>1036</v>
      </c>
      <c r="D415" s="36">
        <v>1035.3166666666666</v>
      </c>
      <c r="E415" s="36">
        <v>1022.6833333333332</v>
      </c>
      <c r="F415" s="36">
        <v>1009.3666666666666</v>
      </c>
      <c r="G415" s="36">
        <v>996.73333333333312</v>
      </c>
      <c r="H415" s="36">
        <v>1048.6333333333332</v>
      </c>
      <c r="I415" s="36">
        <v>1061.2666666666664</v>
      </c>
      <c r="J415" s="36">
        <v>1074.5833333333333</v>
      </c>
      <c r="K415" s="31">
        <v>1047.95</v>
      </c>
      <c r="L415" s="31">
        <v>1022</v>
      </c>
      <c r="M415" s="31">
        <v>0.41807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741.6</v>
      </c>
      <c r="D416" s="36">
        <v>739.16666666666663</v>
      </c>
      <c r="E416" s="36">
        <v>733.33333333333326</v>
      </c>
      <c r="F416" s="36">
        <v>725.06666666666661</v>
      </c>
      <c r="G416" s="36">
        <v>719.23333333333323</v>
      </c>
      <c r="H416" s="36">
        <v>747.43333333333328</v>
      </c>
      <c r="I416" s="36">
        <v>753.26666666666654</v>
      </c>
      <c r="J416" s="36">
        <v>761.5333333333333</v>
      </c>
      <c r="K416" s="31">
        <v>745</v>
      </c>
      <c r="L416" s="31">
        <v>730.9</v>
      </c>
      <c r="M416" s="31">
        <v>0.51305999999999996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25504.400000000001</v>
      </c>
      <c r="D417" s="36">
        <v>25593.833333333332</v>
      </c>
      <c r="E417" s="36">
        <v>25354.666666666664</v>
      </c>
      <c r="F417" s="36">
        <v>25204.933333333331</v>
      </c>
      <c r="G417" s="36">
        <v>24965.766666666663</v>
      </c>
      <c r="H417" s="36">
        <v>25743.566666666666</v>
      </c>
      <c r="I417" s="36">
        <v>25982.73333333333</v>
      </c>
      <c r="J417" s="36">
        <v>26132.466666666667</v>
      </c>
      <c r="K417" s="31">
        <v>25833</v>
      </c>
      <c r="L417" s="31">
        <v>25444.1</v>
      </c>
      <c r="M417" s="31">
        <v>0.56137999999999999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46.6</v>
      </c>
      <c r="D418" s="36">
        <v>46.266666666666673</v>
      </c>
      <c r="E418" s="36">
        <v>45.583333333333343</v>
      </c>
      <c r="F418" s="36">
        <v>44.56666666666667</v>
      </c>
      <c r="G418" s="36">
        <v>43.88333333333334</v>
      </c>
      <c r="H418" s="36">
        <v>47.283333333333346</v>
      </c>
      <c r="I418" s="36">
        <v>47.966666666666669</v>
      </c>
      <c r="J418" s="36">
        <v>48.983333333333348</v>
      </c>
      <c r="K418" s="31">
        <v>46.95</v>
      </c>
      <c r="L418" s="31">
        <v>45.25</v>
      </c>
      <c r="M418" s="31">
        <v>99.949089999999998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2438.6</v>
      </c>
      <c r="D419" s="36">
        <v>2414.9500000000003</v>
      </c>
      <c r="E419" s="36">
        <v>2374.8000000000006</v>
      </c>
      <c r="F419" s="36">
        <v>2311.0000000000005</v>
      </c>
      <c r="G419" s="36">
        <v>2270.8500000000008</v>
      </c>
      <c r="H419" s="36">
        <v>2478.7500000000005</v>
      </c>
      <c r="I419" s="36">
        <v>2518.9</v>
      </c>
      <c r="J419" s="36">
        <v>2582.7000000000003</v>
      </c>
      <c r="K419" s="31">
        <v>2455.1</v>
      </c>
      <c r="L419" s="31">
        <v>2351.15</v>
      </c>
      <c r="M419" s="31">
        <v>40.464709999999997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649.9</v>
      </c>
      <c r="D420" s="36">
        <v>643.5</v>
      </c>
      <c r="E420" s="36">
        <v>628.4</v>
      </c>
      <c r="F420" s="36">
        <v>606.9</v>
      </c>
      <c r="G420" s="36">
        <v>591.79999999999995</v>
      </c>
      <c r="H420" s="36">
        <v>665</v>
      </c>
      <c r="I420" s="36">
        <v>680.09999999999991</v>
      </c>
      <c r="J420" s="36">
        <v>701.6</v>
      </c>
      <c r="K420" s="31">
        <v>658.6</v>
      </c>
      <c r="L420" s="31">
        <v>622</v>
      </c>
      <c r="M420" s="31">
        <v>13.63833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4679.25</v>
      </c>
      <c r="D421" s="36">
        <v>4636.0999999999995</v>
      </c>
      <c r="E421" s="36">
        <v>4552.1999999999989</v>
      </c>
      <c r="F421" s="36">
        <v>4425.1499999999996</v>
      </c>
      <c r="G421" s="36">
        <v>4341.2499999999991</v>
      </c>
      <c r="H421" s="36">
        <v>4763.1499999999987</v>
      </c>
      <c r="I421" s="36">
        <v>4847.0499999999984</v>
      </c>
      <c r="J421" s="36">
        <v>4974.0999999999985</v>
      </c>
      <c r="K421" s="31">
        <v>4720</v>
      </c>
      <c r="L421" s="31">
        <v>4509.05</v>
      </c>
      <c r="M421" s="31">
        <v>3.5263599999999999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1565.15</v>
      </c>
      <c r="D422" s="36">
        <v>1567.7333333333336</v>
      </c>
      <c r="E422" s="36">
        <v>1534.0166666666671</v>
      </c>
      <c r="F422" s="36">
        <v>1502.8833333333334</v>
      </c>
      <c r="G422" s="36">
        <v>1469.166666666667</v>
      </c>
      <c r="H422" s="36">
        <v>1598.8666666666672</v>
      </c>
      <c r="I422" s="36">
        <v>1632.5833333333335</v>
      </c>
      <c r="J422" s="36">
        <v>1663.7166666666674</v>
      </c>
      <c r="K422" s="31">
        <v>1601.45</v>
      </c>
      <c r="L422" s="31">
        <v>1536.6</v>
      </c>
      <c r="M422" s="31">
        <v>4.5815299999999999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6730.25</v>
      </c>
      <c r="D423" s="36">
        <v>6763.9333333333334</v>
      </c>
      <c r="E423" s="36">
        <v>6667.3166666666666</v>
      </c>
      <c r="F423" s="36">
        <v>6604.3833333333332</v>
      </c>
      <c r="G423" s="36">
        <v>6507.7666666666664</v>
      </c>
      <c r="H423" s="36">
        <v>6826.8666666666668</v>
      </c>
      <c r="I423" s="36">
        <v>6923.4833333333336</v>
      </c>
      <c r="J423" s="36">
        <v>6986.416666666667</v>
      </c>
      <c r="K423" s="31">
        <v>6860.55</v>
      </c>
      <c r="L423" s="31">
        <v>6701</v>
      </c>
      <c r="M423" s="31">
        <v>0.51175999999999999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689.35</v>
      </c>
      <c r="D424" s="36">
        <v>687.08333333333337</v>
      </c>
      <c r="E424" s="36">
        <v>655.31666666666672</v>
      </c>
      <c r="F424" s="36">
        <v>621.2833333333333</v>
      </c>
      <c r="G424" s="36">
        <v>589.51666666666665</v>
      </c>
      <c r="H424" s="36">
        <v>721.11666666666679</v>
      </c>
      <c r="I424" s="36">
        <v>752.88333333333344</v>
      </c>
      <c r="J424" s="36">
        <v>786.91666666666686</v>
      </c>
      <c r="K424" s="31">
        <v>718.85</v>
      </c>
      <c r="L424" s="31">
        <v>653.04999999999995</v>
      </c>
      <c r="M424" s="31">
        <v>81.285709999999995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810.95</v>
      </c>
      <c r="D425" s="36">
        <v>814.9666666666667</v>
      </c>
      <c r="E425" s="36">
        <v>789.13333333333344</v>
      </c>
      <c r="F425" s="36">
        <v>767.31666666666672</v>
      </c>
      <c r="G425" s="36">
        <v>741.48333333333346</v>
      </c>
      <c r="H425" s="36">
        <v>836.78333333333342</v>
      </c>
      <c r="I425" s="36">
        <v>862.61666666666667</v>
      </c>
      <c r="J425" s="36">
        <v>884.43333333333339</v>
      </c>
      <c r="K425" s="31">
        <v>840.8</v>
      </c>
      <c r="L425" s="31">
        <v>793.15</v>
      </c>
      <c r="M425" s="31">
        <v>10.304690000000001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561.5</v>
      </c>
      <c r="D426" s="36">
        <v>565.35</v>
      </c>
      <c r="E426" s="36">
        <v>554.6</v>
      </c>
      <c r="F426" s="36">
        <v>547.70000000000005</v>
      </c>
      <c r="G426" s="36">
        <v>536.95000000000005</v>
      </c>
      <c r="H426" s="36">
        <v>572.25</v>
      </c>
      <c r="I426" s="36">
        <v>583</v>
      </c>
      <c r="J426" s="36">
        <v>589.9</v>
      </c>
      <c r="K426" s="31">
        <v>576.1</v>
      </c>
      <c r="L426" s="31">
        <v>558.45000000000005</v>
      </c>
      <c r="M426" s="31">
        <v>11.8957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748.1</v>
      </c>
      <c r="D427" s="36">
        <v>746.38333333333333</v>
      </c>
      <c r="E427" s="36">
        <v>738.86666666666667</v>
      </c>
      <c r="F427" s="36">
        <v>729.63333333333333</v>
      </c>
      <c r="G427" s="36">
        <v>722.11666666666667</v>
      </c>
      <c r="H427" s="36">
        <v>755.61666666666667</v>
      </c>
      <c r="I427" s="36">
        <v>763.13333333333333</v>
      </c>
      <c r="J427" s="36">
        <v>772.36666666666667</v>
      </c>
      <c r="K427" s="31">
        <v>753.9</v>
      </c>
      <c r="L427" s="31">
        <v>737.15</v>
      </c>
      <c r="M427" s="31">
        <v>192.17113000000001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121.2</v>
      </c>
      <c r="D428" s="36">
        <v>121.81666666666666</v>
      </c>
      <c r="E428" s="36">
        <v>119.83333333333333</v>
      </c>
      <c r="F428" s="36">
        <v>118.46666666666667</v>
      </c>
      <c r="G428" s="36">
        <v>116.48333333333333</v>
      </c>
      <c r="H428" s="36">
        <v>123.18333333333332</v>
      </c>
      <c r="I428" s="36">
        <v>125.16666666666667</v>
      </c>
      <c r="J428" s="36">
        <v>126.53333333333332</v>
      </c>
      <c r="K428" s="31">
        <v>123.8</v>
      </c>
      <c r="L428" s="31">
        <v>120.45</v>
      </c>
      <c r="M428" s="31">
        <v>484.76582999999999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604.25</v>
      </c>
      <c r="D429" s="36">
        <v>590.43333333333328</v>
      </c>
      <c r="E429" s="36">
        <v>575.51666666666654</v>
      </c>
      <c r="F429" s="36">
        <v>546.7833333333333</v>
      </c>
      <c r="G429" s="36">
        <v>531.86666666666656</v>
      </c>
      <c r="H429" s="36">
        <v>619.16666666666652</v>
      </c>
      <c r="I429" s="36">
        <v>634.08333333333326</v>
      </c>
      <c r="J429" s="36">
        <v>662.81666666666649</v>
      </c>
      <c r="K429" s="31">
        <v>605.35</v>
      </c>
      <c r="L429" s="31">
        <v>561.70000000000005</v>
      </c>
      <c r="M429" s="31">
        <v>22.066130000000001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136.9</v>
      </c>
      <c r="D430" s="36">
        <v>136.81666666666669</v>
      </c>
      <c r="E430" s="36">
        <v>135.23333333333338</v>
      </c>
      <c r="F430" s="36">
        <v>133.56666666666669</v>
      </c>
      <c r="G430" s="36">
        <v>131.98333333333338</v>
      </c>
      <c r="H430" s="36">
        <v>138.48333333333338</v>
      </c>
      <c r="I430" s="36">
        <v>140.06666666666669</v>
      </c>
      <c r="J430" s="36">
        <v>141.73333333333338</v>
      </c>
      <c r="K430" s="31">
        <v>138.4</v>
      </c>
      <c r="L430" s="31">
        <v>135.15</v>
      </c>
      <c r="M430" s="31">
        <v>10.355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374.15</v>
      </c>
      <c r="D431" s="36">
        <v>374.43333333333334</v>
      </c>
      <c r="E431" s="36">
        <v>372.01666666666665</v>
      </c>
      <c r="F431" s="36">
        <v>369.88333333333333</v>
      </c>
      <c r="G431" s="36">
        <v>367.46666666666664</v>
      </c>
      <c r="H431" s="36">
        <v>376.56666666666666</v>
      </c>
      <c r="I431" s="36">
        <v>378.98333333333329</v>
      </c>
      <c r="J431" s="36">
        <v>381.11666666666667</v>
      </c>
      <c r="K431" s="31">
        <v>376.85</v>
      </c>
      <c r="L431" s="31">
        <v>372.3</v>
      </c>
      <c r="M431" s="31">
        <v>1.7113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364.85</v>
      </c>
      <c r="D432" s="36">
        <v>361.0333333333333</v>
      </c>
      <c r="E432" s="36">
        <v>349.81666666666661</v>
      </c>
      <c r="F432" s="36">
        <v>334.7833333333333</v>
      </c>
      <c r="G432" s="36">
        <v>323.56666666666661</v>
      </c>
      <c r="H432" s="36">
        <v>376.06666666666661</v>
      </c>
      <c r="I432" s="36">
        <v>387.2833333333333</v>
      </c>
      <c r="J432" s="36">
        <v>402.31666666666661</v>
      </c>
      <c r="K432" s="31">
        <v>372.25</v>
      </c>
      <c r="L432" s="31">
        <v>346</v>
      </c>
      <c r="M432" s="31">
        <v>9.6727799999999995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1577.95</v>
      </c>
      <c r="D433" s="36">
        <v>1574.0833333333333</v>
      </c>
      <c r="E433" s="36">
        <v>1560.3666666666666</v>
      </c>
      <c r="F433" s="36">
        <v>1542.7833333333333</v>
      </c>
      <c r="G433" s="36">
        <v>1529.0666666666666</v>
      </c>
      <c r="H433" s="36">
        <v>1591.6666666666665</v>
      </c>
      <c r="I433" s="36">
        <v>1605.3833333333332</v>
      </c>
      <c r="J433" s="36">
        <v>1622.9666666666665</v>
      </c>
      <c r="K433" s="31">
        <v>1587.8</v>
      </c>
      <c r="L433" s="31">
        <v>1556.5</v>
      </c>
      <c r="M433" s="31">
        <v>23.50244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615.79999999999995</v>
      </c>
      <c r="D434" s="36">
        <v>610.26666666666665</v>
      </c>
      <c r="E434" s="36">
        <v>600.5333333333333</v>
      </c>
      <c r="F434" s="36">
        <v>585.26666666666665</v>
      </c>
      <c r="G434" s="36">
        <v>575.5333333333333</v>
      </c>
      <c r="H434" s="36">
        <v>625.5333333333333</v>
      </c>
      <c r="I434" s="36">
        <v>635.26666666666665</v>
      </c>
      <c r="J434" s="36">
        <v>650.5333333333333</v>
      </c>
      <c r="K434" s="31">
        <v>620</v>
      </c>
      <c r="L434" s="31">
        <v>595</v>
      </c>
      <c r="M434" s="31">
        <v>6.99878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4169.55</v>
      </c>
      <c r="D435" s="36">
        <v>4197.45</v>
      </c>
      <c r="E435" s="36">
        <v>4126.0999999999995</v>
      </c>
      <c r="F435" s="36">
        <v>4082.6499999999996</v>
      </c>
      <c r="G435" s="36">
        <v>4011.2999999999993</v>
      </c>
      <c r="H435" s="36">
        <v>4240.8999999999996</v>
      </c>
      <c r="I435" s="36">
        <v>4312.25</v>
      </c>
      <c r="J435" s="36">
        <v>4355.7</v>
      </c>
      <c r="K435" s="31">
        <v>4268.8</v>
      </c>
      <c r="L435" s="31">
        <v>4154</v>
      </c>
      <c r="M435" s="31">
        <v>3.1065700000000001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1070.5</v>
      </c>
      <c r="D436" s="36">
        <v>1068.0333333333333</v>
      </c>
      <c r="E436" s="36">
        <v>1053.8666666666666</v>
      </c>
      <c r="F436" s="36">
        <v>1037.2333333333333</v>
      </c>
      <c r="G436" s="36">
        <v>1023.0666666666666</v>
      </c>
      <c r="H436" s="36">
        <v>1084.6666666666665</v>
      </c>
      <c r="I436" s="36">
        <v>1098.8333333333335</v>
      </c>
      <c r="J436" s="36">
        <v>1115.4666666666665</v>
      </c>
      <c r="K436" s="31">
        <v>1082.2</v>
      </c>
      <c r="L436" s="31">
        <v>1051.4000000000001</v>
      </c>
      <c r="M436" s="31">
        <v>1.54514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462.3</v>
      </c>
      <c r="D437" s="36">
        <v>463.86666666666662</v>
      </c>
      <c r="E437" s="36">
        <v>459.23333333333323</v>
      </c>
      <c r="F437" s="36">
        <v>456.16666666666663</v>
      </c>
      <c r="G437" s="36">
        <v>451.53333333333325</v>
      </c>
      <c r="H437" s="36">
        <v>466.93333333333322</v>
      </c>
      <c r="I437" s="36">
        <v>471.56666666666655</v>
      </c>
      <c r="J437" s="36">
        <v>474.63333333333321</v>
      </c>
      <c r="K437" s="31">
        <v>468.5</v>
      </c>
      <c r="L437" s="31">
        <v>460.8</v>
      </c>
      <c r="M437" s="31">
        <v>3.6758999999999999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425.25</v>
      </c>
      <c r="D438" s="36">
        <v>425.7</v>
      </c>
      <c r="E438" s="36">
        <v>419.15</v>
      </c>
      <c r="F438" s="36">
        <v>413.05</v>
      </c>
      <c r="G438" s="36">
        <v>406.5</v>
      </c>
      <c r="H438" s="36">
        <v>431.79999999999995</v>
      </c>
      <c r="I438" s="36">
        <v>438.35</v>
      </c>
      <c r="J438" s="36">
        <v>444.44999999999993</v>
      </c>
      <c r="K438" s="31">
        <v>432.25</v>
      </c>
      <c r="L438" s="31">
        <v>419.6</v>
      </c>
      <c r="M438" s="31">
        <v>4.9342300000000003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4150.6000000000004</v>
      </c>
      <c r="D439" s="36">
        <v>4117.9666666666672</v>
      </c>
      <c r="E439" s="36">
        <v>4015.9333333333343</v>
      </c>
      <c r="F439" s="36">
        <v>3881.2666666666673</v>
      </c>
      <c r="G439" s="36">
        <v>3779.2333333333345</v>
      </c>
      <c r="H439" s="36">
        <v>4252.6333333333341</v>
      </c>
      <c r="I439" s="36">
        <v>4354.666666666667</v>
      </c>
      <c r="J439" s="36">
        <v>4489.3333333333339</v>
      </c>
      <c r="K439" s="31">
        <v>4220</v>
      </c>
      <c r="L439" s="31">
        <v>3983.3</v>
      </c>
      <c r="M439" s="31">
        <v>2.8754900000000001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629.4</v>
      </c>
      <c r="D440" s="36">
        <v>633.4</v>
      </c>
      <c r="E440" s="36">
        <v>621</v>
      </c>
      <c r="F440" s="36">
        <v>612.6</v>
      </c>
      <c r="G440" s="36">
        <v>600.20000000000005</v>
      </c>
      <c r="H440" s="36">
        <v>641.79999999999995</v>
      </c>
      <c r="I440" s="36">
        <v>654.19999999999982</v>
      </c>
      <c r="J440" s="36">
        <v>662.59999999999991</v>
      </c>
      <c r="K440" s="31">
        <v>645.79999999999995</v>
      </c>
      <c r="L440" s="31">
        <v>625</v>
      </c>
      <c r="M440" s="31">
        <v>3.0060099999999998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45.25</v>
      </c>
      <c r="D441" s="36">
        <v>43.883333333333326</v>
      </c>
      <c r="E441" s="36">
        <v>42.41666666666665</v>
      </c>
      <c r="F441" s="36">
        <v>39.583333333333321</v>
      </c>
      <c r="G441" s="36">
        <v>38.116666666666646</v>
      </c>
      <c r="H441" s="36">
        <v>46.716666666666654</v>
      </c>
      <c r="I441" s="36">
        <v>48.183333333333323</v>
      </c>
      <c r="J441" s="36">
        <v>51.016666666666659</v>
      </c>
      <c r="K441" s="31">
        <v>45.35</v>
      </c>
      <c r="L441" s="31">
        <v>41.05</v>
      </c>
      <c r="M441" s="31">
        <v>1172.0057899999999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745.2</v>
      </c>
      <c r="D442" s="36">
        <v>734.63333333333333</v>
      </c>
      <c r="E442" s="36">
        <v>719.31666666666661</v>
      </c>
      <c r="F442" s="36">
        <v>693.43333333333328</v>
      </c>
      <c r="G442" s="36">
        <v>678.11666666666656</v>
      </c>
      <c r="H442" s="36">
        <v>760.51666666666665</v>
      </c>
      <c r="I442" s="36">
        <v>775.83333333333348</v>
      </c>
      <c r="J442" s="36">
        <v>801.7166666666667</v>
      </c>
      <c r="K442" s="31">
        <v>749.95</v>
      </c>
      <c r="L442" s="31">
        <v>708.75</v>
      </c>
      <c r="M442" s="31">
        <v>52.949629999999999</v>
      </c>
      <c r="N442" s="1"/>
      <c r="O442" s="1"/>
    </row>
    <row r="443" spans="1:15" ht="12.75" customHeight="1">
      <c r="A443" s="33">
        <v>433</v>
      </c>
      <c r="B443" s="53" t="s">
        <v>1013</v>
      </c>
      <c r="C443" s="31">
        <v>885.1</v>
      </c>
      <c r="D443" s="36">
        <v>887.88333333333321</v>
      </c>
      <c r="E443" s="36">
        <v>877.76666666666642</v>
      </c>
      <c r="F443" s="36">
        <v>870.43333333333317</v>
      </c>
      <c r="G443" s="36">
        <v>860.31666666666638</v>
      </c>
      <c r="H443" s="36">
        <v>895.21666666666647</v>
      </c>
      <c r="I443" s="36">
        <v>905.33333333333326</v>
      </c>
      <c r="J443" s="36">
        <v>912.66666666666652</v>
      </c>
      <c r="K443" s="31">
        <v>898</v>
      </c>
      <c r="L443" s="31">
        <v>880.55</v>
      </c>
      <c r="M443" s="31">
        <v>0.85024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706.05</v>
      </c>
      <c r="D444" s="36">
        <v>703.56666666666661</v>
      </c>
      <c r="E444" s="36">
        <v>698.03333333333319</v>
      </c>
      <c r="F444" s="36">
        <v>690.01666666666654</v>
      </c>
      <c r="G444" s="36">
        <v>684.48333333333312</v>
      </c>
      <c r="H444" s="36">
        <v>711.58333333333326</v>
      </c>
      <c r="I444" s="36">
        <v>717.11666666666656</v>
      </c>
      <c r="J444" s="36">
        <v>725.13333333333333</v>
      </c>
      <c r="K444" s="31">
        <v>709.1</v>
      </c>
      <c r="L444" s="31">
        <v>695.55</v>
      </c>
      <c r="M444" s="31">
        <v>10.81264</v>
      </c>
      <c r="N444" s="1"/>
      <c r="O444" s="1"/>
    </row>
    <row r="445" spans="1:15" ht="12.75" customHeight="1">
      <c r="A445" s="33">
        <v>435</v>
      </c>
      <c r="B445" s="53" t="s">
        <v>1014</v>
      </c>
      <c r="C445" s="31">
        <v>524.35</v>
      </c>
      <c r="D445" s="36">
        <v>518.76666666666677</v>
      </c>
      <c r="E445" s="36">
        <v>499.68333333333351</v>
      </c>
      <c r="F445" s="36">
        <v>475.01666666666677</v>
      </c>
      <c r="G445" s="36">
        <v>455.93333333333351</v>
      </c>
      <c r="H445" s="36">
        <v>543.43333333333351</v>
      </c>
      <c r="I445" s="36">
        <v>562.51666666666677</v>
      </c>
      <c r="J445" s="36">
        <v>587.18333333333351</v>
      </c>
      <c r="K445" s="31">
        <v>537.85</v>
      </c>
      <c r="L445" s="31">
        <v>494.1</v>
      </c>
      <c r="M445" s="31">
        <v>10.996420000000001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747.95</v>
      </c>
      <c r="D446" s="36">
        <v>748.9</v>
      </c>
      <c r="E446" s="36">
        <v>735.8</v>
      </c>
      <c r="F446" s="36">
        <v>723.65</v>
      </c>
      <c r="G446" s="36">
        <v>710.55</v>
      </c>
      <c r="H446" s="36">
        <v>761.05</v>
      </c>
      <c r="I446" s="36">
        <v>774.15000000000009</v>
      </c>
      <c r="J446" s="36">
        <v>786.3</v>
      </c>
      <c r="K446" s="31">
        <v>762</v>
      </c>
      <c r="L446" s="31">
        <v>736.75</v>
      </c>
      <c r="M446" s="31">
        <v>0.76802999999999999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59.55</v>
      </c>
      <c r="D447" s="36">
        <v>61.033333333333331</v>
      </c>
      <c r="E447" s="36">
        <v>58.066666666666663</v>
      </c>
      <c r="F447" s="36">
        <v>56.583333333333329</v>
      </c>
      <c r="G447" s="36">
        <v>53.61666666666666</v>
      </c>
      <c r="H447" s="36">
        <v>62.516666666666666</v>
      </c>
      <c r="I447" s="36">
        <v>65.483333333333334</v>
      </c>
      <c r="J447" s="36">
        <v>66.966666666666669</v>
      </c>
      <c r="K447" s="31">
        <v>64</v>
      </c>
      <c r="L447" s="31">
        <v>59.55</v>
      </c>
      <c r="M447" s="31">
        <v>47.128149999999998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2139.1999999999998</v>
      </c>
      <c r="D448" s="36">
        <v>2127.8166666666671</v>
      </c>
      <c r="E448" s="36">
        <v>2096.233333333334</v>
      </c>
      <c r="F448" s="36">
        <v>2053.2666666666669</v>
      </c>
      <c r="G448" s="36">
        <v>2021.6833333333338</v>
      </c>
      <c r="H448" s="36">
        <v>2170.7833333333342</v>
      </c>
      <c r="I448" s="36">
        <v>2202.3666666666672</v>
      </c>
      <c r="J448" s="36">
        <v>2245.3333333333344</v>
      </c>
      <c r="K448" s="31">
        <v>2159.4</v>
      </c>
      <c r="L448" s="31">
        <v>2084.85</v>
      </c>
      <c r="M448" s="31">
        <v>17.496359999999999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979.6</v>
      </c>
      <c r="D449" s="36">
        <v>987.55000000000007</v>
      </c>
      <c r="E449" s="36">
        <v>968.30000000000018</v>
      </c>
      <c r="F449" s="36">
        <v>957.00000000000011</v>
      </c>
      <c r="G449" s="36">
        <v>937.75000000000023</v>
      </c>
      <c r="H449" s="36">
        <v>998.85000000000014</v>
      </c>
      <c r="I449" s="36">
        <v>1018.0999999999999</v>
      </c>
      <c r="J449" s="36">
        <v>1029.4000000000001</v>
      </c>
      <c r="K449" s="31">
        <v>1006.8</v>
      </c>
      <c r="L449" s="31">
        <v>976.25</v>
      </c>
      <c r="M449" s="31">
        <v>5.6486099999999997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939.2</v>
      </c>
      <c r="D450" s="36">
        <v>939.76666666666677</v>
      </c>
      <c r="E450" s="36">
        <v>932.43333333333351</v>
      </c>
      <c r="F450" s="36">
        <v>925.66666666666674</v>
      </c>
      <c r="G450" s="36">
        <v>918.33333333333348</v>
      </c>
      <c r="H450" s="36">
        <v>946.53333333333353</v>
      </c>
      <c r="I450" s="36">
        <v>953.86666666666679</v>
      </c>
      <c r="J450" s="36">
        <v>960.63333333333355</v>
      </c>
      <c r="K450" s="31">
        <v>947.1</v>
      </c>
      <c r="L450" s="31">
        <v>933</v>
      </c>
      <c r="M450" s="31">
        <v>8.6790299999999991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1923.2</v>
      </c>
      <c r="D451" s="36">
        <v>1916.05</v>
      </c>
      <c r="E451" s="36">
        <v>1895.1</v>
      </c>
      <c r="F451" s="36">
        <v>1867</v>
      </c>
      <c r="G451" s="36">
        <v>1846.05</v>
      </c>
      <c r="H451" s="36">
        <v>1944.1499999999999</v>
      </c>
      <c r="I451" s="36">
        <v>1965.1000000000001</v>
      </c>
      <c r="J451" s="36">
        <v>1993.1999999999998</v>
      </c>
      <c r="K451" s="31">
        <v>1937</v>
      </c>
      <c r="L451" s="31">
        <v>1887.95</v>
      </c>
      <c r="M451" s="31">
        <v>17.10716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4095.1</v>
      </c>
      <c r="D452" s="36">
        <v>4099.25</v>
      </c>
      <c r="E452" s="36">
        <v>4060.3999999999996</v>
      </c>
      <c r="F452" s="36">
        <v>4025.7</v>
      </c>
      <c r="G452" s="36">
        <v>3986.8499999999995</v>
      </c>
      <c r="H452" s="36">
        <v>4133.95</v>
      </c>
      <c r="I452" s="36">
        <v>4172.8</v>
      </c>
      <c r="J452" s="36">
        <v>4207.5</v>
      </c>
      <c r="K452" s="31">
        <v>4138.1000000000004</v>
      </c>
      <c r="L452" s="31">
        <v>4064.55</v>
      </c>
      <c r="M452" s="31">
        <v>37.72719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1190.05</v>
      </c>
      <c r="D453" s="36">
        <v>1179.8833333333334</v>
      </c>
      <c r="E453" s="36">
        <v>1160.7666666666669</v>
      </c>
      <c r="F453" s="36">
        <v>1131.4833333333333</v>
      </c>
      <c r="G453" s="36">
        <v>1112.3666666666668</v>
      </c>
      <c r="H453" s="36">
        <v>1209.166666666667</v>
      </c>
      <c r="I453" s="36">
        <v>1228.2833333333333</v>
      </c>
      <c r="J453" s="36">
        <v>1257.5666666666671</v>
      </c>
      <c r="K453" s="31">
        <v>1199</v>
      </c>
      <c r="L453" s="31">
        <v>1150.5999999999999</v>
      </c>
      <c r="M453" s="31">
        <v>27.223410000000001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7811.05</v>
      </c>
      <c r="D454" s="36">
        <v>7733.6833333333334</v>
      </c>
      <c r="E454" s="36">
        <v>7517.3666666666668</v>
      </c>
      <c r="F454" s="36">
        <v>7223.6833333333334</v>
      </c>
      <c r="G454" s="36">
        <v>7007.3666666666668</v>
      </c>
      <c r="H454" s="36">
        <v>8027.3666666666668</v>
      </c>
      <c r="I454" s="36">
        <v>8243.6833333333343</v>
      </c>
      <c r="J454" s="36">
        <v>8537.3666666666668</v>
      </c>
      <c r="K454" s="31">
        <v>7950</v>
      </c>
      <c r="L454" s="31">
        <v>7440</v>
      </c>
      <c r="M454" s="31">
        <v>3.0787499999999999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7280.85</v>
      </c>
      <c r="D455" s="36">
        <v>7083.7833333333328</v>
      </c>
      <c r="E455" s="36">
        <v>6833.0666666666657</v>
      </c>
      <c r="F455" s="36">
        <v>6385.2833333333328</v>
      </c>
      <c r="G455" s="36">
        <v>6134.5666666666657</v>
      </c>
      <c r="H455" s="36">
        <v>7531.5666666666657</v>
      </c>
      <c r="I455" s="36">
        <v>7782.2833333333328</v>
      </c>
      <c r="J455" s="36">
        <v>8230.0666666666657</v>
      </c>
      <c r="K455" s="31">
        <v>7334.5</v>
      </c>
      <c r="L455" s="31">
        <v>6636</v>
      </c>
      <c r="M455" s="31">
        <v>0.73082999999999998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632.25</v>
      </c>
      <c r="D456" s="36">
        <v>630.30000000000007</v>
      </c>
      <c r="E456" s="36">
        <v>624.35000000000014</v>
      </c>
      <c r="F456" s="36">
        <v>616.45000000000005</v>
      </c>
      <c r="G456" s="36">
        <v>610.50000000000011</v>
      </c>
      <c r="H456" s="36">
        <v>638.20000000000016</v>
      </c>
      <c r="I456" s="36">
        <v>644.1500000000002</v>
      </c>
      <c r="J456" s="36">
        <v>652.05000000000018</v>
      </c>
      <c r="K456" s="31">
        <v>636.25</v>
      </c>
      <c r="L456" s="31">
        <v>622.4</v>
      </c>
      <c r="M456" s="31">
        <v>35.490540000000003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950.2</v>
      </c>
      <c r="D457" s="36">
        <v>950.7833333333333</v>
      </c>
      <c r="E457" s="36">
        <v>942.31666666666661</v>
      </c>
      <c r="F457" s="36">
        <v>934.43333333333328</v>
      </c>
      <c r="G457" s="36">
        <v>925.96666666666658</v>
      </c>
      <c r="H457" s="36">
        <v>958.66666666666663</v>
      </c>
      <c r="I457" s="36">
        <v>967.13333333333333</v>
      </c>
      <c r="J457" s="36">
        <v>975.01666666666665</v>
      </c>
      <c r="K457" s="31">
        <v>959.25</v>
      </c>
      <c r="L457" s="31">
        <v>942.9</v>
      </c>
      <c r="M457" s="31">
        <v>103.46657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371.75</v>
      </c>
      <c r="D458" s="36">
        <v>369.59999999999997</v>
      </c>
      <c r="E458" s="36">
        <v>365.19999999999993</v>
      </c>
      <c r="F458" s="36">
        <v>358.65</v>
      </c>
      <c r="G458" s="36">
        <v>354.24999999999994</v>
      </c>
      <c r="H458" s="36">
        <v>376.14999999999992</v>
      </c>
      <c r="I458" s="36">
        <v>380.5499999999999</v>
      </c>
      <c r="J458" s="36">
        <v>387.09999999999991</v>
      </c>
      <c r="K458" s="31">
        <v>374</v>
      </c>
      <c r="L458" s="31">
        <v>363.05</v>
      </c>
      <c r="M458" s="31">
        <v>80.880790000000005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140.85</v>
      </c>
      <c r="D459" s="36">
        <v>140.70000000000002</v>
      </c>
      <c r="E459" s="36">
        <v>139.55000000000004</v>
      </c>
      <c r="F459" s="36">
        <v>138.25000000000003</v>
      </c>
      <c r="G459" s="36">
        <v>137.10000000000005</v>
      </c>
      <c r="H459" s="36">
        <v>142.00000000000003</v>
      </c>
      <c r="I459" s="36">
        <v>143.15</v>
      </c>
      <c r="J459" s="36">
        <v>144.45000000000002</v>
      </c>
      <c r="K459" s="31">
        <v>141.85</v>
      </c>
      <c r="L459" s="31">
        <v>139.4</v>
      </c>
      <c r="M459" s="31">
        <v>322.48156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87.45</v>
      </c>
      <c r="D460" s="36">
        <v>86.883333333333326</v>
      </c>
      <c r="E460" s="36">
        <v>85.016666666666652</v>
      </c>
      <c r="F460" s="36">
        <v>82.583333333333329</v>
      </c>
      <c r="G460" s="36">
        <v>80.716666666666654</v>
      </c>
      <c r="H460" s="36">
        <v>89.316666666666649</v>
      </c>
      <c r="I460" s="36">
        <v>91.183333333333323</v>
      </c>
      <c r="J460" s="36">
        <v>93.616666666666646</v>
      </c>
      <c r="K460" s="31">
        <v>88.75</v>
      </c>
      <c r="L460" s="31">
        <v>84.45</v>
      </c>
      <c r="M460" s="31">
        <v>40.03248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3012.6</v>
      </c>
      <c r="D461" s="36">
        <v>3018.5333333333333</v>
      </c>
      <c r="E461" s="36">
        <v>2979.0666666666666</v>
      </c>
      <c r="F461" s="36">
        <v>2945.5333333333333</v>
      </c>
      <c r="G461" s="36">
        <v>2906.0666666666666</v>
      </c>
      <c r="H461" s="36">
        <v>3052.0666666666666</v>
      </c>
      <c r="I461" s="36">
        <v>3091.5333333333328</v>
      </c>
      <c r="J461" s="36">
        <v>3125.0666666666666</v>
      </c>
      <c r="K461" s="31">
        <v>3058</v>
      </c>
      <c r="L461" s="31">
        <v>2985</v>
      </c>
      <c r="M461" s="31">
        <v>0.94340000000000002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1273.8499999999999</v>
      </c>
      <c r="D462" s="36">
        <v>1274.4333333333334</v>
      </c>
      <c r="E462" s="36">
        <v>1263.6666666666667</v>
      </c>
      <c r="F462" s="36">
        <v>1253.4833333333333</v>
      </c>
      <c r="G462" s="36">
        <v>1242.7166666666667</v>
      </c>
      <c r="H462" s="36">
        <v>1284.6166666666668</v>
      </c>
      <c r="I462" s="36">
        <v>1295.3833333333332</v>
      </c>
      <c r="J462" s="36">
        <v>1305.5666666666668</v>
      </c>
      <c r="K462" s="31">
        <v>1285.2</v>
      </c>
      <c r="L462" s="31">
        <v>1264.25</v>
      </c>
      <c r="M462" s="31">
        <v>22.514980000000001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746.7</v>
      </c>
      <c r="D463" s="36">
        <v>747.93333333333339</v>
      </c>
      <c r="E463" s="36">
        <v>736.06666666666683</v>
      </c>
      <c r="F463" s="36">
        <v>725.43333333333339</v>
      </c>
      <c r="G463" s="36">
        <v>713.56666666666683</v>
      </c>
      <c r="H463" s="36">
        <v>758.56666666666683</v>
      </c>
      <c r="I463" s="36">
        <v>770.43333333333339</v>
      </c>
      <c r="J463" s="36">
        <v>781.06666666666683</v>
      </c>
      <c r="K463" s="31">
        <v>759.8</v>
      </c>
      <c r="L463" s="31">
        <v>737.3</v>
      </c>
      <c r="M463" s="31">
        <v>2.8917999999999999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258.10000000000002</v>
      </c>
      <c r="D464" s="36">
        <v>257.01666666666671</v>
      </c>
      <c r="E464" s="36">
        <v>252.23333333333341</v>
      </c>
      <c r="F464" s="36">
        <v>246.3666666666667</v>
      </c>
      <c r="G464" s="36">
        <v>241.5833333333334</v>
      </c>
      <c r="H464" s="36">
        <v>262.88333333333344</v>
      </c>
      <c r="I464" s="36">
        <v>267.66666666666674</v>
      </c>
      <c r="J464" s="36">
        <v>273.53333333333342</v>
      </c>
      <c r="K464" s="31">
        <v>261.8</v>
      </c>
      <c r="L464" s="31">
        <v>251.15</v>
      </c>
      <c r="M464" s="31">
        <v>23.485109999999999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835.25</v>
      </c>
      <c r="D465" s="36">
        <v>836.43333333333339</v>
      </c>
      <c r="E465" s="36">
        <v>827.01666666666677</v>
      </c>
      <c r="F465" s="36">
        <v>818.78333333333342</v>
      </c>
      <c r="G465" s="36">
        <v>809.36666666666679</v>
      </c>
      <c r="H465" s="36">
        <v>844.66666666666674</v>
      </c>
      <c r="I465" s="36">
        <v>854.08333333333326</v>
      </c>
      <c r="J465" s="36">
        <v>862.31666666666672</v>
      </c>
      <c r="K465" s="31">
        <v>845.85</v>
      </c>
      <c r="L465" s="31">
        <v>828.2</v>
      </c>
      <c r="M465" s="31">
        <v>14.01342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3637.25</v>
      </c>
      <c r="D466" s="36">
        <v>3600.5666666666671</v>
      </c>
      <c r="E466" s="36">
        <v>3555.7833333333342</v>
      </c>
      <c r="F466" s="36">
        <v>3474.3166666666671</v>
      </c>
      <c r="G466" s="36">
        <v>3429.5333333333342</v>
      </c>
      <c r="H466" s="36">
        <v>3682.0333333333342</v>
      </c>
      <c r="I466" s="36">
        <v>3726.8166666666671</v>
      </c>
      <c r="J466" s="36">
        <v>3808.2833333333342</v>
      </c>
      <c r="K466" s="31">
        <v>3645.35</v>
      </c>
      <c r="L466" s="31">
        <v>3519.1</v>
      </c>
      <c r="M466" s="31">
        <v>0.92159000000000002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2721.6</v>
      </c>
      <c r="D467" s="36">
        <v>2727.0499999999997</v>
      </c>
      <c r="E467" s="36">
        <v>2695.1499999999996</v>
      </c>
      <c r="F467" s="36">
        <v>2668.7</v>
      </c>
      <c r="G467" s="36">
        <v>2636.7999999999997</v>
      </c>
      <c r="H467" s="36">
        <v>2753.4999999999995</v>
      </c>
      <c r="I467" s="36">
        <v>2785.4</v>
      </c>
      <c r="J467" s="36">
        <v>2811.8499999999995</v>
      </c>
      <c r="K467" s="31">
        <v>2758.95</v>
      </c>
      <c r="L467" s="31">
        <v>2700.6</v>
      </c>
      <c r="M467" s="31">
        <v>0.49158000000000002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3624.4</v>
      </c>
      <c r="D468" s="36">
        <v>3621.2333333333336</v>
      </c>
      <c r="E468" s="36">
        <v>3588.4666666666672</v>
      </c>
      <c r="F468" s="36">
        <v>3552.5333333333338</v>
      </c>
      <c r="G468" s="36">
        <v>3519.7666666666673</v>
      </c>
      <c r="H468" s="36">
        <v>3657.166666666667</v>
      </c>
      <c r="I468" s="36">
        <v>3689.9333333333334</v>
      </c>
      <c r="J468" s="36">
        <v>3725.8666666666668</v>
      </c>
      <c r="K468" s="31">
        <v>3654</v>
      </c>
      <c r="L468" s="31">
        <v>3585.3</v>
      </c>
      <c r="M468" s="31">
        <v>16.922419999999999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2666.1</v>
      </c>
      <c r="D469" s="36">
        <v>2642.5833333333335</v>
      </c>
      <c r="E469" s="36">
        <v>2610.166666666667</v>
      </c>
      <c r="F469" s="36">
        <v>2554.2333333333336</v>
      </c>
      <c r="G469" s="36">
        <v>2521.8166666666671</v>
      </c>
      <c r="H469" s="36">
        <v>2698.5166666666669</v>
      </c>
      <c r="I469" s="36">
        <v>2730.9333333333338</v>
      </c>
      <c r="J469" s="36">
        <v>2786.8666666666668</v>
      </c>
      <c r="K469" s="31">
        <v>2675</v>
      </c>
      <c r="L469" s="31">
        <v>2586.65</v>
      </c>
      <c r="M469" s="31">
        <v>4.7099399999999996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1077.8499999999999</v>
      </c>
      <c r="D470" s="36">
        <v>1090.0333333333333</v>
      </c>
      <c r="E470" s="36">
        <v>1052.3166666666666</v>
      </c>
      <c r="F470" s="36">
        <v>1026.7833333333333</v>
      </c>
      <c r="G470" s="36">
        <v>989.06666666666661</v>
      </c>
      <c r="H470" s="36">
        <v>1115.5666666666666</v>
      </c>
      <c r="I470" s="36">
        <v>1153.2833333333333</v>
      </c>
      <c r="J470" s="36">
        <v>1178.8166666666666</v>
      </c>
      <c r="K470" s="31">
        <v>1127.75</v>
      </c>
      <c r="L470" s="31">
        <v>1064.5</v>
      </c>
      <c r="M470" s="31">
        <v>64.861909999999995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3881.8</v>
      </c>
      <c r="D471" s="36">
        <v>3877.9166666666665</v>
      </c>
      <c r="E471" s="36">
        <v>3785.8833333333332</v>
      </c>
      <c r="F471" s="36">
        <v>3689.9666666666667</v>
      </c>
      <c r="G471" s="36">
        <v>3597.9333333333334</v>
      </c>
      <c r="H471" s="36">
        <v>3973.833333333333</v>
      </c>
      <c r="I471" s="36">
        <v>4065.8666666666668</v>
      </c>
      <c r="J471" s="36">
        <v>4161.7833333333328</v>
      </c>
      <c r="K471" s="31">
        <v>3969.95</v>
      </c>
      <c r="L471" s="31">
        <v>3782</v>
      </c>
      <c r="M471" s="31">
        <v>12.351240000000001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42.3</v>
      </c>
      <c r="D472" s="36">
        <v>42.016666666666659</v>
      </c>
      <c r="E472" s="36">
        <v>41.383333333333319</v>
      </c>
      <c r="F472" s="36">
        <v>40.466666666666661</v>
      </c>
      <c r="G472" s="36">
        <v>39.833333333333321</v>
      </c>
      <c r="H472" s="36">
        <v>42.933333333333316</v>
      </c>
      <c r="I472" s="36">
        <v>43.566666666666656</v>
      </c>
      <c r="J472" s="36">
        <v>44.483333333333313</v>
      </c>
      <c r="K472" s="31">
        <v>42.65</v>
      </c>
      <c r="L472" s="31">
        <v>41.1</v>
      </c>
      <c r="M472" s="31">
        <v>115.74257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329.85</v>
      </c>
      <c r="D473" s="36">
        <v>334.90000000000003</v>
      </c>
      <c r="E473" s="36">
        <v>323.30000000000007</v>
      </c>
      <c r="F473" s="36">
        <v>316.75000000000006</v>
      </c>
      <c r="G473" s="36">
        <v>305.15000000000009</v>
      </c>
      <c r="H473" s="36">
        <v>341.45000000000005</v>
      </c>
      <c r="I473" s="36">
        <v>353.05000000000007</v>
      </c>
      <c r="J473" s="36">
        <v>359.6</v>
      </c>
      <c r="K473" s="31">
        <v>346.5</v>
      </c>
      <c r="L473" s="31">
        <v>328.35</v>
      </c>
      <c r="M473" s="31">
        <v>7.9475199999999999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498.2</v>
      </c>
      <c r="D474" s="36">
        <v>486.41666666666669</v>
      </c>
      <c r="E474" s="36">
        <v>469.83333333333337</v>
      </c>
      <c r="F474" s="36">
        <v>441.4666666666667</v>
      </c>
      <c r="G474" s="36">
        <v>424.88333333333338</v>
      </c>
      <c r="H474" s="36">
        <v>514.7833333333333</v>
      </c>
      <c r="I474" s="36">
        <v>531.36666666666679</v>
      </c>
      <c r="J474" s="36">
        <v>559.73333333333335</v>
      </c>
      <c r="K474" s="31">
        <v>503</v>
      </c>
      <c r="L474" s="31">
        <v>458.05</v>
      </c>
      <c r="M474" s="31">
        <v>100.02556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3488.65</v>
      </c>
      <c r="D475" s="36">
        <v>3493.4666666666672</v>
      </c>
      <c r="E475" s="36">
        <v>3427.4833333333345</v>
      </c>
      <c r="F475" s="36">
        <v>3366.3166666666675</v>
      </c>
      <c r="G475" s="36">
        <v>3300.3333333333348</v>
      </c>
      <c r="H475" s="36">
        <v>3554.6333333333341</v>
      </c>
      <c r="I475" s="36">
        <v>3620.6166666666668</v>
      </c>
      <c r="J475" s="36">
        <v>3681.7833333333338</v>
      </c>
      <c r="K475" s="31">
        <v>3559.45</v>
      </c>
      <c r="L475" s="31">
        <v>3432.3</v>
      </c>
      <c r="M475" s="31">
        <v>3.8958499999999998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56.7</v>
      </c>
      <c r="D476" s="36">
        <v>55.933333333333337</v>
      </c>
      <c r="E476" s="36">
        <v>54.766666666666673</v>
      </c>
      <c r="F476" s="36">
        <v>52.833333333333336</v>
      </c>
      <c r="G476" s="36">
        <v>51.666666666666671</v>
      </c>
      <c r="H476" s="36">
        <v>57.866666666666674</v>
      </c>
      <c r="I476" s="36">
        <v>59.033333333333331</v>
      </c>
      <c r="J476" s="36">
        <v>60.966666666666676</v>
      </c>
      <c r="K476" s="31">
        <v>57.1</v>
      </c>
      <c r="L476" s="31">
        <v>54</v>
      </c>
      <c r="M476" s="31">
        <v>175.0163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669.6</v>
      </c>
      <c r="D477" s="36">
        <v>660.88333333333333</v>
      </c>
      <c r="E477" s="36">
        <v>644.36666666666667</v>
      </c>
      <c r="F477" s="36">
        <v>619.13333333333333</v>
      </c>
      <c r="G477" s="36">
        <v>602.61666666666667</v>
      </c>
      <c r="H477" s="36">
        <v>686.11666666666667</v>
      </c>
      <c r="I477" s="36">
        <v>702.63333333333333</v>
      </c>
      <c r="J477" s="36">
        <v>727.86666666666667</v>
      </c>
      <c r="K477" s="31">
        <v>677.4</v>
      </c>
      <c r="L477" s="31">
        <v>635.65</v>
      </c>
      <c r="M477" s="31">
        <v>6.6489700000000003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469.7</v>
      </c>
      <c r="D478" s="36">
        <v>470.5</v>
      </c>
      <c r="E478" s="36">
        <v>466</v>
      </c>
      <c r="F478" s="36">
        <v>462.3</v>
      </c>
      <c r="G478" s="36">
        <v>457.8</v>
      </c>
      <c r="H478" s="36">
        <v>474.2</v>
      </c>
      <c r="I478" s="36">
        <v>478.7</v>
      </c>
      <c r="J478" s="36">
        <v>482.4</v>
      </c>
      <c r="K478" s="31">
        <v>475</v>
      </c>
      <c r="L478" s="31">
        <v>466.8</v>
      </c>
      <c r="M478" s="31">
        <v>56.320709999999998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896.7</v>
      </c>
      <c r="D479" s="36">
        <v>894.65</v>
      </c>
      <c r="E479" s="36">
        <v>881.3</v>
      </c>
      <c r="F479" s="36">
        <v>865.9</v>
      </c>
      <c r="G479" s="36">
        <v>852.55</v>
      </c>
      <c r="H479" s="36">
        <v>910.05</v>
      </c>
      <c r="I479" s="36">
        <v>923.40000000000009</v>
      </c>
      <c r="J479" s="36">
        <v>938.8</v>
      </c>
      <c r="K479" s="31">
        <v>908</v>
      </c>
      <c r="L479" s="31">
        <v>879.25</v>
      </c>
      <c r="M479" s="31">
        <v>2.57362</v>
      </c>
      <c r="N479" s="1"/>
      <c r="O479" s="1"/>
    </row>
    <row r="480" spans="1:15" ht="12.75" customHeight="1">
      <c r="A480" s="33">
        <v>470</v>
      </c>
      <c r="B480" s="53" t="s">
        <v>1015</v>
      </c>
      <c r="C480" s="31">
        <v>53.15</v>
      </c>
      <c r="D480" s="36">
        <v>52.29999999999999</v>
      </c>
      <c r="E480" s="36">
        <v>50.899999999999977</v>
      </c>
      <c r="F480" s="36">
        <v>48.649999999999984</v>
      </c>
      <c r="G480" s="36">
        <v>47.249999999999972</v>
      </c>
      <c r="H480" s="36">
        <v>54.549999999999983</v>
      </c>
      <c r="I480" s="36">
        <v>55.95</v>
      </c>
      <c r="J480" s="36">
        <v>58.199999999999989</v>
      </c>
      <c r="K480" s="31">
        <v>53.7</v>
      </c>
      <c r="L480" s="31">
        <v>50.05</v>
      </c>
      <c r="M480" s="31">
        <v>185.54622000000001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9892.4</v>
      </c>
      <c r="D481" s="36">
        <v>9844.35</v>
      </c>
      <c r="E481" s="36">
        <v>9753.7000000000007</v>
      </c>
      <c r="F481" s="36">
        <v>9615</v>
      </c>
      <c r="G481" s="36">
        <v>9524.35</v>
      </c>
      <c r="H481" s="36">
        <v>9983.0500000000011</v>
      </c>
      <c r="I481" s="36">
        <v>10073.699999999999</v>
      </c>
      <c r="J481" s="31">
        <v>10212.400000000001</v>
      </c>
      <c r="K481" s="31">
        <v>9935</v>
      </c>
      <c r="L481" s="31">
        <v>9705.65</v>
      </c>
      <c r="M481" s="53">
        <v>3.2884799999999998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146.30000000000001</v>
      </c>
      <c r="D482" s="36">
        <v>145.35</v>
      </c>
      <c r="E482" s="36">
        <v>139.89999999999998</v>
      </c>
      <c r="F482" s="36">
        <v>133.49999999999997</v>
      </c>
      <c r="G482" s="36">
        <v>128.04999999999995</v>
      </c>
      <c r="H482" s="36">
        <v>151.75</v>
      </c>
      <c r="I482" s="36">
        <v>157.19999999999999</v>
      </c>
      <c r="J482" s="31">
        <v>163.60000000000002</v>
      </c>
      <c r="K482" s="31">
        <v>150.80000000000001</v>
      </c>
      <c r="L482" s="31">
        <v>138.94999999999999</v>
      </c>
      <c r="M482" s="53">
        <v>2272.8795500000001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1697.2</v>
      </c>
      <c r="D483" s="36">
        <v>1684.6499999999999</v>
      </c>
      <c r="E483" s="36">
        <v>1662.5499999999997</v>
      </c>
      <c r="F483" s="36">
        <v>1627.8999999999999</v>
      </c>
      <c r="G483" s="36">
        <v>1605.7999999999997</v>
      </c>
      <c r="H483" s="36">
        <v>1719.2999999999997</v>
      </c>
      <c r="I483" s="36">
        <v>1741.3999999999996</v>
      </c>
      <c r="J483" s="36">
        <v>1776.0499999999997</v>
      </c>
      <c r="K483" s="31">
        <v>1706.75</v>
      </c>
      <c r="L483" s="31">
        <v>1650</v>
      </c>
      <c r="M483" s="31">
        <v>1.37645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1165.8499999999999</v>
      </c>
      <c r="D484" s="36">
        <v>1156.7166666666665</v>
      </c>
      <c r="E484" s="36">
        <v>1140.4333333333329</v>
      </c>
      <c r="F484" s="36">
        <v>1115.0166666666664</v>
      </c>
      <c r="G484" s="36">
        <v>1098.7333333333329</v>
      </c>
      <c r="H484" s="36">
        <v>1182.133333333333</v>
      </c>
      <c r="I484" s="36">
        <v>1198.4166666666663</v>
      </c>
      <c r="J484" s="31">
        <v>1223.833333333333</v>
      </c>
      <c r="K484" s="31">
        <v>1173</v>
      </c>
      <c r="L484" s="31">
        <v>1131.3</v>
      </c>
      <c r="M484" s="53">
        <v>9.9205400000000008</v>
      </c>
      <c r="N484" s="1"/>
      <c r="O484" s="1"/>
    </row>
    <row r="485" spans="1:15" ht="12.75" customHeight="1">
      <c r="A485" s="33">
        <v>475</v>
      </c>
      <c r="B485" s="31" t="s">
        <v>1016</v>
      </c>
      <c r="C485" s="31">
        <v>329.05</v>
      </c>
      <c r="D485" s="36">
        <v>324.06666666666666</v>
      </c>
      <c r="E485" s="36">
        <v>313.13333333333333</v>
      </c>
      <c r="F485" s="36">
        <v>297.21666666666664</v>
      </c>
      <c r="G485" s="36">
        <v>286.2833333333333</v>
      </c>
      <c r="H485" s="36">
        <v>339.98333333333335</v>
      </c>
      <c r="I485" s="36">
        <v>350.91666666666663</v>
      </c>
      <c r="J485" s="36">
        <v>366.83333333333337</v>
      </c>
      <c r="K485" s="31">
        <v>335</v>
      </c>
      <c r="L485" s="31">
        <v>308.14999999999998</v>
      </c>
      <c r="M485" s="31">
        <v>12.10676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324.95</v>
      </c>
      <c r="D486" s="36">
        <v>326.7166666666667</v>
      </c>
      <c r="E486" s="36">
        <v>319.68333333333339</v>
      </c>
      <c r="F486" s="36">
        <v>314.41666666666669</v>
      </c>
      <c r="G486" s="36">
        <v>307.38333333333338</v>
      </c>
      <c r="H486" s="36">
        <v>331.98333333333341</v>
      </c>
      <c r="I486" s="36">
        <v>339.01666666666671</v>
      </c>
      <c r="J486" s="36">
        <v>344.28333333333342</v>
      </c>
      <c r="K486" s="31">
        <v>333.75</v>
      </c>
      <c r="L486" s="31">
        <v>321.45</v>
      </c>
      <c r="M486" s="31">
        <v>14.22194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1912.35</v>
      </c>
      <c r="D487" s="36">
        <v>1918.2166666666665</v>
      </c>
      <c r="E487" s="36">
        <v>1886.383333333333</v>
      </c>
      <c r="F487" s="36">
        <v>1860.4166666666665</v>
      </c>
      <c r="G487" s="36">
        <v>1828.583333333333</v>
      </c>
      <c r="H487" s="36">
        <v>1944.1833333333329</v>
      </c>
      <c r="I487" s="36">
        <v>1976.0166666666664</v>
      </c>
      <c r="J487" s="36">
        <v>2001.9833333333329</v>
      </c>
      <c r="K487" s="31">
        <v>1950.05</v>
      </c>
      <c r="L487" s="31">
        <v>1892.25</v>
      </c>
      <c r="M487" s="31">
        <v>0.12397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552.85</v>
      </c>
      <c r="D488" s="36">
        <v>551.78333333333342</v>
      </c>
      <c r="E488" s="36">
        <v>546.26666666666688</v>
      </c>
      <c r="F488" s="36">
        <v>539.68333333333351</v>
      </c>
      <c r="G488" s="36">
        <v>534.16666666666697</v>
      </c>
      <c r="H488" s="36">
        <v>558.36666666666679</v>
      </c>
      <c r="I488" s="36">
        <v>563.88333333333344</v>
      </c>
      <c r="J488" s="36">
        <v>570.4666666666667</v>
      </c>
      <c r="K488" s="31">
        <v>557.29999999999995</v>
      </c>
      <c r="L488" s="31">
        <v>545.20000000000005</v>
      </c>
      <c r="M488" s="31">
        <v>5.6526699999999996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422.25</v>
      </c>
      <c r="D489" s="36">
        <v>421.38333333333338</v>
      </c>
      <c r="E489" s="36">
        <v>415.81666666666678</v>
      </c>
      <c r="F489" s="36">
        <v>409.38333333333338</v>
      </c>
      <c r="G489" s="36">
        <v>403.81666666666678</v>
      </c>
      <c r="H489" s="36">
        <v>427.81666666666678</v>
      </c>
      <c r="I489" s="36">
        <v>433.38333333333338</v>
      </c>
      <c r="J489" s="36">
        <v>439.81666666666678</v>
      </c>
      <c r="K489" s="31">
        <v>426.95</v>
      </c>
      <c r="L489" s="31">
        <v>414.95</v>
      </c>
      <c r="M489" s="31">
        <v>4.35487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428.7</v>
      </c>
      <c r="D490" s="36">
        <v>428.81666666666661</v>
      </c>
      <c r="E490" s="36">
        <v>425.03333333333319</v>
      </c>
      <c r="F490" s="36">
        <v>421.36666666666656</v>
      </c>
      <c r="G490" s="36">
        <v>417.58333333333314</v>
      </c>
      <c r="H490" s="36">
        <v>432.48333333333323</v>
      </c>
      <c r="I490" s="36">
        <v>436.26666666666665</v>
      </c>
      <c r="J490" s="36">
        <v>439.93333333333328</v>
      </c>
      <c r="K490" s="31">
        <v>432.6</v>
      </c>
      <c r="L490" s="31">
        <v>425.15</v>
      </c>
      <c r="M490" s="31">
        <v>6.4327500000000004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487.55</v>
      </c>
      <c r="D491" s="36">
        <v>490.75</v>
      </c>
      <c r="E491" s="36">
        <v>479.55</v>
      </c>
      <c r="F491" s="36">
        <v>471.55</v>
      </c>
      <c r="G491" s="36">
        <v>460.35</v>
      </c>
      <c r="H491" s="36">
        <v>498.75</v>
      </c>
      <c r="I491" s="36">
        <v>509.95000000000005</v>
      </c>
      <c r="J491" s="36">
        <v>517.95000000000005</v>
      </c>
      <c r="K491" s="31">
        <v>501.95</v>
      </c>
      <c r="L491" s="31">
        <v>482.75</v>
      </c>
      <c r="M491" s="31">
        <v>3.3943500000000002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1408.5</v>
      </c>
      <c r="D492" s="36">
        <v>1391.05</v>
      </c>
      <c r="E492" s="36">
        <v>1362.4499999999998</v>
      </c>
      <c r="F492" s="36">
        <v>1316.3999999999999</v>
      </c>
      <c r="G492" s="36">
        <v>1287.7999999999997</v>
      </c>
      <c r="H492" s="36">
        <v>1437.1</v>
      </c>
      <c r="I492" s="36">
        <v>1465.6999999999998</v>
      </c>
      <c r="J492" s="36">
        <v>1511.75</v>
      </c>
      <c r="K492" s="31">
        <v>1419.65</v>
      </c>
      <c r="L492" s="31">
        <v>1345</v>
      </c>
      <c r="M492" s="31">
        <v>55.749769999999998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1029.1500000000001</v>
      </c>
      <c r="D493" s="36">
        <v>1024.0333333333335</v>
      </c>
      <c r="E493" s="36">
        <v>1009.166666666667</v>
      </c>
      <c r="F493" s="36">
        <v>989.18333333333339</v>
      </c>
      <c r="G493" s="36">
        <v>974.31666666666683</v>
      </c>
      <c r="H493" s="36">
        <v>1044.0166666666671</v>
      </c>
      <c r="I493" s="36">
        <v>1058.8833333333334</v>
      </c>
      <c r="J493" s="36">
        <v>1078.8666666666672</v>
      </c>
      <c r="K493" s="31">
        <v>1038.9000000000001</v>
      </c>
      <c r="L493" s="31">
        <v>1004.05</v>
      </c>
      <c r="M493" s="31">
        <v>3.4288099999999999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268.05</v>
      </c>
      <c r="D494" s="36">
        <v>266.25</v>
      </c>
      <c r="E494" s="36">
        <v>262.60000000000002</v>
      </c>
      <c r="F494" s="36">
        <v>257.15000000000003</v>
      </c>
      <c r="G494" s="36">
        <v>253.50000000000006</v>
      </c>
      <c r="H494" s="36">
        <v>271.7</v>
      </c>
      <c r="I494" s="36">
        <v>275.34999999999997</v>
      </c>
      <c r="J494" s="36">
        <v>280.79999999999995</v>
      </c>
      <c r="K494" s="31">
        <v>269.89999999999998</v>
      </c>
      <c r="L494" s="31">
        <v>260.8</v>
      </c>
      <c r="M494" s="31">
        <v>94.045209999999997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644.5</v>
      </c>
      <c r="D495" s="36">
        <v>645.2833333333333</v>
      </c>
      <c r="E495" s="36">
        <v>637.21666666666658</v>
      </c>
      <c r="F495" s="36">
        <v>629.93333333333328</v>
      </c>
      <c r="G495" s="36">
        <v>621.86666666666656</v>
      </c>
      <c r="H495" s="36">
        <v>652.56666666666661</v>
      </c>
      <c r="I495" s="36">
        <v>660.63333333333321</v>
      </c>
      <c r="J495" s="36">
        <v>667.91666666666663</v>
      </c>
      <c r="K495" s="31">
        <v>653.35</v>
      </c>
      <c r="L495" s="31">
        <v>638</v>
      </c>
      <c r="M495" s="31">
        <v>0.71350000000000002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1665.1</v>
      </c>
      <c r="D496" s="36">
        <v>1649.2666666666667</v>
      </c>
      <c r="E496" s="36">
        <v>1622.8333333333333</v>
      </c>
      <c r="F496" s="36">
        <v>1580.5666666666666</v>
      </c>
      <c r="G496" s="36">
        <v>1554.1333333333332</v>
      </c>
      <c r="H496" s="36">
        <v>1691.5333333333333</v>
      </c>
      <c r="I496" s="36">
        <v>1717.9666666666667</v>
      </c>
      <c r="J496" s="36">
        <v>1760.2333333333333</v>
      </c>
      <c r="K496" s="31">
        <v>1675.7</v>
      </c>
      <c r="L496" s="31">
        <v>1607</v>
      </c>
      <c r="M496" s="31">
        <v>0.38080000000000003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13.65</v>
      </c>
      <c r="D497" s="36">
        <v>13.700000000000001</v>
      </c>
      <c r="E497" s="36">
        <v>13.350000000000001</v>
      </c>
      <c r="F497" s="36">
        <v>13.05</v>
      </c>
      <c r="G497" s="36">
        <v>12.700000000000001</v>
      </c>
      <c r="H497" s="36">
        <v>14.000000000000002</v>
      </c>
      <c r="I497" s="36">
        <v>14.35</v>
      </c>
      <c r="J497" s="36">
        <v>14.650000000000002</v>
      </c>
      <c r="K497" s="31">
        <v>14.05</v>
      </c>
      <c r="L497" s="31">
        <v>13.4</v>
      </c>
      <c r="M497" s="31">
        <v>7945.7055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1109.0999999999999</v>
      </c>
      <c r="D498" s="36">
        <v>1106.8833333333332</v>
      </c>
      <c r="E498" s="36">
        <v>1088.4166666666665</v>
      </c>
      <c r="F498" s="36">
        <v>1067.7333333333333</v>
      </c>
      <c r="G498" s="36">
        <v>1049.2666666666667</v>
      </c>
      <c r="H498" s="36">
        <v>1127.5666666666664</v>
      </c>
      <c r="I498" s="36">
        <v>1146.0333333333331</v>
      </c>
      <c r="J498" s="36">
        <v>1166.7166666666662</v>
      </c>
      <c r="K498" s="31">
        <v>1125.3499999999999</v>
      </c>
      <c r="L498" s="31">
        <v>1086.2</v>
      </c>
      <c r="M498" s="31">
        <v>13.94524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510.25</v>
      </c>
      <c r="D499" s="36">
        <v>515.76666666666665</v>
      </c>
      <c r="E499" s="36">
        <v>501.5333333333333</v>
      </c>
      <c r="F499" s="36">
        <v>492.81666666666666</v>
      </c>
      <c r="G499" s="36">
        <v>478.58333333333331</v>
      </c>
      <c r="H499" s="36">
        <v>524.48333333333335</v>
      </c>
      <c r="I499" s="36">
        <v>538.7166666666667</v>
      </c>
      <c r="J499" s="36">
        <v>547.43333333333328</v>
      </c>
      <c r="K499" s="31">
        <v>530</v>
      </c>
      <c r="L499" s="31">
        <v>507.05</v>
      </c>
      <c r="M499" s="31">
        <v>13.12973</v>
      </c>
      <c r="N499" s="1"/>
      <c r="O499" s="1"/>
    </row>
    <row r="500" spans="1:15" ht="12.75" customHeight="1">
      <c r="A500" s="33">
        <v>490</v>
      </c>
      <c r="B500" s="53" t="s">
        <v>1017</v>
      </c>
      <c r="C500" s="53">
        <v>154.75</v>
      </c>
      <c r="D500" s="36">
        <v>153.31666666666669</v>
      </c>
      <c r="E500" s="36">
        <v>148.78333333333339</v>
      </c>
      <c r="F500" s="36">
        <v>142.81666666666669</v>
      </c>
      <c r="G500" s="36">
        <v>138.28333333333339</v>
      </c>
      <c r="H500" s="36">
        <v>159.28333333333339</v>
      </c>
      <c r="I500" s="36">
        <v>163.81666666666669</v>
      </c>
      <c r="J500" s="36">
        <v>169.78333333333339</v>
      </c>
      <c r="K500" s="31">
        <v>157.85</v>
      </c>
      <c r="L500" s="31">
        <v>147.35</v>
      </c>
      <c r="M500" s="31">
        <v>41.308540000000001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748.8</v>
      </c>
      <c r="D501" s="36">
        <v>744.65</v>
      </c>
      <c r="E501" s="36">
        <v>732.3</v>
      </c>
      <c r="F501" s="36">
        <v>715.8</v>
      </c>
      <c r="G501" s="36">
        <v>703.44999999999993</v>
      </c>
      <c r="H501" s="36">
        <v>761.15</v>
      </c>
      <c r="I501" s="36">
        <v>773.50000000000011</v>
      </c>
      <c r="J501" s="36">
        <v>790</v>
      </c>
      <c r="K501" s="31">
        <v>757</v>
      </c>
      <c r="L501" s="31">
        <v>728.15</v>
      </c>
      <c r="M501" s="31">
        <v>2.5009100000000002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1256.95</v>
      </c>
      <c r="D502" s="36">
        <v>1265.05</v>
      </c>
      <c r="E502" s="36">
        <v>1243.8999999999999</v>
      </c>
      <c r="F502" s="36">
        <v>1230.8499999999999</v>
      </c>
      <c r="G502" s="36">
        <v>1209.6999999999998</v>
      </c>
      <c r="H502" s="36">
        <v>1278.0999999999999</v>
      </c>
      <c r="I502" s="36">
        <v>1299.25</v>
      </c>
      <c r="J502" s="36">
        <v>1312.3</v>
      </c>
      <c r="K502" s="31">
        <v>1286.2</v>
      </c>
      <c r="L502" s="31">
        <v>1252</v>
      </c>
      <c r="M502" s="31">
        <v>1.9007499999999999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518.6</v>
      </c>
      <c r="D503" s="36">
        <v>518.68333333333328</v>
      </c>
      <c r="E503" s="36">
        <v>513.11666666666656</v>
      </c>
      <c r="F503" s="36">
        <v>507.63333333333333</v>
      </c>
      <c r="G503" s="36">
        <v>502.06666666666661</v>
      </c>
      <c r="H503" s="36">
        <v>524.16666666666652</v>
      </c>
      <c r="I503" s="36">
        <v>529.73333333333335</v>
      </c>
      <c r="J503" s="31">
        <v>535.21666666666647</v>
      </c>
      <c r="K503" s="31">
        <v>524.25</v>
      </c>
      <c r="L503" s="31">
        <v>513.20000000000005</v>
      </c>
      <c r="M503" s="53">
        <v>72.313820000000007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24.45</v>
      </c>
      <c r="D504" s="36">
        <v>24.366666666666664</v>
      </c>
      <c r="E504" s="36">
        <v>23.933333333333326</v>
      </c>
      <c r="F504" s="36">
        <v>23.416666666666664</v>
      </c>
      <c r="G504" s="36">
        <v>22.983333333333327</v>
      </c>
      <c r="H504" s="36">
        <v>24.883333333333326</v>
      </c>
      <c r="I504" s="36">
        <v>25.316666666666663</v>
      </c>
      <c r="J504" s="31">
        <v>25.833333333333325</v>
      </c>
      <c r="K504" s="31">
        <v>24.8</v>
      </c>
      <c r="L504" s="31">
        <v>23.85</v>
      </c>
      <c r="M504" s="53">
        <v>3623.7909800000002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14524.05</v>
      </c>
      <c r="D505" s="36">
        <v>14562.016666666668</v>
      </c>
      <c r="E505" s="36">
        <v>14174.033333333336</v>
      </c>
      <c r="F505" s="36">
        <v>13824.016666666668</v>
      </c>
      <c r="G505" s="36">
        <v>13436.033333333336</v>
      </c>
      <c r="H505" s="36">
        <v>14912.033333333336</v>
      </c>
      <c r="I505" s="36">
        <v>15300.01666666667</v>
      </c>
      <c r="J505" s="36">
        <v>15650.033333333336</v>
      </c>
      <c r="K505" s="31">
        <v>14950</v>
      </c>
      <c r="L505" s="31">
        <v>14212</v>
      </c>
      <c r="M505" s="31">
        <v>6.9159999999999999E-2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160.94999999999999</v>
      </c>
      <c r="D506" s="36">
        <v>160.08333333333334</v>
      </c>
      <c r="E506" s="36">
        <v>155.36666666666667</v>
      </c>
      <c r="F506" s="36">
        <v>149.78333333333333</v>
      </c>
      <c r="G506" s="36">
        <v>145.06666666666666</v>
      </c>
      <c r="H506" s="36">
        <v>165.66666666666669</v>
      </c>
      <c r="I506" s="36">
        <v>170.38333333333333</v>
      </c>
      <c r="J506" s="36">
        <v>175.9666666666667</v>
      </c>
      <c r="K506" s="31">
        <v>164.8</v>
      </c>
      <c r="L506" s="31">
        <v>154.5</v>
      </c>
      <c r="M506" s="31">
        <v>757.26896999999997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549.6</v>
      </c>
      <c r="D507" s="36">
        <v>548.23333333333323</v>
      </c>
      <c r="E507" s="36">
        <v>541.46666666666647</v>
      </c>
      <c r="F507" s="36">
        <v>533.33333333333326</v>
      </c>
      <c r="G507" s="36">
        <v>526.56666666666649</v>
      </c>
      <c r="H507" s="36">
        <v>556.36666666666645</v>
      </c>
      <c r="I507" s="36">
        <v>563.1333333333331</v>
      </c>
      <c r="J507" s="31">
        <v>571.26666666666642</v>
      </c>
      <c r="K507" s="31">
        <v>555</v>
      </c>
      <c r="L507" s="31">
        <v>540.1</v>
      </c>
      <c r="M507" s="53">
        <v>7.84335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165.45</v>
      </c>
      <c r="D508" s="36">
        <v>163.24999999999997</v>
      </c>
      <c r="E508" s="36">
        <v>157.64999999999995</v>
      </c>
      <c r="F508" s="36">
        <v>149.84999999999997</v>
      </c>
      <c r="G508" s="36">
        <v>144.24999999999994</v>
      </c>
      <c r="H508" s="36">
        <v>171.04999999999995</v>
      </c>
      <c r="I508" s="36">
        <v>176.64999999999998</v>
      </c>
      <c r="J508" s="36">
        <v>184.44999999999996</v>
      </c>
      <c r="K508" s="31">
        <v>168.85</v>
      </c>
      <c r="L508" s="31">
        <v>155.44999999999999</v>
      </c>
      <c r="M508" s="31">
        <v>1757.8543999999999</v>
      </c>
      <c r="N508" s="1"/>
      <c r="O508" s="1"/>
    </row>
    <row r="509" spans="1:15" ht="12.75" customHeight="1">
      <c r="A509" s="232">
        <v>499</v>
      </c>
      <c r="B509" s="233" t="s">
        <v>242</v>
      </c>
      <c r="C509" s="233">
        <v>941.9</v>
      </c>
      <c r="D509" s="234">
        <v>937.69999999999993</v>
      </c>
      <c r="E509" s="234">
        <v>926.74999999999989</v>
      </c>
      <c r="F509" s="234">
        <v>911.59999999999991</v>
      </c>
      <c r="G509" s="234">
        <v>900.64999999999986</v>
      </c>
      <c r="H509" s="234">
        <v>952.84999999999991</v>
      </c>
      <c r="I509" s="234">
        <v>963.8</v>
      </c>
      <c r="J509" s="234">
        <v>978.94999999999993</v>
      </c>
      <c r="K509" s="235">
        <v>948.65</v>
      </c>
      <c r="L509" s="235">
        <v>922.55</v>
      </c>
      <c r="M509" s="235">
        <v>11.518219999999999</v>
      </c>
      <c r="N509" s="1"/>
      <c r="O509" s="1"/>
    </row>
    <row r="510" spans="1:15" ht="12.75" customHeight="1">
      <c r="A510" s="248">
        <v>500</v>
      </c>
      <c r="B510" s="250" t="s">
        <v>549</v>
      </c>
      <c r="C510" s="250">
        <v>1567.4</v>
      </c>
      <c r="D510" s="251">
        <v>1568.4666666666665</v>
      </c>
      <c r="E510" s="251">
        <v>1557.9333333333329</v>
      </c>
      <c r="F510" s="251">
        <v>1548.4666666666665</v>
      </c>
      <c r="G510" s="251">
        <v>1537.9333333333329</v>
      </c>
      <c r="H510" s="251">
        <v>1577.9333333333329</v>
      </c>
      <c r="I510" s="251">
        <v>1588.4666666666662</v>
      </c>
      <c r="J510" s="251">
        <v>1597.9333333333329</v>
      </c>
      <c r="K510" s="248">
        <v>1579</v>
      </c>
      <c r="L510" s="248">
        <v>1559</v>
      </c>
      <c r="M510" s="248">
        <v>0.90290999999999999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82"/>
      <c r="B5" s="383"/>
      <c r="C5" s="382"/>
      <c r="D5" s="38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84" t="s">
        <v>552</v>
      </c>
      <c r="C7" s="384"/>
      <c r="D7" s="7">
        <f>Main!B10</f>
        <v>45352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45351</v>
      </c>
      <c r="B10" s="32">
        <v>531533</v>
      </c>
      <c r="C10" s="31" t="s">
        <v>1179</v>
      </c>
      <c r="D10" s="31" t="s">
        <v>1180</v>
      </c>
      <c r="E10" s="31" t="s">
        <v>562</v>
      </c>
      <c r="F10" s="84">
        <v>41620</v>
      </c>
      <c r="G10" s="32">
        <v>68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45351</v>
      </c>
      <c r="B11" s="32">
        <v>539506</v>
      </c>
      <c r="C11" s="31" t="s">
        <v>1181</v>
      </c>
      <c r="D11" s="31" t="s">
        <v>1182</v>
      </c>
      <c r="E11" s="31" t="s">
        <v>561</v>
      </c>
      <c r="F11" s="84">
        <v>1500000</v>
      </c>
      <c r="G11" s="32">
        <v>1.1499999999999999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45351</v>
      </c>
      <c r="B12" s="32">
        <v>539506</v>
      </c>
      <c r="C12" s="31" t="s">
        <v>1181</v>
      </c>
      <c r="D12" s="31" t="s">
        <v>1094</v>
      </c>
      <c r="E12" s="31" t="s">
        <v>561</v>
      </c>
      <c r="F12" s="84">
        <v>1200000</v>
      </c>
      <c r="G12" s="32">
        <v>1.1499999999999999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45351</v>
      </c>
      <c r="B13" s="32">
        <v>539506</v>
      </c>
      <c r="C13" s="31" t="s">
        <v>1181</v>
      </c>
      <c r="D13" s="31" t="s">
        <v>1093</v>
      </c>
      <c r="E13" s="31" t="s">
        <v>562</v>
      </c>
      <c r="F13" s="84">
        <v>2976370</v>
      </c>
      <c r="G13" s="32">
        <v>1.1499999999999999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45351</v>
      </c>
      <c r="B14" s="32">
        <v>539277</v>
      </c>
      <c r="C14" s="31" t="s">
        <v>1062</v>
      </c>
      <c r="D14" s="31" t="s">
        <v>1094</v>
      </c>
      <c r="E14" s="31" t="s">
        <v>562</v>
      </c>
      <c r="F14" s="84">
        <v>9403854</v>
      </c>
      <c r="G14" s="32">
        <v>0.81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45351</v>
      </c>
      <c r="B15" s="32">
        <v>539277</v>
      </c>
      <c r="C15" s="31" t="s">
        <v>1062</v>
      </c>
      <c r="D15" s="31" t="s">
        <v>1094</v>
      </c>
      <c r="E15" s="31" t="s">
        <v>561</v>
      </c>
      <c r="F15" s="84">
        <v>6001979</v>
      </c>
      <c r="G15" s="32">
        <v>0.81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45351</v>
      </c>
      <c r="B16" s="32">
        <v>539277</v>
      </c>
      <c r="C16" s="31" t="s">
        <v>1062</v>
      </c>
      <c r="D16" s="31" t="s">
        <v>1093</v>
      </c>
      <c r="E16" s="31" t="s">
        <v>562</v>
      </c>
      <c r="F16" s="84">
        <v>5025210</v>
      </c>
      <c r="G16" s="32">
        <v>0.84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45351</v>
      </c>
      <c r="B17" s="32">
        <v>539277</v>
      </c>
      <c r="C17" s="31" t="s">
        <v>1062</v>
      </c>
      <c r="D17" s="31" t="s">
        <v>1093</v>
      </c>
      <c r="E17" s="31" t="s">
        <v>561</v>
      </c>
      <c r="F17" s="84">
        <v>19577451</v>
      </c>
      <c r="G17" s="32">
        <v>0.82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45351</v>
      </c>
      <c r="B18" s="32">
        <v>539277</v>
      </c>
      <c r="C18" s="31" t="s">
        <v>1062</v>
      </c>
      <c r="D18" s="31" t="s">
        <v>1183</v>
      </c>
      <c r="E18" s="31" t="s">
        <v>561</v>
      </c>
      <c r="F18" s="84">
        <v>1853000</v>
      </c>
      <c r="G18" s="32">
        <v>0.84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45351</v>
      </c>
      <c r="B19" s="32">
        <v>539277</v>
      </c>
      <c r="C19" s="31" t="s">
        <v>1062</v>
      </c>
      <c r="D19" s="31" t="s">
        <v>1183</v>
      </c>
      <c r="E19" s="31" t="s">
        <v>562</v>
      </c>
      <c r="F19" s="84">
        <v>8086055</v>
      </c>
      <c r="G19" s="32">
        <v>0.81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45351</v>
      </c>
      <c r="B20" s="32">
        <v>543209</v>
      </c>
      <c r="C20" s="31" t="s">
        <v>1145</v>
      </c>
      <c r="D20" s="31" t="s">
        <v>1184</v>
      </c>
      <c r="E20" s="31" t="s">
        <v>562</v>
      </c>
      <c r="F20" s="84">
        <v>33000</v>
      </c>
      <c r="G20" s="32">
        <v>60.37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45351</v>
      </c>
      <c r="B21" s="32">
        <v>543209</v>
      </c>
      <c r="C21" s="31" t="s">
        <v>1145</v>
      </c>
      <c r="D21" s="31" t="s">
        <v>1185</v>
      </c>
      <c r="E21" s="31" t="s">
        <v>561</v>
      </c>
      <c r="F21" s="84">
        <v>15000</v>
      </c>
      <c r="G21" s="32">
        <v>60.6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45351</v>
      </c>
      <c r="B22" s="32">
        <v>543209</v>
      </c>
      <c r="C22" s="31" t="s">
        <v>1145</v>
      </c>
      <c r="D22" s="31" t="s">
        <v>1186</v>
      </c>
      <c r="E22" s="31" t="s">
        <v>562</v>
      </c>
      <c r="F22" s="84">
        <v>12000</v>
      </c>
      <c r="G22" s="32">
        <v>59.83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45351</v>
      </c>
      <c r="B23" s="32">
        <v>543209</v>
      </c>
      <c r="C23" s="31" t="s">
        <v>1145</v>
      </c>
      <c r="D23" s="31" t="s">
        <v>1186</v>
      </c>
      <c r="E23" s="31" t="s">
        <v>561</v>
      </c>
      <c r="F23" s="84">
        <v>12000</v>
      </c>
      <c r="G23" s="32">
        <v>62.01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45351</v>
      </c>
      <c r="B24" s="32">
        <v>543209</v>
      </c>
      <c r="C24" s="31" t="s">
        <v>1145</v>
      </c>
      <c r="D24" s="31" t="s">
        <v>1187</v>
      </c>
      <c r="E24" s="31" t="s">
        <v>562</v>
      </c>
      <c r="F24" s="84">
        <v>15000</v>
      </c>
      <c r="G24" s="32">
        <v>59.88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45351</v>
      </c>
      <c r="B25" s="32">
        <v>543209</v>
      </c>
      <c r="C25" s="31" t="s">
        <v>1145</v>
      </c>
      <c r="D25" s="31" t="s">
        <v>1188</v>
      </c>
      <c r="E25" s="31" t="s">
        <v>561</v>
      </c>
      <c r="F25" s="84">
        <v>15000</v>
      </c>
      <c r="G25" s="32">
        <v>59.85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45351</v>
      </c>
      <c r="B26" s="32">
        <v>543209</v>
      </c>
      <c r="C26" s="31" t="s">
        <v>1145</v>
      </c>
      <c r="D26" s="31" t="s">
        <v>1188</v>
      </c>
      <c r="E26" s="31" t="s">
        <v>562</v>
      </c>
      <c r="F26" s="84">
        <v>15000</v>
      </c>
      <c r="G26" s="32">
        <v>60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45351</v>
      </c>
      <c r="B27" s="32">
        <v>543209</v>
      </c>
      <c r="C27" s="31" t="s">
        <v>1145</v>
      </c>
      <c r="D27" s="31" t="s">
        <v>1189</v>
      </c>
      <c r="E27" s="31" t="s">
        <v>562</v>
      </c>
      <c r="F27" s="84">
        <v>33000</v>
      </c>
      <c r="G27" s="32">
        <v>61.95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45351</v>
      </c>
      <c r="B28" s="32">
        <v>530249</v>
      </c>
      <c r="C28" s="31" t="s">
        <v>1095</v>
      </c>
      <c r="D28" s="31" t="s">
        <v>1096</v>
      </c>
      <c r="E28" s="31" t="s">
        <v>561</v>
      </c>
      <c r="F28" s="84">
        <v>52558</v>
      </c>
      <c r="G28" s="32">
        <v>20.420000000000002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45351</v>
      </c>
      <c r="B29" s="32">
        <v>530249</v>
      </c>
      <c r="C29" s="31" t="s">
        <v>1095</v>
      </c>
      <c r="D29" s="31" t="s">
        <v>1146</v>
      </c>
      <c r="E29" s="31" t="s">
        <v>562</v>
      </c>
      <c r="F29" s="84">
        <v>30000</v>
      </c>
      <c r="G29" s="32">
        <v>20.22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45351</v>
      </c>
      <c r="B30" s="32">
        <v>543606</v>
      </c>
      <c r="C30" s="31" t="s">
        <v>1190</v>
      </c>
      <c r="D30" s="31" t="s">
        <v>1180</v>
      </c>
      <c r="E30" s="31" t="s">
        <v>562</v>
      </c>
      <c r="F30" s="84">
        <v>32000</v>
      </c>
      <c r="G30" s="32">
        <v>75.98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45351</v>
      </c>
      <c r="B31" s="32">
        <v>512379</v>
      </c>
      <c r="C31" s="31" t="s">
        <v>1097</v>
      </c>
      <c r="D31" s="31" t="s">
        <v>1191</v>
      </c>
      <c r="E31" s="31" t="s">
        <v>562</v>
      </c>
      <c r="F31" s="84">
        <v>2100000</v>
      </c>
      <c r="G31" s="32">
        <v>21.68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45351</v>
      </c>
      <c r="B32" s="32">
        <v>512379</v>
      </c>
      <c r="C32" s="31" t="s">
        <v>1097</v>
      </c>
      <c r="D32" s="31" t="s">
        <v>1192</v>
      </c>
      <c r="E32" s="31" t="s">
        <v>562</v>
      </c>
      <c r="F32" s="84">
        <v>1050000</v>
      </c>
      <c r="G32" s="32">
        <v>21.7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45351</v>
      </c>
      <c r="B33" s="32">
        <v>512379</v>
      </c>
      <c r="C33" s="31" t="s">
        <v>1097</v>
      </c>
      <c r="D33" s="31" t="s">
        <v>1192</v>
      </c>
      <c r="E33" s="31" t="s">
        <v>561</v>
      </c>
      <c r="F33" s="84">
        <v>2900000</v>
      </c>
      <c r="G33" s="32">
        <v>21.69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45351</v>
      </c>
      <c r="B34" s="32">
        <v>512379</v>
      </c>
      <c r="C34" s="31" t="s">
        <v>1097</v>
      </c>
      <c r="D34" s="31" t="s">
        <v>1124</v>
      </c>
      <c r="E34" s="31" t="s">
        <v>562</v>
      </c>
      <c r="F34" s="84">
        <v>3214910</v>
      </c>
      <c r="G34" s="32">
        <v>21.74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45351</v>
      </c>
      <c r="B35" s="32">
        <v>512379</v>
      </c>
      <c r="C35" s="31" t="s">
        <v>1097</v>
      </c>
      <c r="D35" s="31" t="s">
        <v>1124</v>
      </c>
      <c r="E35" s="31" t="s">
        <v>561</v>
      </c>
      <c r="F35" s="84">
        <v>3075211</v>
      </c>
      <c r="G35" s="32">
        <v>22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45351</v>
      </c>
      <c r="B36" s="32">
        <v>532839</v>
      </c>
      <c r="C36" s="31" t="s">
        <v>1193</v>
      </c>
      <c r="D36" s="31" t="s">
        <v>1194</v>
      </c>
      <c r="E36" s="31" t="s">
        <v>561</v>
      </c>
      <c r="F36" s="84">
        <v>28446351</v>
      </c>
      <c r="G36" s="32">
        <v>21.05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45351</v>
      </c>
      <c r="B37" s="32">
        <v>532839</v>
      </c>
      <c r="C37" s="31" t="s">
        <v>1193</v>
      </c>
      <c r="D37" s="31" t="s">
        <v>1195</v>
      </c>
      <c r="E37" s="31" t="s">
        <v>562</v>
      </c>
      <c r="F37" s="84">
        <v>28446351</v>
      </c>
      <c r="G37" s="32">
        <v>21.05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45351</v>
      </c>
      <c r="B38" s="32">
        <v>543746</v>
      </c>
      <c r="C38" s="31" t="s">
        <v>1196</v>
      </c>
      <c r="D38" s="31" t="s">
        <v>1197</v>
      </c>
      <c r="E38" s="31" t="s">
        <v>561</v>
      </c>
      <c r="F38" s="84">
        <v>14400</v>
      </c>
      <c r="G38" s="32">
        <v>287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45351</v>
      </c>
      <c r="B39" s="32">
        <v>542802</v>
      </c>
      <c r="C39" s="31" t="s">
        <v>1198</v>
      </c>
      <c r="D39" s="31" t="s">
        <v>1199</v>
      </c>
      <c r="E39" s="31" t="s">
        <v>562</v>
      </c>
      <c r="F39" s="84">
        <v>1047042</v>
      </c>
      <c r="G39" s="32">
        <v>4.6500000000000004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45351</v>
      </c>
      <c r="B40" s="32">
        <v>512443</v>
      </c>
      <c r="C40" s="31" t="s">
        <v>1115</v>
      </c>
      <c r="D40" s="31" t="s">
        <v>1200</v>
      </c>
      <c r="E40" s="31" t="s">
        <v>562</v>
      </c>
      <c r="F40" s="84">
        <v>57141</v>
      </c>
      <c r="G40" s="32">
        <v>11.16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45351</v>
      </c>
      <c r="B41" s="32">
        <v>512443</v>
      </c>
      <c r="C41" s="31" t="s">
        <v>1115</v>
      </c>
      <c r="D41" s="31" t="s">
        <v>1200</v>
      </c>
      <c r="E41" s="31" t="s">
        <v>561</v>
      </c>
      <c r="F41" s="84">
        <v>27141</v>
      </c>
      <c r="G41" s="32">
        <v>10.83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45351</v>
      </c>
      <c r="B42" s="32">
        <v>512443</v>
      </c>
      <c r="C42" s="31" t="s">
        <v>1115</v>
      </c>
      <c r="D42" s="31" t="s">
        <v>1147</v>
      </c>
      <c r="E42" s="31" t="s">
        <v>562</v>
      </c>
      <c r="F42" s="84">
        <v>53204</v>
      </c>
      <c r="G42" s="32">
        <v>11.15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45351</v>
      </c>
      <c r="B43" s="32">
        <v>512443</v>
      </c>
      <c r="C43" s="31" t="s">
        <v>1115</v>
      </c>
      <c r="D43" s="31" t="s">
        <v>1148</v>
      </c>
      <c r="E43" s="31" t="s">
        <v>562</v>
      </c>
      <c r="F43" s="84">
        <v>72500</v>
      </c>
      <c r="G43" s="32">
        <v>11.15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45351</v>
      </c>
      <c r="B44" s="32">
        <v>512443</v>
      </c>
      <c r="C44" s="31" t="s">
        <v>1115</v>
      </c>
      <c r="D44" s="31" t="s">
        <v>1125</v>
      </c>
      <c r="E44" s="31" t="s">
        <v>561</v>
      </c>
      <c r="F44" s="84">
        <v>53719</v>
      </c>
      <c r="G44" s="32">
        <v>11.11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45351</v>
      </c>
      <c r="B45" s="32">
        <v>512443</v>
      </c>
      <c r="C45" s="31" t="s">
        <v>1115</v>
      </c>
      <c r="D45" s="31" t="s">
        <v>1201</v>
      </c>
      <c r="E45" s="31" t="s">
        <v>561</v>
      </c>
      <c r="F45" s="84">
        <v>61268</v>
      </c>
      <c r="G45" s="32">
        <v>11.01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45351</v>
      </c>
      <c r="B46" s="32">
        <v>512443</v>
      </c>
      <c r="C46" s="31" t="s">
        <v>1115</v>
      </c>
      <c r="D46" s="31" t="s">
        <v>1202</v>
      </c>
      <c r="E46" s="31" t="s">
        <v>562</v>
      </c>
      <c r="F46" s="84">
        <v>26000</v>
      </c>
      <c r="G46" s="32">
        <v>11.02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45351</v>
      </c>
      <c r="B47" s="32">
        <v>512443</v>
      </c>
      <c r="C47" s="31" t="s">
        <v>1115</v>
      </c>
      <c r="D47" s="31" t="s">
        <v>1125</v>
      </c>
      <c r="E47" s="31" t="s">
        <v>562</v>
      </c>
      <c r="F47" s="84">
        <v>42244</v>
      </c>
      <c r="G47" s="32">
        <v>11.01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45351</v>
      </c>
      <c r="B48" s="32">
        <v>512443</v>
      </c>
      <c r="C48" s="31" t="s">
        <v>1115</v>
      </c>
      <c r="D48" s="31" t="s">
        <v>1202</v>
      </c>
      <c r="E48" s="31" t="s">
        <v>561</v>
      </c>
      <c r="F48" s="84">
        <v>69011</v>
      </c>
      <c r="G48" s="32">
        <v>11.14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45351</v>
      </c>
      <c r="B49" s="32">
        <v>539041</v>
      </c>
      <c r="C49" s="31" t="s">
        <v>1149</v>
      </c>
      <c r="D49" s="31" t="s">
        <v>1150</v>
      </c>
      <c r="E49" s="31" t="s">
        <v>561</v>
      </c>
      <c r="F49" s="84">
        <v>102500</v>
      </c>
      <c r="G49" s="32">
        <v>95.76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45351</v>
      </c>
      <c r="B50" s="32">
        <v>535917</v>
      </c>
      <c r="C50" s="31" t="s">
        <v>1203</v>
      </c>
      <c r="D50" s="31" t="s">
        <v>1204</v>
      </c>
      <c r="E50" s="31" t="s">
        <v>561</v>
      </c>
      <c r="F50" s="84">
        <v>54000</v>
      </c>
      <c r="G50" s="32">
        <v>8.83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45351</v>
      </c>
      <c r="B51" s="32">
        <v>535917</v>
      </c>
      <c r="C51" s="31" t="s">
        <v>1203</v>
      </c>
      <c r="D51" s="31" t="s">
        <v>1205</v>
      </c>
      <c r="E51" s="31" t="s">
        <v>562</v>
      </c>
      <c r="F51" s="84">
        <v>60000</v>
      </c>
      <c r="G51" s="32">
        <v>8.7899999999999991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45351</v>
      </c>
      <c r="B52" s="32">
        <v>531739</v>
      </c>
      <c r="C52" s="31" t="s">
        <v>1206</v>
      </c>
      <c r="D52" s="31" t="s">
        <v>1207</v>
      </c>
      <c r="E52" s="31" t="s">
        <v>562</v>
      </c>
      <c r="F52" s="84">
        <v>893732</v>
      </c>
      <c r="G52" s="32">
        <v>17.440000000000001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45351</v>
      </c>
      <c r="B53" s="32">
        <v>542918</v>
      </c>
      <c r="C53" s="31" t="s">
        <v>1208</v>
      </c>
      <c r="D53" s="31" t="s">
        <v>1209</v>
      </c>
      <c r="E53" s="31" t="s">
        <v>562</v>
      </c>
      <c r="F53" s="84">
        <v>60000</v>
      </c>
      <c r="G53" s="32">
        <v>24.98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45351</v>
      </c>
      <c r="B54" s="32">
        <v>513536</v>
      </c>
      <c r="C54" s="31" t="s">
        <v>1210</v>
      </c>
      <c r="D54" s="31" t="s">
        <v>1211</v>
      </c>
      <c r="E54" s="31" t="s">
        <v>562</v>
      </c>
      <c r="F54" s="84">
        <v>700000</v>
      </c>
      <c r="G54" s="32">
        <v>24.3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45351</v>
      </c>
      <c r="B55" s="32">
        <v>513536</v>
      </c>
      <c r="C55" s="31" t="s">
        <v>1210</v>
      </c>
      <c r="D55" s="31" t="s">
        <v>1212</v>
      </c>
      <c r="E55" s="31" t="s">
        <v>561</v>
      </c>
      <c r="F55" s="84">
        <v>700000</v>
      </c>
      <c r="G55" s="32">
        <v>24.3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45351</v>
      </c>
      <c r="B56" s="32">
        <v>513309</v>
      </c>
      <c r="C56" s="31" t="s">
        <v>1151</v>
      </c>
      <c r="D56" s="31" t="s">
        <v>1213</v>
      </c>
      <c r="E56" s="31" t="s">
        <v>562</v>
      </c>
      <c r="F56" s="84">
        <v>30000</v>
      </c>
      <c r="G56" s="32">
        <v>19.39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45351</v>
      </c>
      <c r="B57" s="32">
        <v>513309</v>
      </c>
      <c r="C57" s="31" t="s">
        <v>1151</v>
      </c>
      <c r="D57" s="31" t="s">
        <v>1099</v>
      </c>
      <c r="E57" s="31" t="s">
        <v>562</v>
      </c>
      <c r="F57" s="84">
        <v>56376</v>
      </c>
      <c r="G57" s="32">
        <v>19.43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45351</v>
      </c>
      <c r="B58" s="32">
        <v>513309</v>
      </c>
      <c r="C58" s="31" t="s">
        <v>1151</v>
      </c>
      <c r="D58" s="31" t="s">
        <v>1099</v>
      </c>
      <c r="E58" s="31" t="s">
        <v>561</v>
      </c>
      <c r="F58" s="84">
        <v>39749</v>
      </c>
      <c r="G58" s="32">
        <v>19.39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45351</v>
      </c>
      <c r="B59" s="32">
        <v>530469</v>
      </c>
      <c r="C59" s="31" t="s">
        <v>1152</v>
      </c>
      <c r="D59" s="31" t="s">
        <v>1153</v>
      </c>
      <c r="E59" s="31" t="s">
        <v>562</v>
      </c>
      <c r="F59" s="84">
        <v>25000</v>
      </c>
      <c r="G59" s="32">
        <v>13.34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45351</v>
      </c>
      <c r="B60" s="32">
        <v>530469</v>
      </c>
      <c r="C60" s="31" t="s">
        <v>1152</v>
      </c>
      <c r="D60" s="31" t="s">
        <v>858</v>
      </c>
      <c r="E60" s="31" t="s">
        <v>561</v>
      </c>
      <c r="F60" s="84">
        <v>27885</v>
      </c>
      <c r="G60" s="32">
        <v>13.34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45351</v>
      </c>
      <c r="B61" s="32">
        <v>543286</v>
      </c>
      <c r="C61" s="31" t="s">
        <v>1214</v>
      </c>
      <c r="D61" s="31" t="s">
        <v>1215</v>
      </c>
      <c r="E61" s="31" t="s">
        <v>562</v>
      </c>
      <c r="F61" s="84">
        <v>42000</v>
      </c>
      <c r="G61" s="32">
        <v>17.399999999999999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45351</v>
      </c>
      <c r="B62" s="32">
        <v>524202</v>
      </c>
      <c r="C62" s="31" t="s">
        <v>1216</v>
      </c>
      <c r="D62" s="31" t="s">
        <v>1217</v>
      </c>
      <c r="E62" s="31" t="s">
        <v>562</v>
      </c>
      <c r="F62" s="84">
        <v>86562</v>
      </c>
      <c r="G62" s="32">
        <v>147.9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45351</v>
      </c>
      <c r="B63" s="32">
        <v>543613</v>
      </c>
      <c r="C63" s="31" t="s">
        <v>1218</v>
      </c>
      <c r="D63" s="31" t="s">
        <v>1219</v>
      </c>
      <c r="E63" s="31" t="s">
        <v>562</v>
      </c>
      <c r="F63" s="84">
        <v>28000</v>
      </c>
      <c r="G63" s="32">
        <v>12.51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45351</v>
      </c>
      <c r="B64" s="32">
        <v>543613</v>
      </c>
      <c r="C64" s="31" t="s">
        <v>1218</v>
      </c>
      <c r="D64" s="31" t="s">
        <v>1220</v>
      </c>
      <c r="E64" s="31" t="s">
        <v>561</v>
      </c>
      <c r="F64" s="84">
        <v>24000</v>
      </c>
      <c r="G64" s="32">
        <v>12.51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45351</v>
      </c>
      <c r="B65" s="32">
        <v>543613</v>
      </c>
      <c r="C65" s="31" t="s">
        <v>1218</v>
      </c>
      <c r="D65" s="31" t="s">
        <v>1220</v>
      </c>
      <c r="E65" s="31" t="s">
        <v>562</v>
      </c>
      <c r="F65" s="84">
        <v>20000</v>
      </c>
      <c r="G65" s="32">
        <v>12.53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45351</v>
      </c>
      <c r="B66" s="32">
        <v>505523</v>
      </c>
      <c r="C66" s="31" t="s">
        <v>1126</v>
      </c>
      <c r="D66" s="31" t="s">
        <v>1221</v>
      </c>
      <c r="E66" s="31" t="s">
        <v>561</v>
      </c>
      <c r="F66" s="84">
        <v>5512343</v>
      </c>
      <c r="G66" s="32">
        <v>1.71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45351</v>
      </c>
      <c r="B67" s="32">
        <v>505523</v>
      </c>
      <c r="C67" s="31" t="s">
        <v>1126</v>
      </c>
      <c r="D67" s="31" t="s">
        <v>1222</v>
      </c>
      <c r="E67" s="31" t="s">
        <v>561</v>
      </c>
      <c r="F67" s="84">
        <v>2017472</v>
      </c>
      <c r="G67" s="32">
        <v>1.72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45351</v>
      </c>
      <c r="B68" s="32">
        <v>505523</v>
      </c>
      <c r="C68" s="31" t="s">
        <v>1126</v>
      </c>
      <c r="D68" s="31" t="s">
        <v>1127</v>
      </c>
      <c r="E68" s="31" t="s">
        <v>562</v>
      </c>
      <c r="F68" s="84">
        <v>4325000</v>
      </c>
      <c r="G68" s="32">
        <v>1.72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45351</v>
      </c>
      <c r="B69" s="32">
        <v>505523</v>
      </c>
      <c r="C69" s="31" t="s">
        <v>1126</v>
      </c>
      <c r="D69" s="31" t="s">
        <v>1221</v>
      </c>
      <c r="E69" s="31" t="s">
        <v>562</v>
      </c>
      <c r="F69" s="84">
        <v>5512343</v>
      </c>
      <c r="G69" s="32">
        <v>1.72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45351</v>
      </c>
      <c r="B70" s="32">
        <v>505523</v>
      </c>
      <c r="C70" s="31" t="s">
        <v>1126</v>
      </c>
      <c r="D70" s="31" t="s">
        <v>1222</v>
      </c>
      <c r="E70" s="31" t="s">
        <v>562</v>
      </c>
      <c r="F70" s="84">
        <v>3315492</v>
      </c>
      <c r="G70" s="32">
        <v>1.72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45351</v>
      </c>
      <c r="B71" s="32">
        <v>535910</v>
      </c>
      <c r="C71" s="31" t="s">
        <v>1223</v>
      </c>
      <c r="D71" s="31" t="s">
        <v>1224</v>
      </c>
      <c r="E71" s="31" t="s">
        <v>561</v>
      </c>
      <c r="F71" s="84">
        <v>192500</v>
      </c>
      <c r="G71" s="32">
        <v>128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45351</v>
      </c>
      <c r="B72" s="32">
        <v>500302</v>
      </c>
      <c r="C72" s="31" t="s">
        <v>196</v>
      </c>
      <c r="D72" s="31" t="s">
        <v>1195</v>
      </c>
      <c r="E72" s="31" t="s">
        <v>562</v>
      </c>
      <c r="F72" s="84">
        <v>1983000</v>
      </c>
      <c r="G72" s="32">
        <v>898.5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45351</v>
      </c>
      <c r="B73" s="32">
        <v>500302</v>
      </c>
      <c r="C73" s="31" t="s">
        <v>196</v>
      </c>
      <c r="D73" s="31" t="s">
        <v>1194</v>
      </c>
      <c r="E73" s="31" t="s">
        <v>561</v>
      </c>
      <c r="F73" s="84">
        <v>1983000</v>
      </c>
      <c r="G73" s="32">
        <v>898.5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45351</v>
      </c>
      <c r="B74" s="32">
        <v>541703</v>
      </c>
      <c r="C74" s="31" t="s">
        <v>1116</v>
      </c>
      <c r="D74" s="31" t="s">
        <v>1225</v>
      </c>
      <c r="E74" s="31" t="s">
        <v>562</v>
      </c>
      <c r="F74" s="84">
        <v>17600</v>
      </c>
      <c r="G74" s="32">
        <v>27.88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45351</v>
      </c>
      <c r="B75" s="32">
        <v>541703</v>
      </c>
      <c r="C75" s="31" t="s">
        <v>1116</v>
      </c>
      <c r="D75" s="31" t="s">
        <v>1225</v>
      </c>
      <c r="E75" s="31" t="s">
        <v>561</v>
      </c>
      <c r="F75" s="84">
        <v>6400</v>
      </c>
      <c r="G75" s="32">
        <v>25.85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45351</v>
      </c>
      <c r="B76" s="32">
        <v>541703</v>
      </c>
      <c r="C76" s="31" t="s">
        <v>1116</v>
      </c>
      <c r="D76" s="31" t="s">
        <v>1128</v>
      </c>
      <c r="E76" s="31" t="s">
        <v>562</v>
      </c>
      <c r="F76" s="84">
        <v>38400</v>
      </c>
      <c r="G76" s="32">
        <v>27.41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45351</v>
      </c>
      <c r="B77" s="32">
        <v>541703</v>
      </c>
      <c r="C77" s="31" t="s">
        <v>1116</v>
      </c>
      <c r="D77" s="31" t="s">
        <v>1226</v>
      </c>
      <c r="E77" s="31" t="s">
        <v>562</v>
      </c>
      <c r="F77" s="84">
        <v>36800</v>
      </c>
      <c r="G77" s="32">
        <v>29.15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45351</v>
      </c>
      <c r="B78" s="32">
        <v>541703</v>
      </c>
      <c r="C78" s="31" t="s">
        <v>1116</v>
      </c>
      <c r="D78" s="31" t="s">
        <v>1227</v>
      </c>
      <c r="E78" s="31" t="s">
        <v>562</v>
      </c>
      <c r="F78" s="84">
        <v>16000</v>
      </c>
      <c r="G78" s="32">
        <v>26.51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45351</v>
      </c>
      <c r="B79" s="32">
        <v>541703</v>
      </c>
      <c r="C79" s="31" t="s">
        <v>1116</v>
      </c>
      <c r="D79" s="31" t="s">
        <v>1117</v>
      </c>
      <c r="E79" s="31" t="s">
        <v>562</v>
      </c>
      <c r="F79" s="84">
        <v>59200</v>
      </c>
      <c r="G79" s="32">
        <v>27.32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45351</v>
      </c>
      <c r="B80" s="32">
        <v>541703</v>
      </c>
      <c r="C80" s="31" t="s">
        <v>1116</v>
      </c>
      <c r="D80" s="31" t="s">
        <v>1154</v>
      </c>
      <c r="E80" s="31" t="s">
        <v>562</v>
      </c>
      <c r="F80" s="84">
        <v>40000</v>
      </c>
      <c r="G80" s="32">
        <v>26.76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45351</v>
      </c>
      <c r="B81" s="32">
        <v>539495</v>
      </c>
      <c r="C81" s="31" t="s">
        <v>1228</v>
      </c>
      <c r="D81" s="31" t="s">
        <v>1229</v>
      </c>
      <c r="E81" s="31" t="s">
        <v>562</v>
      </c>
      <c r="F81" s="84">
        <v>10000</v>
      </c>
      <c r="G81" s="32">
        <v>29.01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45351</v>
      </c>
      <c r="B82" s="32">
        <v>539495</v>
      </c>
      <c r="C82" s="31" t="s">
        <v>1228</v>
      </c>
      <c r="D82" s="31" t="s">
        <v>1230</v>
      </c>
      <c r="E82" s="31" t="s">
        <v>561</v>
      </c>
      <c r="F82" s="84">
        <v>8053</v>
      </c>
      <c r="G82" s="32">
        <v>29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45351</v>
      </c>
      <c r="B83" s="32">
        <v>519191</v>
      </c>
      <c r="C83" s="31" t="s">
        <v>1231</v>
      </c>
      <c r="D83" s="31" t="s">
        <v>1232</v>
      </c>
      <c r="E83" s="31" t="s">
        <v>562</v>
      </c>
      <c r="F83" s="84">
        <v>86356</v>
      </c>
      <c r="G83" s="32">
        <v>12.12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45351</v>
      </c>
      <c r="B84" s="32">
        <v>519191</v>
      </c>
      <c r="C84" s="31" t="s">
        <v>1231</v>
      </c>
      <c r="D84" s="31" t="s">
        <v>1233</v>
      </c>
      <c r="E84" s="31" t="s">
        <v>561</v>
      </c>
      <c r="F84" s="84">
        <v>48625</v>
      </c>
      <c r="G84" s="32">
        <v>11.58</v>
      </c>
      <c r="H84" s="32" t="s">
        <v>332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45351</v>
      </c>
      <c r="B85" s="32">
        <v>544121</v>
      </c>
      <c r="C85" s="31" t="s">
        <v>1234</v>
      </c>
      <c r="D85" s="31" t="s">
        <v>1235</v>
      </c>
      <c r="E85" s="31" t="s">
        <v>561</v>
      </c>
      <c r="F85" s="84">
        <v>54000</v>
      </c>
      <c r="G85" s="32">
        <v>184.94</v>
      </c>
      <c r="H85" s="32" t="s">
        <v>332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45351</v>
      </c>
      <c r="B86" s="32">
        <v>544121</v>
      </c>
      <c r="C86" s="31" t="s">
        <v>1234</v>
      </c>
      <c r="D86" s="31" t="s">
        <v>1236</v>
      </c>
      <c r="E86" s="31" t="s">
        <v>561</v>
      </c>
      <c r="F86" s="84">
        <v>300000</v>
      </c>
      <c r="G86" s="32">
        <v>206.77</v>
      </c>
      <c r="H86" s="32" t="s">
        <v>332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45351</v>
      </c>
      <c r="B87" s="32">
        <v>544121</v>
      </c>
      <c r="C87" s="31" t="s">
        <v>1234</v>
      </c>
      <c r="D87" s="31" t="s">
        <v>1237</v>
      </c>
      <c r="E87" s="31" t="s">
        <v>561</v>
      </c>
      <c r="F87" s="84">
        <v>2000</v>
      </c>
      <c r="G87" s="32">
        <v>180</v>
      </c>
      <c r="H87" s="32" t="s">
        <v>332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45351</v>
      </c>
      <c r="B88" s="32">
        <v>544121</v>
      </c>
      <c r="C88" s="31" t="s">
        <v>1234</v>
      </c>
      <c r="D88" s="31" t="s">
        <v>1238</v>
      </c>
      <c r="E88" s="31" t="s">
        <v>562</v>
      </c>
      <c r="F88" s="84">
        <v>60000</v>
      </c>
      <c r="G88" s="32">
        <v>187.77</v>
      </c>
      <c r="H88" s="32" t="s">
        <v>332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45351</v>
      </c>
      <c r="B89" s="32">
        <v>544121</v>
      </c>
      <c r="C89" s="31" t="s">
        <v>1234</v>
      </c>
      <c r="D89" s="31" t="s">
        <v>1239</v>
      </c>
      <c r="E89" s="31" t="s">
        <v>561</v>
      </c>
      <c r="F89" s="84">
        <v>44000</v>
      </c>
      <c r="G89" s="32">
        <v>187.65</v>
      </c>
      <c r="H89" s="32" t="s">
        <v>332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45351</v>
      </c>
      <c r="B90" s="32">
        <v>544121</v>
      </c>
      <c r="C90" s="31" t="s">
        <v>1234</v>
      </c>
      <c r="D90" s="31" t="s">
        <v>1237</v>
      </c>
      <c r="E90" s="31" t="s">
        <v>562</v>
      </c>
      <c r="F90" s="84">
        <v>110000</v>
      </c>
      <c r="G90" s="32">
        <v>178.52</v>
      </c>
      <c r="H90" s="32" t="s">
        <v>332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45351</v>
      </c>
      <c r="B91" s="32">
        <v>544121</v>
      </c>
      <c r="C91" s="31" t="s">
        <v>1234</v>
      </c>
      <c r="D91" s="31" t="s">
        <v>1240</v>
      </c>
      <c r="E91" s="31" t="s">
        <v>561</v>
      </c>
      <c r="F91" s="84">
        <v>120000</v>
      </c>
      <c r="G91" s="32">
        <v>189.31</v>
      </c>
      <c r="H91" s="32" t="s">
        <v>332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45351</v>
      </c>
      <c r="B92" s="32">
        <v>544121</v>
      </c>
      <c r="C92" s="31" t="s">
        <v>1234</v>
      </c>
      <c r="D92" s="31" t="s">
        <v>1241</v>
      </c>
      <c r="E92" s="31" t="s">
        <v>561</v>
      </c>
      <c r="F92" s="84">
        <v>64000</v>
      </c>
      <c r="G92" s="32">
        <v>195.07</v>
      </c>
      <c r="H92" s="32" t="s">
        <v>332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45351</v>
      </c>
      <c r="B93" s="32">
        <v>544121</v>
      </c>
      <c r="C93" s="31" t="s">
        <v>1234</v>
      </c>
      <c r="D93" s="31" t="s">
        <v>1240</v>
      </c>
      <c r="E93" s="31" t="s">
        <v>562</v>
      </c>
      <c r="F93" s="84">
        <v>120000</v>
      </c>
      <c r="G93" s="32">
        <v>189.63</v>
      </c>
      <c r="H93" s="32" t="s">
        <v>332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45351</v>
      </c>
      <c r="B94" s="32">
        <v>544121</v>
      </c>
      <c r="C94" s="31" t="s">
        <v>1234</v>
      </c>
      <c r="D94" s="31" t="s">
        <v>1235</v>
      </c>
      <c r="E94" s="31" t="s">
        <v>562</v>
      </c>
      <c r="F94" s="84">
        <v>54000</v>
      </c>
      <c r="G94" s="32">
        <v>212.44</v>
      </c>
      <c r="H94" s="32" t="s">
        <v>332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45351</v>
      </c>
      <c r="B95" s="32">
        <v>544121</v>
      </c>
      <c r="C95" s="31" t="s">
        <v>1234</v>
      </c>
      <c r="D95" s="31" t="s">
        <v>1242</v>
      </c>
      <c r="E95" s="31" t="s">
        <v>561</v>
      </c>
      <c r="F95" s="84">
        <v>20000</v>
      </c>
      <c r="G95" s="32">
        <v>192.23</v>
      </c>
      <c r="H95" s="32" t="s">
        <v>844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45351</v>
      </c>
      <c r="B96" s="32">
        <v>544121</v>
      </c>
      <c r="C96" s="31" t="s">
        <v>1234</v>
      </c>
      <c r="D96" s="31" t="s">
        <v>1242</v>
      </c>
      <c r="E96" s="31" t="s">
        <v>562</v>
      </c>
      <c r="F96" s="84">
        <v>44000</v>
      </c>
      <c r="G96" s="32">
        <v>194.61</v>
      </c>
      <c r="H96" s="32" t="s">
        <v>844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45351</v>
      </c>
      <c r="B97" s="32">
        <v>544121</v>
      </c>
      <c r="C97" s="31" t="s">
        <v>1234</v>
      </c>
      <c r="D97" s="31" t="s">
        <v>1243</v>
      </c>
      <c r="E97" s="31" t="s">
        <v>561</v>
      </c>
      <c r="F97" s="84">
        <v>48000</v>
      </c>
      <c r="G97" s="32">
        <v>198.12</v>
      </c>
      <c r="H97" s="32" t="s">
        <v>844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45351</v>
      </c>
      <c r="B98" s="32">
        <v>544121</v>
      </c>
      <c r="C98" s="31" t="s">
        <v>1234</v>
      </c>
      <c r="D98" s="31" t="s">
        <v>1241</v>
      </c>
      <c r="E98" s="31" t="s">
        <v>562</v>
      </c>
      <c r="F98" s="84">
        <v>64000</v>
      </c>
      <c r="G98" s="32">
        <v>191.81</v>
      </c>
      <c r="H98" s="32" t="s">
        <v>844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45351</v>
      </c>
      <c r="B99" s="32">
        <v>544121</v>
      </c>
      <c r="C99" s="31" t="s">
        <v>1234</v>
      </c>
      <c r="D99" s="31" t="s">
        <v>1244</v>
      </c>
      <c r="E99" s="31" t="s">
        <v>561</v>
      </c>
      <c r="F99" s="84">
        <v>100000</v>
      </c>
      <c r="G99" s="32">
        <v>175.41</v>
      </c>
      <c r="H99" s="32" t="s">
        <v>844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45351</v>
      </c>
      <c r="B100" s="32">
        <v>544121</v>
      </c>
      <c r="C100" s="31" t="s">
        <v>1234</v>
      </c>
      <c r="D100" s="31" t="s">
        <v>1094</v>
      </c>
      <c r="E100" s="31" t="s">
        <v>561</v>
      </c>
      <c r="F100" s="84">
        <v>2000</v>
      </c>
      <c r="G100" s="32">
        <v>176</v>
      </c>
      <c r="H100" s="32" t="s">
        <v>844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45351</v>
      </c>
      <c r="B101" s="32">
        <v>544121</v>
      </c>
      <c r="C101" s="31" t="s">
        <v>1234</v>
      </c>
      <c r="D101" s="31" t="s">
        <v>1244</v>
      </c>
      <c r="E101" s="31" t="s">
        <v>562</v>
      </c>
      <c r="F101" s="84">
        <v>100000</v>
      </c>
      <c r="G101" s="32">
        <v>185.69</v>
      </c>
      <c r="H101" s="32" t="s">
        <v>844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45351</v>
      </c>
      <c r="B102" s="32">
        <v>544121</v>
      </c>
      <c r="C102" s="31" t="s">
        <v>1234</v>
      </c>
      <c r="D102" s="31" t="s">
        <v>1094</v>
      </c>
      <c r="E102" s="31" t="e">
        <v>#REF!</v>
      </c>
      <c r="F102" s="84">
        <v>42000</v>
      </c>
      <c r="G102" s="32">
        <v>183.81</v>
      </c>
      <c r="H102" s="32" t="s">
        <v>844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45351</v>
      </c>
      <c r="B103" s="32">
        <v>512499</v>
      </c>
      <c r="C103" s="31" t="s">
        <v>1245</v>
      </c>
      <c r="D103" s="31" t="s">
        <v>1094</v>
      </c>
      <c r="E103" s="31" t="e">
        <v>#REF!</v>
      </c>
      <c r="F103" s="84">
        <v>500000</v>
      </c>
      <c r="G103" s="32">
        <v>0.53</v>
      </c>
      <c r="H103" s="32" t="s">
        <v>844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45351</v>
      </c>
      <c r="B104" s="32">
        <v>512499</v>
      </c>
      <c r="C104" s="31" t="s">
        <v>1245</v>
      </c>
      <c r="D104" s="31" t="s">
        <v>1094</v>
      </c>
      <c r="E104" s="31" t="e">
        <v>#REF!</v>
      </c>
      <c r="F104" s="84">
        <v>5000000</v>
      </c>
      <c r="G104" s="32">
        <v>0.53</v>
      </c>
      <c r="H104" s="32" t="s">
        <v>844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45351</v>
      </c>
      <c r="B105" s="32">
        <v>540147</v>
      </c>
      <c r="C105" s="31" t="s">
        <v>1155</v>
      </c>
      <c r="D105" s="31" t="s">
        <v>1130</v>
      </c>
      <c r="E105" s="31" t="e">
        <v>#REF!</v>
      </c>
      <c r="F105" s="84">
        <v>12558</v>
      </c>
      <c r="G105" s="32">
        <v>6.28</v>
      </c>
      <c r="H105" s="32" t="s">
        <v>844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45351</v>
      </c>
      <c r="B106" s="32">
        <v>540147</v>
      </c>
      <c r="C106" s="31" t="s">
        <v>1155</v>
      </c>
      <c r="D106" s="31" t="s">
        <v>1130</v>
      </c>
      <c r="E106" s="31" t="s">
        <v>562</v>
      </c>
      <c r="F106" s="84">
        <v>325258</v>
      </c>
      <c r="G106" s="32">
        <v>5.96</v>
      </c>
      <c r="H106" s="32" t="s">
        <v>844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45351</v>
      </c>
      <c r="B107" s="32">
        <v>513472</v>
      </c>
      <c r="C107" s="31" t="s">
        <v>1246</v>
      </c>
      <c r="D107" s="31" t="s">
        <v>858</v>
      </c>
      <c r="E107" s="31" t="s">
        <v>562</v>
      </c>
      <c r="F107" s="84">
        <v>11855</v>
      </c>
      <c r="G107" s="32">
        <v>111.97</v>
      </c>
      <c r="H107" s="32" t="s">
        <v>844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45351</v>
      </c>
      <c r="B108" s="32">
        <v>513472</v>
      </c>
      <c r="C108" s="31" t="s">
        <v>1246</v>
      </c>
      <c r="D108" s="31" t="s">
        <v>858</v>
      </c>
      <c r="E108" s="31" t="s">
        <v>562</v>
      </c>
      <c r="F108" s="84">
        <v>44500</v>
      </c>
      <c r="G108" s="32">
        <v>111.97</v>
      </c>
      <c r="H108" s="32" t="s">
        <v>844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45351</v>
      </c>
      <c r="B109" s="32">
        <v>513472</v>
      </c>
      <c r="C109" s="31" t="s">
        <v>1246</v>
      </c>
      <c r="D109" s="31" t="s">
        <v>1247</v>
      </c>
      <c r="E109" s="31" t="s">
        <v>562</v>
      </c>
      <c r="F109" s="84">
        <v>41367</v>
      </c>
      <c r="G109" s="32">
        <v>111.97</v>
      </c>
      <c r="H109" s="32" t="s">
        <v>844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45351</v>
      </c>
      <c r="B110" s="32">
        <v>513472</v>
      </c>
      <c r="C110" s="31" t="s">
        <v>1246</v>
      </c>
      <c r="D110" s="31" t="s">
        <v>1248</v>
      </c>
      <c r="E110" s="31" t="s">
        <v>562</v>
      </c>
      <c r="F110" s="84">
        <v>50000</v>
      </c>
      <c r="G110" s="32">
        <v>111.97</v>
      </c>
      <c r="H110" s="32" t="s">
        <v>844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45351</v>
      </c>
      <c r="B111" s="32">
        <v>513472</v>
      </c>
      <c r="C111" s="31" t="s">
        <v>1246</v>
      </c>
      <c r="D111" s="31" t="s">
        <v>1249</v>
      </c>
      <c r="E111" s="31" t="s">
        <v>562</v>
      </c>
      <c r="F111" s="84">
        <v>33190</v>
      </c>
      <c r="G111" s="32">
        <v>111.97</v>
      </c>
      <c r="H111" s="32" t="s">
        <v>844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45351</v>
      </c>
      <c r="B112" s="32">
        <v>513472</v>
      </c>
      <c r="C112" s="31" t="s">
        <v>1246</v>
      </c>
      <c r="D112" s="31" t="s">
        <v>1250</v>
      </c>
      <c r="E112" s="31" t="s">
        <v>562</v>
      </c>
      <c r="F112" s="84">
        <v>39000</v>
      </c>
      <c r="G112" s="32">
        <v>111.97</v>
      </c>
      <c r="H112" s="32" t="s">
        <v>844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45351</v>
      </c>
      <c r="B113" s="32">
        <v>531982</v>
      </c>
      <c r="C113" s="31" t="s">
        <v>1251</v>
      </c>
      <c r="D113" s="31" t="s">
        <v>1252</v>
      </c>
      <c r="E113" s="31" t="s">
        <v>562</v>
      </c>
      <c r="F113" s="84">
        <v>27500</v>
      </c>
      <c r="G113" s="32">
        <v>55.91</v>
      </c>
      <c r="H113" s="32" t="s">
        <v>844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45351</v>
      </c>
      <c r="B114" s="32">
        <v>540079</v>
      </c>
      <c r="C114" s="31" t="s">
        <v>1253</v>
      </c>
      <c r="D114" s="31" t="s">
        <v>1254</v>
      </c>
      <c r="E114" s="31" t="s">
        <v>562</v>
      </c>
      <c r="F114" s="84">
        <v>60000</v>
      </c>
      <c r="G114" s="32">
        <v>249.25</v>
      </c>
      <c r="H114" s="32" t="s">
        <v>844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45351</v>
      </c>
      <c r="B115" s="32">
        <v>543745</v>
      </c>
      <c r="C115" s="31" t="s">
        <v>1255</v>
      </c>
      <c r="D115" s="31" t="s">
        <v>1256</v>
      </c>
      <c r="E115" s="31" t="s">
        <v>562</v>
      </c>
      <c r="F115" s="84">
        <v>114000</v>
      </c>
      <c r="G115" s="32">
        <v>8.4</v>
      </c>
      <c r="H115" s="32" t="s">
        <v>844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45351</v>
      </c>
      <c r="B116" s="32">
        <v>543745</v>
      </c>
      <c r="C116" s="31" t="s">
        <v>1255</v>
      </c>
      <c r="D116" s="31" t="s">
        <v>1257</v>
      </c>
      <c r="E116" s="31" t="s">
        <v>562</v>
      </c>
      <c r="F116" s="84">
        <v>114000</v>
      </c>
      <c r="G116" s="32">
        <v>8.4</v>
      </c>
      <c r="H116" s="32" t="s">
        <v>844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45351</v>
      </c>
      <c r="B117" s="32">
        <v>539310</v>
      </c>
      <c r="C117" s="31" t="s">
        <v>1098</v>
      </c>
      <c r="D117" s="31" t="s">
        <v>1258</v>
      </c>
      <c r="E117" s="31" t="s">
        <v>562</v>
      </c>
      <c r="F117" s="84">
        <v>300000</v>
      </c>
      <c r="G117" s="32">
        <v>78.52</v>
      </c>
      <c r="H117" s="32" t="s">
        <v>844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45351</v>
      </c>
      <c r="B118" s="32">
        <v>539310</v>
      </c>
      <c r="C118" s="31" t="s">
        <v>1098</v>
      </c>
      <c r="D118" s="31" t="s">
        <v>1259</v>
      </c>
      <c r="E118" s="31" t="s">
        <v>562</v>
      </c>
      <c r="F118" s="84">
        <v>350000</v>
      </c>
      <c r="G118" s="32">
        <v>79.05</v>
      </c>
      <c r="H118" s="32" t="s">
        <v>844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45351</v>
      </c>
      <c r="B119" s="32">
        <v>539310</v>
      </c>
      <c r="C119" s="31" t="s">
        <v>1098</v>
      </c>
      <c r="D119" s="31" t="s">
        <v>1260</v>
      </c>
      <c r="E119" s="31" t="s">
        <v>562</v>
      </c>
      <c r="F119" s="84">
        <v>300837</v>
      </c>
      <c r="G119" s="32">
        <v>78.650000000000006</v>
      </c>
      <c r="H119" s="32" t="s">
        <v>844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45351</v>
      </c>
      <c r="B120" s="32">
        <v>539310</v>
      </c>
      <c r="C120" s="31" t="s">
        <v>1098</v>
      </c>
      <c r="D120" s="31" t="s">
        <v>1261</v>
      </c>
      <c r="E120" s="31" t="s">
        <v>562</v>
      </c>
      <c r="F120" s="84">
        <v>307654</v>
      </c>
      <c r="G120" s="32">
        <v>78.84</v>
      </c>
      <c r="H120" s="32" t="s">
        <v>844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45351</v>
      </c>
      <c r="B121" s="32">
        <v>539310</v>
      </c>
      <c r="C121" s="31" t="s">
        <v>1098</v>
      </c>
      <c r="D121" s="31" t="s">
        <v>1222</v>
      </c>
      <c r="E121" s="31" t="s">
        <v>562</v>
      </c>
      <c r="F121" s="84">
        <v>220209</v>
      </c>
      <c r="G121" s="32">
        <v>79.06</v>
      </c>
      <c r="H121" s="32" t="s">
        <v>844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45351</v>
      </c>
      <c r="B122" s="32">
        <v>539310</v>
      </c>
      <c r="C122" s="31" t="s">
        <v>1098</v>
      </c>
      <c r="D122" s="31" t="s">
        <v>1099</v>
      </c>
      <c r="E122" s="31" t="s">
        <v>562</v>
      </c>
      <c r="F122" s="84">
        <v>938660</v>
      </c>
      <c r="G122" s="32">
        <v>77.98</v>
      </c>
      <c r="H122" s="32" t="s">
        <v>844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45351</v>
      </c>
      <c r="B123" s="32">
        <v>539310</v>
      </c>
      <c r="C123" s="31" t="s">
        <v>1098</v>
      </c>
      <c r="D123" s="31" t="s">
        <v>1222</v>
      </c>
      <c r="E123" s="31" t="s">
        <v>562</v>
      </c>
      <c r="F123" s="84">
        <v>220209</v>
      </c>
      <c r="G123" s="32">
        <v>79.03</v>
      </c>
      <c r="H123" s="32" t="s">
        <v>844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45351</v>
      </c>
      <c r="B124" s="32">
        <v>539310</v>
      </c>
      <c r="C124" s="31" t="s">
        <v>1098</v>
      </c>
      <c r="D124" s="31" t="s">
        <v>1099</v>
      </c>
      <c r="E124" s="31" t="s">
        <v>562</v>
      </c>
      <c r="F124" s="84">
        <v>784039</v>
      </c>
      <c r="G124" s="32">
        <v>79.040000000000006</v>
      </c>
      <c r="H124" s="32" t="s">
        <v>844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45351</v>
      </c>
      <c r="B125" s="32">
        <v>533629</v>
      </c>
      <c r="C125" s="31" t="s">
        <v>1129</v>
      </c>
      <c r="D125" s="31" t="s">
        <v>1100</v>
      </c>
      <c r="E125" s="31" t="s">
        <v>562</v>
      </c>
      <c r="F125" s="84">
        <v>150000</v>
      </c>
      <c r="G125" s="32">
        <v>11.07</v>
      </c>
      <c r="H125" s="32" t="s">
        <v>844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45351</v>
      </c>
      <c r="B126" s="32">
        <v>533629</v>
      </c>
      <c r="C126" s="31" t="s">
        <v>1129</v>
      </c>
      <c r="D126" s="31" t="s">
        <v>1262</v>
      </c>
      <c r="E126" s="31" t="s">
        <v>562</v>
      </c>
      <c r="F126" s="84">
        <v>205000</v>
      </c>
      <c r="G126" s="32">
        <v>11.07</v>
      </c>
      <c r="H126" s="32" t="s">
        <v>844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45351</v>
      </c>
      <c r="B127" s="32">
        <v>543996</v>
      </c>
      <c r="C127" s="31" t="s">
        <v>1263</v>
      </c>
      <c r="D127" s="31" t="s">
        <v>1195</v>
      </c>
      <c r="E127" s="31" t="s">
        <v>562</v>
      </c>
      <c r="F127" s="84">
        <v>1666700</v>
      </c>
      <c r="G127" s="32">
        <v>341.95</v>
      </c>
      <c r="H127" s="32" t="s">
        <v>844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45351</v>
      </c>
      <c r="B128" s="32">
        <v>543996</v>
      </c>
      <c r="C128" s="31" t="s">
        <v>1263</v>
      </c>
      <c r="D128" s="31" t="s">
        <v>1194</v>
      </c>
      <c r="E128" s="31" t="s">
        <v>562</v>
      </c>
      <c r="F128" s="84">
        <v>1666700</v>
      </c>
      <c r="G128" s="32">
        <v>341.95</v>
      </c>
      <c r="H128" s="32" t="s">
        <v>844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45351</v>
      </c>
      <c r="B129" s="32">
        <v>541338</v>
      </c>
      <c r="C129" s="31" t="s">
        <v>1157</v>
      </c>
      <c r="D129" s="31" t="s">
        <v>1158</v>
      </c>
      <c r="E129" s="31" t="s">
        <v>562</v>
      </c>
      <c r="F129" s="84">
        <v>95563</v>
      </c>
      <c r="G129" s="32">
        <v>54.81</v>
      </c>
      <c r="H129" s="32" t="s">
        <v>844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45351</v>
      </c>
      <c r="B130" s="32">
        <v>532035</v>
      </c>
      <c r="C130" s="31" t="s">
        <v>1264</v>
      </c>
      <c r="D130" s="31" t="s">
        <v>1265</v>
      </c>
      <c r="E130" s="31" t="s">
        <v>562</v>
      </c>
      <c r="F130" s="84">
        <v>186000</v>
      </c>
      <c r="G130" s="32">
        <v>11.8</v>
      </c>
      <c r="H130" s="32" t="s">
        <v>844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45351</v>
      </c>
      <c r="B131" s="32">
        <v>531390</v>
      </c>
      <c r="C131" s="31" t="s">
        <v>1266</v>
      </c>
      <c r="D131" s="31" t="s">
        <v>1267</v>
      </c>
      <c r="E131" s="31" t="s">
        <v>562</v>
      </c>
      <c r="F131" s="84">
        <v>79660</v>
      </c>
      <c r="G131" s="32">
        <v>44.38</v>
      </c>
      <c r="H131" s="32" t="s">
        <v>844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45351</v>
      </c>
      <c r="B132" s="32">
        <v>531390</v>
      </c>
      <c r="C132" s="31" t="s">
        <v>1266</v>
      </c>
      <c r="D132" s="31" t="s">
        <v>1268</v>
      </c>
      <c r="E132" s="31" t="s">
        <v>562</v>
      </c>
      <c r="F132" s="84">
        <v>80000</v>
      </c>
      <c r="G132" s="32">
        <v>44.38</v>
      </c>
      <c r="H132" s="32" t="s">
        <v>844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45351</v>
      </c>
      <c r="B133" s="32">
        <v>533576</v>
      </c>
      <c r="C133" s="31" t="s">
        <v>1164</v>
      </c>
      <c r="D133" s="31" t="s">
        <v>1269</v>
      </c>
      <c r="E133" s="31" t="s">
        <v>562</v>
      </c>
      <c r="F133" s="84">
        <v>66180</v>
      </c>
      <c r="G133" s="32">
        <v>56.52</v>
      </c>
      <c r="H133" s="32" t="s">
        <v>844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2.75" customHeight="1">
      <c r="A134" s="83">
        <v>45351</v>
      </c>
      <c r="B134" s="32">
        <v>533576</v>
      </c>
      <c r="C134" s="31" t="s">
        <v>1164</v>
      </c>
      <c r="D134" s="31" t="s">
        <v>1269</v>
      </c>
      <c r="E134" s="31" t="s">
        <v>562</v>
      </c>
      <c r="F134" s="84">
        <v>167562</v>
      </c>
      <c r="G134" s="32">
        <v>57.35</v>
      </c>
      <c r="H134" s="32" t="s">
        <v>844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1:28" ht="12.75" customHeight="1">
      <c r="A135" s="83">
        <v>45351</v>
      </c>
      <c r="B135" s="32">
        <v>511726</v>
      </c>
      <c r="C135" s="31" t="s">
        <v>1270</v>
      </c>
      <c r="D135" s="31" t="s">
        <v>858</v>
      </c>
      <c r="E135" s="31" t="s">
        <v>562</v>
      </c>
      <c r="F135" s="84">
        <v>700000</v>
      </c>
      <c r="G135" s="32">
        <v>29.52</v>
      </c>
      <c r="H135" s="32" t="s">
        <v>844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1:28" ht="12.75" customHeight="1">
      <c r="A136" s="83">
        <v>45351</v>
      </c>
      <c r="B136" s="32">
        <v>511726</v>
      </c>
      <c r="C136" s="31" t="s">
        <v>1270</v>
      </c>
      <c r="D136" s="31" t="s">
        <v>858</v>
      </c>
      <c r="E136" s="31" t="s">
        <v>562</v>
      </c>
      <c r="F136" s="84">
        <v>350000</v>
      </c>
      <c r="G136" s="32">
        <v>29.5</v>
      </c>
      <c r="H136" s="32" t="s">
        <v>844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1:28" ht="12.75" customHeight="1">
      <c r="A137" s="83">
        <v>45351</v>
      </c>
      <c r="B137" s="32">
        <v>511726</v>
      </c>
      <c r="C137" s="31" t="s">
        <v>1270</v>
      </c>
      <c r="D137" s="31" t="s">
        <v>1271</v>
      </c>
      <c r="E137" s="31" t="s">
        <v>562</v>
      </c>
      <c r="F137" s="84">
        <v>740000</v>
      </c>
      <c r="G137" s="32">
        <v>29.49</v>
      </c>
      <c r="H137" s="32" t="s">
        <v>844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1:28" ht="12.75" customHeight="1">
      <c r="A138" s="83">
        <v>45351</v>
      </c>
      <c r="B138" s="32" t="s">
        <v>1272</v>
      </c>
      <c r="C138" s="31" t="s">
        <v>1273</v>
      </c>
      <c r="D138" s="31" t="s">
        <v>1274</v>
      </c>
      <c r="E138" s="31" t="s">
        <v>561</v>
      </c>
      <c r="F138" s="84">
        <v>690485</v>
      </c>
      <c r="G138" s="32">
        <v>190</v>
      </c>
      <c r="H138" s="32" t="s">
        <v>844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1:28" ht="12.75" customHeight="1">
      <c r="A139" s="83">
        <v>45351</v>
      </c>
      <c r="B139" s="32" t="s">
        <v>1275</v>
      </c>
      <c r="C139" s="31" t="s">
        <v>1276</v>
      </c>
      <c r="D139" s="31" t="s">
        <v>1277</v>
      </c>
      <c r="E139" s="31" t="s">
        <v>561</v>
      </c>
      <c r="F139" s="84">
        <v>1000000</v>
      </c>
      <c r="G139" s="32">
        <v>1.65</v>
      </c>
      <c r="H139" s="32" t="s">
        <v>844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1:28" ht="12.75" customHeight="1">
      <c r="A140" s="83">
        <v>45351</v>
      </c>
      <c r="B140" s="32" t="s">
        <v>1278</v>
      </c>
      <c r="C140" s="31" t="s">
        <v>1279</v>
      </c>
      <c r="D140" s="31" t="s">
        <v>1280</v>
      </c>
      <c r="E140" s="31" t="s">
        <v>561</v>
      </c>
      <c r="F140" s="84">
        <v>192000</v>
      </c>
      <c r="G140" s="32">
        <v>116.05</v>
      </c>
      <c r="H140" s="32" t="s">
        <v>844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1:28" ht="12.75" customHeight="1">
      <c r="A141" s="83">
        <v>45351</v>
      </c>
      <c r="B141" s="32" t="s">
        <v>1278</v>
      </c>
      <c r="C141" s="31" t="s">
        <v>1279</v>
      </c>
      <c r="D141" s="31" t="s">
        <v>858</v>
      </c>
      <c r="E141" s="31" t="s">
        <v>561</v>
      </c>
      <c r="F141" s="84">
        <v>51200</v>
      </c>
      <c r="G141" s="32">
        <v>115.64</v>
      </c>
      <c r="H141" s="32" t="s">
        <v>844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1:28" ht="12.75" customHeight="1">
      <c r="A142" s="83">
        <v>45351</v>
      </c>
      <c r="B142" s="32" t="s">
        <v>1044</v>
      </c>
      <c r="C142" s="31" t="s">
        <v>1045</v>
      </c>
      <c r="D142" s="31" t="s">
        <v>1094</v>
      </c>
      <c r="E142" s="31" t="s">
        <v>561</v>
      </c>
      <c r="F142" s="84">
        <v>571254</v>
      </c>
      <c r="G142" s="32">
        <v>50.88</v>
      </c>
      <c r="H142" s="32" t="s">
        <v>844</v>
      </c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1:28" ht="12.75" customHeight="1">
      <c r="A143" s="83">
        <v>45351</v>
      </c>
      <c r="B143" s="32" t="s">
        <v>1044</v>
      </c>
      <c r="C143" s="31" t="s">
        <v>1045</v>
      </c>
      <c r="D143" s="31" t="s">
        <v>1093</v>
      </c>
      <c r="E143" s="31" t="s">
        <v>561</v>
      </c>
      <c r="F143" s="84">
        <v>629171</v>
      </c>
      <c r="G143" s="32">
        <v>51.39</v>
      </c>
      <c r="H143" s="32" t="s">
        <v>844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ht="12.75" customHeight="1">
      <c r="A144" s="83">
        <v>45351</v>
      </c>
      <c r="B144" s="32" t="s">
        <v>1044</v>
      </c>
      <c r="C144" s="31" t="s">
        <v>1045</v>
      </c>
      <c r="D144" s="31" t="s">
        <v>1281</v>
      </c>
      <c r="E144" s="31" t="s">
        <v>561</v>
      </c>
      <c r="F144" s="84">
        <v>384094</v>
      </c>
      <c r="G144" s="32">
        <v>52.41</v>
      </c>
      <c r="H144" s="32" t="s">
        <v>844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1:28" ht="12.75" customHeight="1">
      <c r="A145" s="83">
        <v>45351</v>
      </c>
      <c r="B145" s="32" t="s">
        <v>1044</v>
      </c>
      <c r="C145" s="31" t="s">
        <v>1045</v>
      </c>
      <c r="D145" s="31" t="s">
        <v>1159</v>
      </c>
      <c r="E145" s="31" t="s">
        <v>561</v>
      </c>
      <c r="F145" s="84">
        <v>441227</v>
      </c>
      <c r="G145" s="32">
        <v>49.98</v>
      </c>
      <c r="H145" s="32" t="s">
        <v>844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1:28" ht="12.75" customHeight="1">
      <c r="A146" s="83">
        <v>45351</v>
      </c>
      <c r="B146" s="32" t="s">
        <v>1282</v>
      </c>
      <c r="C146" s="31" t="s">
        <v>1283</v>
      </c>
      <c r="D146" s="31" t="s">
        <v>1284</v>
      </c>
      <c r="E146" s="31" t="s">
        <v>561</v>
      </c>
      <c r="F146" s="84">
        <v>850000</v>
      </c>
      <c r="G146" s="32">
        <v>378.82</v>
      </c>
      <c r="H146" s="32" t="s">
        <v>844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1:28" ht="12.75" customHeight="1">
      <c r="A147" s="83">
        <v>45351</v>
      </c>
      <c r="B147" s="32" t="s">
        <v>1160</v>
      </c>
      <c r="C147" s="31" t="s">
        <v>1161</v>
      </c>
      <c r="D147" s="31" t="s">
        <v>1156</v>
      </c>
      <c r="E147" s="31" t="s">
        <v>561</v>
      </c>
      <c r="F147" s="84">
        <v>73600</v>
      </c>
      <c r="G147" s="32">
        <v>248.05</v>
      </c>
      <c r="H147" s="32" t="s">
        <v>844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1:28" ht="12.75" customHeight="1">
      <c r="A148" s="83">
        <v>45351</v>
      </c>
      <c r="B148" s="32" t="s">
        <v>1285</v>
      </c>
      <c r="C148" s="31" t="s">
        <v>1286</v>
      </c>
      <c r="D148" s="31" t="s">
        <v>1063</v>
      </c>
      <c r="E148" s="31" t="s">
        <v>561</v>
      </c>
      <c r="F148" s="84">
        <v>5000000</v>
      </c>
      <c r="G148" s="32">
        <v>4</v>
      </c>
      <c r="H148" s="32" t="s">
        <v>844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1:28" ht="12.75" customHeight="1">
      <c r="A149" s="83">
        <v>45351</v>
      </c>
      <c r="B149" s="32" t="s">
        <v>1287</v>
      </c>
      <c r="C149" s="31" t="s">
        <v>1288</v>
      </c>
      <c r="D149" s="31" t="s">
        <v>1289</v>
      </c>
      <c r="E149" s="31" t="s">
        <v>561</v>
      </c>
      <c r="F149" s="84">
        <v>5000</v>
      </c>
      <c r="G149" s="32">
        <v>4.8499999999999996</v>
      </c>
      <c r="H149" s="32" t="s">
        <v>844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</row>
    <row r="150" spans="1:28" ht="12.75" customHeight="1">
      <c r="A150" s="83">
        <v>45351</v>
      </c>
      <c r="B150" s="32" t="s">
        <v>1287</v>
      </c>
      <c r="C150" s="31" t="s">
        <v>1288</v>
      </c>
      <c r="D150" s="31" t="s">
        <v>1290</v>
      </c>
      <c r="E150" s="31" t="s">
        <v>561</v>
      </c>
      <c r="F150" s="84">
        <v>2104110</v>
      </c>
      <c r="G150" s="32">
        <v>4.96</v>
      </c>
      <c r="H150" s="32" t="s">
        <v>844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</row>
    <row r="151" spans="1:28" ht="12.75" customHeight="1">
      <c r="A151" s="83">
        <v>45351</v>
      </c>
      <c r="B151" s="32" t="s">
        <v>1291</v>
      </c>
      <c r="C151" s="31" t="s">
        <v>1292</v>
      </c>
      <c r="D151" s="31" t="s">
        <v>1046</v>
      </c>
      <c r="E151" s="31" t="s">
        <v>561</v>
      </c>
      <c r="F151" s="84">
        <v>496855</v>
      </c>
      <c r="G151" s="32">
        <v>208.52</v>
      </c>
      <c r="H151" s="32" t="s">
        <v>844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</row>
    <row r="152" spans="1:28" ht="12.75" customHeight="1">
      <c r="A152" s="83">
        <v>45351</v>
      </c>
      <c r="B152" s="32" t="s">
        <v>1291</v>
      </c>
      <c r="C152" s="31" t="s">
        <v>1292</v>
      </c>
      <c r="D152" s="31" t="s">
        <v>1293</v>
      </c>
      <c r="E152" s="31" t="s">
        <v>561</v>
      </c>
      <c r="F152" s="84">
        <v>420696</v>
      </c>
      <c r="G152" s="32">
        <v>206.35</v>
      </c>
      <c r="H152" s="32" t="s">
        <v>844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</row>
    <row r="153" spans="1:28" ht="12.75" customHeight="1">
      <c r="A153" s="83">
        <v>45351</v>
      </c>
      <c r="B153" s="32" t="s">
        <v>1291</v>
      </c>
      <c r="C153" s="31" t="s">
        <v>1292</v>
      </c>
      <c r="D153" s="31" t="s">
        <v>1294</v>
      </c>
      <c r="E153" s="31" t="s">
        <v>561</v>
      </c>
      <c r="F153" s="84">
        <v>891061</v>
      </c>
      <c r="G153" s="32">
        <v>207.02</v>
      </c>
      <c r="H153" s="32" t="s">
        <v>844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</row>
    <row r="154" spans="1:28" ht="12.75" customHeight="1">
      <c r="A154" s="83">
        <v>45351</v>
      </c>
      <c r="B154" s="32" t="s">
        <v>1291</v>
      </c>
      <c r="C154" s="31" t="s">
        <v>1292</v>
      </c>
      <c r="D154" s="31" t="s">
        <v>1295</v>
      </c>
      <c r="E154" s="31" t="s">
        <v>561</v>
      </c>
      <c r="F154" s="84">
        <v>705929</v>
      </c>
      <c r="G154" s="32">
        <v>202.9</v>
      </c>
      <c r="H154" s="32" t="s">
        <v>844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</row>
    <row r="155" spans="1:28" ht="12.75" customHeight="1">
      <c r="A155" s="83">
        <v>45351</v>
      </c>
      <c r="B155" s="32" t="s">
        <v>1296</v>
      </c>
      <c r="C155" s="31" t="s">
        <v>1297</v>
      </c>
      <c r="D155" s="31" t="s">
        <v>1063</v>
      </c>
      <c r="E155" s="31" t="s">
        <v>561</v>
      </c>
      <c r="F155" s="84">
        <v>32542778</v>
      </c>
      <c r="G155" s="32">
        <v>19.95</v>
      </c>
      <c r="H155" s="32" t="s">
        <v>844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</row>
    <row r="156" spans="1:28" ht="12.75" customHeight="1">
      <c r="A156" s="83">
        <v>45351</v>
      </c>
      <c r="B156" s="32" t="s">
        <v>1296</v>
      </c>
      <c r="C156" s="31" t="s">
        <v>1297</v>
      </c>
      <c r="D156" s="31" t="s">
        <v>1298</v>
      </c>
      <c r="E156" s="31" t="s">
        <v>561</v>
      </c>
      <c r="F156" s="84">
        <v>25794711</v>
      </c>
      <c r="G156" s="32">
        <v>19.95</v>
      </c>
      <c r="H156" s="32" t="s">
        <v>844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</row>
    <row r="157" spans="1:28" ht="12.75" customHeight="1">
      <c r="A157" s="83">
        <v>45351</v>
      </c>
      <c r="B157" s="32" t="s">
        <v>1296</v>
      </c>
      <c r="C157" s="31" t="s">
        <v>1297</v>
      </c>
      <c r="D157" s="31" t="s">
        <v>858</v>
      </c>
      <c r="E157" s="31" t="s">
        <v>561</v>
      </c>
      <c r="F157" s="84">
        <v>18293359</v>
      </c>
      <c r="G157" s="32">
        <v>19.940000000000001</v>
      </c>
      <c r="H157" s="32" t="s">
        <v>844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</row>
    <row r="158" spans="1:28" ht="12.75" customHeight="1">
      <c r="A158" s="83">
        <v>45351</v>
      </c>
      <c r="B158" s="32" t="s">
        <v>1296</v>
      </c>
      <c r="C158" s="31" t="s">
        <v>1297</v>
      </c>
      <c r="D158" s="31" t="s">
        <v>1093</v>
      </c>
      <c r="E158" s="31" t="s">
        <v>561</v>
      </c>
      <c r="F158" s="84">
        <v>14744088</v>
      </c>
      <c r="G158" s="32">
        <v>19.96</v>
      </c>
      <c r="H158" s="32" t="s">
        <v>844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</row>
    <row r="159" spans="1:28" ht="12.75" customHeight="1">
      <c r="A159" s="83">
        <v>45351</v>
      </c>
      <c r="B159" s="32" t="s">
        <v>1296</v>
      </c>
      <c r="C159" s="31" t="s">
        <v>1297</v>
      </c>
      <c r="D159" s="31" t="s">
        <v>1094</v>
      </c>
      <c r="E159" s="31" t="s">
        <v>561</v>
      </c>
      <c r="F159" s="84">
        <v>17230958</v>
      </c>
      <c r="G159" s="32">
        <v>19.96</v>
      </c>
      <c r="H159" s="32" t="s">
        <v>844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</row>
    <row r="160" spans="1:28" ht="12.75" customHeight="1">
      <c r="A160" s="83">
        <v>45351</v>
      </c>
      <c r="B160" s="32" t="s">
        <v>1299</v>
      </c>
      <c r="C160" s="31" t="s">
        <v>1300</v>
      </c>
      <c r="D160" s="31" t="s">
        <v>1166</v>
      </c>
      <c r="E160" s="31" t="s">
        <v>561</v>
      </c>
      <c r="F160" s="84">
        <v>155000</v>
      </c>
      <c r="G160" s="32">
        <v>58.34</v>
      </c>
      <c r="H160" s="32" t="s">
        <v>844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</row>
    <row r="161" spans="1:28" ht="12.75" customHeight="1">
      <c r="A161" s="83">
        <v>45351</v>
      </c>
      <c r="B161" s="32" t="s">
        <v>1301</v>
      </c>
      <c r="C161" s="31" t="s">
        <v>1302</v>
      </c>
      <c r="D161" s="31" t="s">
        <v>1303</v>
      </c>
      <c r="E161" s="31" t="s">
        <v>561</v>
      </c>
      <c r="F161" s="84">
        <v>99200</v>
      </c>
      <c r="G161" s="32">
        <v>86.36</v>
      </c>
      <c r="H161" s="32" t="s">
        <v>844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</row>
    <row r="162" spans="1:28" ht="12.75" customHeight="1">
      <c r="A162" s="83">
        <v>45351</v>
      </c>
      <c r="B162" s="32" t="s">
        <v>1304</v>
      </c>
      <c r="C162" s="31" t="s">
        <v>1305</v>
      </c>
      <c r="D162" s="31" t="s">
        <v>1306</v>
      </c>
      <c r="E162" s="31" t="s">
        <v>561</v>
      </c>
      <c r="F162" s="84">
        <v>95000</v>
      </c>
      <c r="G162" s="32">
        <v>1295.27</v>
      </c>
      <c r="H162" s="32" t="s">
        <v>844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</row>
    <row r="163" spans="1:28" ht="12.75" customHeight="1">
      <c r="A163" s="83">
        <v>45351</v>
      </c>
      <c r="B163" s="32" t="s">
        <v>1307</v>
      </c>
      <c r="C163" s="31" t="s">
        <v>1308</v>
      </c>
      <c r="D163" s="31" t="s">
        <v>1130</v>
      </c>
      <c r="E163" s="31" t="s">
        <v>561</v>
      </c>
      <c r="F163" s="84">
        <v>276000</v>
      </c>
      <c r="G163" s="32">
        <v>43.24</v>
      </c>
      <c r="H163" s="32" t="s">
        <v>844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</row>
    <row r="164" spans="1:28" ht="12.75" customHeight="1">
      <c r="A164" s="83">
        <v>45351</v>
      </c>
      <c r="B164" s="32" t="s">
        <v>1307</v>
      </c>
      <c r="C164" s="31" t="s">
        <v>1308</v>
      </c>
      <c r="D164" s="31" t="s">
        <v>1309</v>
      </c>
      <c r="E164" s="31" t="s">
        <v>561</v>
      </c>
      <c r="F164" s="84">
        <v>195000</v>
      </c>
      <c r="G164" s="32">
        <v>44.6</v>
      </c>
      <c r="H164" s="32" t="s">
        <v>844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</row>
    <row r="165" spans="1:28" ht="12.75" customHeight="1">
      <c r="A165" s="83">
        <v>45351</v>
      </c>
      <c r="B165" s="32" t="s">
        <v>1307</v>
      </c>
      <c r="C165" s="31" t="s">
        <v>1308</v>
      </c>
      <c r="D165" s="31" t="s">
        <v>1063</v>
      </c>
      <c r="E165" s="31" t="s">
        <v>561</v>
      </c>
      <c r="F165" s="84">
        <v>327000</v>
      </c>
      <c r="G165" s="32">
        <v>40.4</v>
      </c>
      <c r="H165" s="32" t="s">
        <v>844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</row>
    <row r="166" spans="1:28" ht="12.75" customHeight="1">
      <c r="A166" s="83">
        <v>45351</v>
      </c>
      <c r="B166" s="32" t="s">
        <v>1307</v>
      </c>
      <c r="C166" s="31" t="s">
        <v>1308</v>
      </c>
      <c r="D166" s="31" t="s">
        <v>1099</v>
      </c>
      <c r="E166" s="31" t="s">
        <v>561</v>
      </c>
      <c r="F166" s="84">
        <v>240000</v>
      </c>
      <c r="G166" s="32">
        <v>40.549999999999997</v>
      </c>
      <c r="H166" s="32" t="s">
        <v>844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</row>
    <row r="167" spans="1:28" ht="12.75" customHeight="1">
      <c r="A167" s="83">
        <v>45351</v>
      </c>
      <c r="B167" s="32" t="s">
        <v>1307</v>
      </c>
      <c r="C167" s="31" t="s">
        <v>1308</v>
      </c>
      <c r="D167" s="31" t="s">
        <v>1221</v>
      </c>
      <c r="E167" s="31" t="s">
        <v>561</v>
      </c>
      <c r="F167" s="84">
        <v>147000</v>
      </c>
      <c r="G167" s="32">
        <v>40.909999999999997</v>
      </c>
      <c r="H167" s="32" t="s">
        <v>844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</row>
    <row r="168" spans="1:28" ht="12.75" customHeight="1">
      <c r="A168" s="83">
        <v>45351</v>
      </c>
      <c r="B168" s="32" t="s">
        <v>1307</v>
      </c>
      <c r="C168" s="31" t="s">
        <v>1308</v>
      </c>
      <c r="D168" s="31" t="s">
        <v>1310</v>
      </c>
      <c r="E168" s="31" t="s">
        <v>561</v>
      </c>
      <c r="F168" s="84">
        <v>135000</v>
      </c>
      <c r="G168" s="32">
        <v>42.62</v>
      </c>
      <c r="H168" s="32" t="s">
        <v>844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</row>
    <row r="169" spans="1:28" ht="12.75" customHeight="1">
      <c r="A169" s="83">
        <v>45351</v>
      </c>
      <c r="B169" s="32" t="s">
        <v>1307</v>
      </c>
      <c r="C169" s="31" t="s">
        <v>1308</v>
      </c>
      <c r="D169" s="31" t="s">
        <v>1311</v>
      </c>
      <c r="E169" s="31" t="s">
        <v>561</v>
      </c>
      <c r="F169" s="84">
        <v>99000</v>
      </c>
      <c r="G169" s="32">
        <v>40.4</v>
      </c>
      <c r="H169" s="32" t="s">
        <v>844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</row>
    <row r="170" spans="1:28" ht="12.75" customHeight="1">
      <c r="A170" s="83">
        <v>45351</v>
      </c>
      <c r="B170" s="32" t="s">
        <v>1312</v>
      </c>
      <c r="C170" s="31" t="s">
        <v>1313</v>
      </c>
      <c r="D170" s="31" t="s">
        <v>1314</v>
      </c>
      <c r="E170" s="31" t="s">
        <v>561</v>
      </c>
      <c r="F170" s="84">
        <v>65795</v>
      </c>
      <c r="G170" s="32">
        <v>28.56</v>
      </c>
      <c r="H170" s="32" t="s">
        <v>844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</row>
    <row r="171" spans="1:28" ht="12.75" customHeight="1">
      <c r="A171" s="83">
        <v>45351</v>
      </c>
      <c r="B171" s="32" t="s">
        <v>1315</v>
      </c>
      <c r="C171" s="31" t="s">
        <v>1316</v>
      </c>
      <c r="D171" s="31" t="s">
        <v>563</v>
      </c>
      <c r="E171" s="31" t="s">
        <v>561</v>
      </c>
      <c r="F171" s="84">
        <v>364524</v>
      </c>
      <c r="G171" s="32">
        <v>475.65</v>
      </c>
      <c r="H171" s="32" t="s">
        <v>844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</row>
    <row r="172" spans="1:28" ht="12.75" customHeight="1">
      <c r="A172" s="83">
        <v>45351</v>
      </c>
      <c r="B172" s="32" t="s">
        <v>1315</v>
      </c>
      <c r="C172" s="31" t="s">
        <v>1316</v>
      </c>
      <c r="D172" s="31" t="s">
        <v>1317</v>
      </c>
      <c r="E172" s="31" t="s">
        <v>561</v>
      </c>
      <c r="F172" s="84">
        <v>2500000</v>
      </c>
      <c r="G172" s="32">
        <v>450.5</v>
      </c>
      <c r="H172" s="32" t="s">
        <v>844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</row>
    <row r="173" spans="1:28" ht="12.75" customHeight="1">
      <c r="A173" s="83">
        <v>45351</v>
      </c>
      <c r="B173" s="32" t="s">
        <v>202</v>
      </c>
      <c r="C173" s="31" t="s">
        <v>1318</v>
      </c>
      <c r="D173" s="31" t="s">
        <v>1195</v>
      </c>
      <c r="E173" s="31" t="s">
        <v>561</v>
      </c>
      <c r="F173" s="84">
        <v>59387</v>
      </c>
      <c r="G173" s="32">
        <v>121.42</v>
      </c>
      <c r="H173" s="32" t="s">
        <v>844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</row>
    <row r="174" spans="1:28" ht="12.75" customHeight="1">
      <c r="A174" s="83">
        <v>45351</v>
      </c>
      <c r="B174" s="32" t="s">
        <v>1319</v>
      </c>
      <c r="C174" s="31" t="s">
        <v>1320</v>
      </c>
      <c r="D174" s="31" t="s">
        <v>563</v>
      </c>
      <c r="E174" s="31" t="s">
        <v>561</v>
      </c>
      <c r="F174" s="84">
        <v>788509</v>
      </c>
      <c r="G174" s="32">
        <v>101.73</v>
      </c>
      <c r="H174" s="32" t="s">
        <v>844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</row>
    <row r="175" spans="1:28" ht="12.75" customHeight="1">
      <c r="A175" s="83">
        <v>45351</v>
      </c>
      <c r="B175" s="32" t="s">
        <v>1321</v>
      </c>
      <c r="C175" s="31" t="s">
        <v>1322</v>
      </c>
      <c r="D175" s="31" t="s">
        <v>1323</v>
      </c>
      <c r="E175" s="31" t="s">
        <v>561</v>
      </c>
      <c r="F175" s="84">
        <v>65000</v>
      </c>
      <c r="G175" s="32">
        <v>103.07</v>
      </c>
      <c r="H175" s="32" t="s">
        <v>844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</row>
    <row r="176" spans="1:28" ht="12.75" customHeight="1">
      <c r="A176" s="83">
        <v>45351</v>
      </c>
      <c r="B176" s="32" t="s">
        <v>1321</v>
      </c>
      <c r="C176" s="31" t="s">
        <v>1322</v>
      </c>
      <c r="D176" s="31" t="s">
        <v>1324</v>
      </c>
      <c r="E176" s="31" t="s">
        <v>561</v>
      </c>
      <c r="F176" s="84">
        <v>71549</v>
      </c>
      <c r="G176" s="32">
        <v>101.5</v>
      </c>
      <c r="H176" s="32" t="s">
        <v>844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</row>
    <row r="177" spans="1:28" ht="12.75" customHeight="1">
      <c r="A177" s="83">
        <v>45351</v>
      </c>
      <c r="B177" s="32" t="s">
        <v>1321</v>
      </c>
      <c r="C177" s="31" t="s">
        <v>1322</v>
      </c>
      <c r="D177" s="31" t="s">
        <v>1078</v>
      </c>
      <c r="E177" s="31" t="s">
        <v>561</v>
      </c>
      <c r="F177" s="84">
        <v>119217</v>
      </c>
      <c r="G177" s="32">
        <v>108.83</v>
      </c>
      <c r="H177" s="32" t="s">
        <v>844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</row>
    <row r="178" spans="1:28" ht="12.75" customHeight="1">
      <c r="A178" s="83">
        <v>45351</v>
      </c>
      <c r="B178" s="32" t="s">
        <v>1321</v>
      </c>
      <c r="C178" s="31" t="s">
        <v>1322</v>
      </c>
      <c r="D178" s="31" t="s">
        <v>1325</v>
      </c>
      <c r="E178" s="31" t="s">
        <v>561</v>
      </c>
      <c r="F178" s="84">
        <v>60000</v>
      </c>
      <c r="G178" s="32">
        <v>101.99</v>
      </c>
      <c r="H178" s="32" t="s">
        <v>844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</row>
    <row r="179" spans="1:28" ht="12.75" customHeight="1">
      <c r="A179" s="83">
        <v>45351</v>
      </c>
      <c r="B179" s="32" t="s">
        <v>1321</v>
      </c>
      <c r="C179" s="31" t="s">
        <v>1322</v>
      </c>
      <c r="D179" s="31" t="s">
        <v>1326</v>
      </c>
      <c r="E179" s="31" t="s">
        <v>561</v>
      </c>
      <c r="F179" s="84">
        <v>73468</v>
      </c>
      <c r="G179" s="32">
        <v>110.66</v>
      </c>
      <c r="H179" s="32" t="s">
        <v>844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</row>
    <row r="180" spans="1:28" ht="12.75" customHeight="1">
      <c r="A180" s="83">
        <v>45351</v>
      </c>
      <c r="B180" s="32" t="s">
        <v>1321</v>
      </c>
      <c r="C180" s="31" t="s">
        <v>1322</v>
      </c>
      <c r="D180" s="31" t="s">
        <v>1327</v>
      </c>
      <c r="E180" s="31" t="s">
        <v>561</v>
      </c>
      <c r="F180" s="84">
        <v>196289</v>
      </c>
      <c r="G180" s="32">
        <v>107.62</v>
      </c>
      <c r="H180" s="32" t="s">
        <v>844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</row>
    <row r="181" spans="1:28" ht="12.75" customHeight="1">
      <c r="A181" s="83">
        <v>45351</v>
      </c>
      <c r="B181" s="32" t="s">
        <v>1321</v>
      </c>
      <c r="C181" s="31" t="s">
        <v>1322</v>
      </c>
      <c r="D181" s="31" t="s">
        <v>563</v>
      </c>
      <c r="E181" s="31" t="s">
        <v>561</v>
      </c>
      <c r="F181" s="84">
        <v>114102</v>
      </c>
      <c r="G181" s="32">
        <v>100.43</v>
      </c>
      <c r="H181" s="32" t="s">
        <v>844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</row>
    <row r="182" spans="1:28" ht="12.75" customHeight="1">
      <c r="A182" s="83">
        <v>45351</v>
      </c>
      <c r="B182" s="32" t="s">
        <v>1321</v>
      </c>
      <c r="C182" s="31" t="s">
        <v>1322</v>
      </c>
      <c r="D182" s="31" t="s">
        <v>984</v>
      </c>
      <c r="E182" s="31" t="s">
        <v>561</v>
      </c>
      <c r="F182" s="84">
        <v>73281</v>
      </c>
      <c r="G182" s="32">
        <v>101.29</v>
      </c>
      <c r="H182" s="32" t="s">
        <v>844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</row>
    <row r="183" spans="1:28" ht="12.75" customHeight="1">
      <c r="A183" s="83">
        <v>45351</v>
      </c>
      <c r="B183" s="32" t="s">
        <v>1321</v>
      </c>
      <c r="C183" s="31" t="s">
        <v>1322</v>
      </c>
      <c r="D183" s="31" t="s">
        <v>1328</v>
      </c>
      <c r="E183" s="31" t="s">
        <v>561</v>
      </c>
      <c r="F183" s="84">
        <v>59820</v>
      </c>
      <c r="G183" s="32">
        <v>103.14</v>
      </c>
      <c r="H183" s="32" t="s">
        <v>844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</row>
    <row r="184" spans="1:28" ht="12.75" customHeight="1">
      <c r="A184" s="83">
        <v>45351</v>
      </c>
      <c r="B184" s="32" t="s">
        <v>1162</v>
      </c>
      <c r="C184" s="31" t="s">
        <v>1163</v>
      </c>
      <c r="D184" s="31" t="s">
        <v>1329</v>
      </c>
      <c r="E184" s="31" t="s">
        <v>561</v>
      </c>
      <c r="F184" s="84">
        <v>67200</v>
      </c>
      <c r="G184" s="32">
        <v>114.35</v>
      </c>
      <c r="H184" s="32" t="s">
        <v>844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</row>
    <row r="185" spans="1:28" ht="12.75" customHeight="1">
      <c r="A185" s="83">
        <v>45351</v>
      </c>
      <c r="B185" s="32" t="s">
        <v>1330</v>
      </c>
      <c r="C185" s="31" t="s">
        <v>1331</v>
      </c>
      <c r="D185" s="31" t="s">
        <v>1131</v>
      </c>
      <c r="E185" s="31" t="s">
        <v>561</v>
      </c>
      <c r="F185" s="84">
        <v>3078932</v>
      </c>
      <c r="G185" s="32">
        <v>3.2</v>
      </c>
      <c r="H185" s="32" t="s">
        <v>844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</row>
    <row r="186" spans="1:28" ht="12.75" customHeight="1">
      <c r="A186" s="83">
        <v>45351</v>
      </c>
      <c r="B186" s="32" t="s">
        <v>1129</v>
      </c>
      <c r="C186" s="31" t="s">
        <v>1132</v>
      </c>
      <c r="D186" s="31" t="s">
        <v>1332</v>
      </c>
      <c r="E186" s="31" t="s">
        <v>561</v>
      </c>
      <c r="F186" s="84">
        <v>190000</v>
      </c>
      <c r="G186" s="32">
        <v>11</v>
      </c>
      <c r="H186" s="32" t="s">
        <v>844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</row>
    <row r="187" spans="1:28" ht="12.75" customHeight="1">
      <c r="A187" s="83">
        <v>45351</v>
      </c>
      <c r="B187" s="32" t="s">
        <v>1129</v>
      </c>
      <c r="C187" s="31" t="s">
        <v>1132</v>
      </c>
      <c r="D187" s="31" t="s">
        <v>1100</v>
      </c>
      <c r="E187" s="31" t="s">
        <v>561</v>
      </c>
      <c r="F187" s="84">
        <v>150000</v>
      </c>
      <c r="G187" s="32">
        <v>11</v>
      </c>
      <c r="H187" s="32" t="s">
        <v>844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</row>
    <row r="188" spans="1:28" ht="12.75" customHeight="1">
      <c r="A188" s="83">
        <v>45351</v>
      </c>
      <c r="B188" s="32" t="s">
        <v>1168</v>
      </c>
      <c r="C188" s="31" t="s">
        <v>1169</v>
      </c>
      <c r="D188" s="31" t="s">
        <v>1170</v>
      </c>
      <c r="E188" s="31" t="s">
        <v>561</v>
      </c>
      <c r="F188" s="84">
        <v>36000</v>
      </c>
      <c r="G188" s="32">
        <v>34.299999999999997</v>
      </c>
      <c r="H188" s="32" t="s">
        <v>844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</row>
    <row r="189" spans="1:28" ht="12.75" customHeight="1">
      <c r="A189" s="83">
        <v>45351</v>
      </c>
      <c r="B189" s="32" t="s">
        <v>1333</v>
      </c>
      <c r="C189" s="31" t="s">
        <v>1334</v>
      </c>
      <c r="D189" s="31" t="s">
        <v>1335</v>
      </c>
      <c r="E189" s="31" t="s">
        <v>561</v>
      </c>
      <c r="F189" s="84">
        <v>700000</v>
      </c>
      <c r="G189" s="32">
        <v>64.760000000000005</v>
      </c>
      <c r="H189" s="32" t="s">
        <v>844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</row>
    <row r="190" spans="1:28" ht="12.75" customHeight="1">
      <c r="A190" s="83">
        <v>45351</v>
      </c>
      <c r="B190" s="32" t="s">
        <v>1333</v>
      </c>
      <c r="C190" s="31" t="s">
        <v>1334</v>
      </c>
      <c r="D190" s="31" t="s">
        <v>1298</v>
      </c>
      <c r="E190" s="31" t="s">
        <v>561</v>
      </c>
      <c r="F190" s="84">
        <v>839491</v>
      </c>
      <c r="G190" s="32">
        <v>59.76</v>
      </c>
      <c r="H190" s="32" t="s">
        <v>844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</row>
    <row r="191" spans="1:28" ht="12.75" customHeight="1">
      <c r="A191" s="83">
        <v>45351</v>
      </c>
      <c r="B191" s="32" t="s">
        <v>1333</v>
      </c>
      <c r="C191" s="31" t="s">
        <v>1334</v>
      </c>
      <c r="D191" s="31" t="s">
        <v>1336</v>
      </c>
      <c r="E191" s="31" t="s">
        <v>561</v>
      </c>
      <c r="F191" s="84">
        <v>683000</v>
      </c>
      <c r="G191" s="32">
        <v>62.27</v>
      </c>
      <c r="H191" s="32" t="s">
        <v>844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</row>
    <row r="192" spans="1:28" ht="12.75" customHeight="1">
      <c r="A192" s="83">
        <v>45351</v>
      </c>
      <c r="B192" s="32" t="s">
        <v>1333</v>
      </c>
      <c r="C192" s="31" t="s">
        <v>1334</v>
      </c>
      <c r="D192" s="31" t="s">
        <v>1337</v>
      </c>
      <c r="E192" s="31" t="s">
        <v>561</v>
      </c>
      <c r="F192" s="84">
        <v>696384</v>
      </c>
      <c r="G192" s="32">
        <v>58.74</v>
      </c>
      <c r="H192" s="32" t="s">
        <v>844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</row>
    <row r="193" spans="1:28" ht="12.75" customHeight="1">
      <c r="A193" s="83">
        <v>45351</v>
      </c>
      <c r="B193" s="32" t="s">
        <v>1164</v>
      </c>
      <c r="C193" s="31" t="s">
        <v>1165</v>
      </c>
      <c r="D193" s="31" t="s">
        <v>1046</v>
      </c>
      <c r="E193" s="31" t="s">
        <v>561</v>
      </c>
      <c r="F193" s="84">
        <v>247074</v>
      </c>
      <c r="G193" s="32">
        <v>57.33</v>
      </c>
      <c r="H193" s="32" t="s">
        <v>844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</row>
    <row r="194" spans="1:28" ht="12.75" customHeight="1">
      <c r="A194" s="83">
        <v>45351</v>
      </c>
      <c r="B194" s="32" t="s">
        <v>1164</v>
      </c>
      <c r="C194" s="31" t="s">
        <v>1165</v>
      </c>
      <c r="D194" s="31" t="s">
        <v>1338</v>
      </c>
      <c r="E194" s="31" t="s">
        <v>561</v>
      </c>
      <c r="F194" s="84">
        <v>257350</v>
      </c>
      <c r="G194" s="32">
        <v>56.39</v>
      </c>
      <c r="H194" s="32" t="s">
        <v>844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</row>
    <row r="195" spans="1:28" ht="12.75" customHeight="1">
      <c r="A195" s="83">
        <v>45351</v>
      </c>
      <c r="B195" s="32" t="s">
        <v>1164</v>
      </c>
      <c r="C195" s="31" t="s">
        <v>1165</v>
      </c>
      <c r="D195" s="31" t="s">
        <v>1269</v>
      </c>
      <c r="E195" s="31" t="s">
        <v>561</v>
      </c>
      <c r="F195" s="84">
        <v>66180</v>
      </c>
      <c r="G195" s="32">
        <v>56.55</v>
      </c>
      <c r="H195" s="32" t="s">
        <v>844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</row>
    <row r="196" spans="1:28" ht="12.75" customHeight="1">
      <c r="A196" s="83">
        <v>45351</v>
      </c>
      <c r="B196" s="32" t="s">
        <v>1164</v>
      </c>
      <c r="C196" s="31" t="s">
        <v>1165</v>
      </c>
      <c r="D196" s="31" t="s">
        <v>984</v>
      </c>
      <c r="E196" s="31" t="s">
        <v>561</v>
      </c>
      <c r="F196" s="84">
        <v>166014</v>
      </c>
      <c r="G196" s="32">
        <v>55.92</v>
      </c>
      <c r="H196" s="32" t="s">
        <v>844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</row>
    <row r="197" spans="1:28" ht="12.75" customHeight="1">
      <c r="A197" s="83">
        <v>45351</v>
      </c>
      <c r="B197" s="32" t="s">
        <v>1339</v>
      </c>
      <c r="C197" s="31" t="s">
        <v>1340</v>
      </c>
      <c r="D197" s="31" t="s">
        <v>563</v>
      </c>
      <c r="E197" s="31" t="s">
        <v>561</v>
      </c>
      <c r="F197" s="84">
        <v>101480</v>
      </c>
      <c r="G197" s="32">
        <v>1837.12</v>
      </c>
      <c r="H197" s="32" t="s">
        <v>844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</row>
    <row r="198" spans="1:28" ht="12.75" customHeight="1">
      <c r="A198" s="83">
        <v>45351</v>
      </c>
      <c r="B198" s="32" t="s">
        <v>1133</v>
      </c>
      <c r="C198" s="31" t="s">
        <v>1134</v>
      </c>
      <c r="D198" s="31" t="s">
        <v>1341</v>
      </c>
      <c r="E198" s="31" t="s">
        <v>561</v>
      </c>
      <c r="F198" s="84">
        <v>300800</v>
      </c>
      <c r="G198" s="32">
        <v>94.91</v>
      </c>
      <c r="H198" s="32" t="s">
        <v>844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</row>
    <row r="199" spans="1:28" ht="12.75" customHeight="1">
      <c r="A199" s="83">
        <v>45351</v>
      </c>
      <c r="B199" s="32" t="s">
        <v>1272</v>
      </c>
      <c r="C199" s="31" t="s">
        <v>1273</v>
      </c>
      <c r="D199" s="31" t="s">
        <v>1342</v>
      </c>
      <c r="E199" s="31" t="s">
        <v>562</v>
      </c>
      <c r="F199" s="84">
        <v>860000</v>
      </c>
      <c r="G199" s="32">
        <v>191.31</v>
      </c>
      <c r="H199" s="32" t="s">
        <v>844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</row>
    <row r="200" spans="1:28" ht="12.75" customHeight="1">
      <c r="A200" s="83">
        <v>45351</v>
      </c>
      <c r="B200" s="32" t="s">
        <v>1275</v>
      </c>
      <c r="C200" s="31" t="s">
        <v>1276</v>
      </c>
      <c r="D200" s="31" t="s">
        <v>1343</v>
      </c>
      <c r="E200" s="31" t="s">
        <v>562</v>
      </c>
      <c r="F200" s="84">
        <v>1000000</v>
      </c>
      <c r="G200" s="32">
        <v>1.65</v>
      </c>
      <c r="H200" s="32" t="s">
        <v>844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</row>
    <row r="201" spans="1:28" ht="12.75" customHeight="1">
      <c r="A201" s="83">
        <v>45351</v>
      </c>
      <c r="B201" s="32" t="s">
        <v>1278</v>
      </c>
      <c r="C201" s="31" t="s">
        <v>1279</v>
      </c>
      <c r="D201" s="31" t="s">
        <v>1237</v>
      </c>
      <c r="E201" s="31" t="s">
        <v>562</v>
      </c>
      <c r="F201" s="84">
        <v>160000</v>
      </c>
      <c r="G201" s="32">
        <v>116.05</v>
      </c>
      <c r="H201" s="32" t="s">
        <v>844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</row>
    <row r="202" spans="1:28" ht="12.75" customHeight="1">
      <c r="A202" s="83">
        <v>45351</v>
      </c>
      <c r="B202" s="32" t="s">
        <v>1278</v>
      </c>
      <c r="C202" s="31" t="s">
        <v>1279</v>
      </c>
      <c r="D202" s="31" t="s">
        <v>858</v>
      </c>
      <c r="E202" s="31" t="s">
        <v>562</v>
      </c>
      <c r="F202" s="84">
        <v>134400</v>
      </c>
      <c r="G202" s="32">
        <v>116.05</v>
      </c>
      <c r="H202" s="32" t="s">
        <v>844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</row>
    <row r="203" spans="1:28" ht="12.75" customHeight="1">
      <c r="A203" s="83">
        <v>45351</v>
      </c>
      <c r="B203" s="32" t="s">
        <v>1044</v>
      </c>
      <c r="C203" s="31" t="s">
        <v>1045</v>
      </c>
      <c r="D203" s="31" t="s">
        <v>1159</v>
      </c>
      <c r="E203" s="31" t="s">
        <v>562</v>
      </c>
      <c r="F203" s="84">
        <v>264042</v>
      </c>
      <c r="G203" s="32">
        <v>54.77</v>
      </c>
      <c r="H203" s="32" t="s">
        <v>844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</row>
    <row r="204" spans="1:28" ht="12.75" customHeight="1">
      <c r="A204" s="83">
        <v>45351</v>
      </c>
      <c r="B204" s="32" t="s">
        <v>1044</v>
      </c>
      <c r="C204" s="31" t="s">
        <v>1045</v>
      </c>
      <c r="D204" s="31" t="s">
        <v>1064</v>
      </c>
      <c r="E204" s="31" t="s">
        <v>562</v>
      </c>
      <c r="F204" s="84">
        <v>3065946</v>
      </c>
      <c r="G204" s="32">
        <v>50.9</v>
      </c>
      <c r="H204" s="32" t="s">
        <v>844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</row>
    <row r="205" spans="1:28" ht="12.75" customHeight="1">
      <c r="A205" s="83">
        <v>45351</v>
      </c>
      <c r="B205" s="32" t="s">
        <v>1044</v>
      </c>
      <c r="C205" s="31" t="s">
        <v>1045</v>
      </c>
      <c r="D205" s="31" t="s">
        <v>1281</v>
      </c>
      <c r="E205" s="31" t="s">
        <v>562</v>
      </c>
      <c r="F205" s="84">
        <v>361925</v>
      </c>
      <c r="G205" s="32">
        <v>52.63</v>
      </c>
      <c r="H205" s="32" t="s">
        <v>844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</row>
    <row r="206" spans="1:28" ht="12.75" customHeight="1">
      <c r="A206" s="83">
        <v>45351</v>
      </c>
      <c r="B206" s="32" t="s">
        <v>1044</v>
      </c>
      <c r="C206" s="31" t="s">
        <v>1045</v>
      </c>
      <c r="D206" s="31" t="s">
        <v>1093</v>
      </c>
      <c r="E206" s="31" t="s">
        <v>562</v>
      </c>
      <c r="F206" s="84">
        <v>527518</v>
      </c>
      <c r="G206" s="32">
        <v>49.91</v>
      </c>
      <c r="H206" s="32" t="s">
        <v>844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</row>
    <row r="207" spans="1:28" ht="12.75" customHeight="1">
      <c r="A207" s="83">
        <v>45351</v>
      </c>
      <c r="B207" s="32" t="s">
        <v>1044</v>
      </c>
      <c r="C207" s="31" t="s">
        <v>1045</v>
      </c>
      <c r="D207" s="31" t="s">
        <v>1094</v>
      </c>
      <c r="E207" s="31" t="s">
        <v>562</v>
      </c>
      <c r="F207" s="84">
        <v>486254</v>
      </c>
      <c r="G207" s="32">
        <v>52.28</v>
      </c>
      <c r="H207" s="32" t="s">
        <v>844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</row>
    <row r="208" spans="1:28" ht="12.75" customHeight="1">
      <c r="A208" s="83">
        <v>45351</v>
      </c>
      <c r="B208" s="32" t="s">
        <v>81</v>
      </c>
      <c r="C208" s="31" t="s">
        <v>1344</v>
      </c>
      <c r="D208" s="31" t="s">
        <v>1195</v>
      </c>
      <c r="E208" s="31" t="s">
        <v>562</v>
      </c>
      <c r="F208" s="84">
        <v>35020250</v>
      </c>
      <c r="G208" s="32">
        <v>227.27</v>
      </c>
      <c r="H208" s="32" t="s">
        <v>844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</row>
    <row r="209" spans="1:28" ht="12.75" customHeight="1">
      <c r="A209" s="83">
        <v>45351</v>
      </c>
      <c r="B209" s="32" t="s">
        <v>1160</v>
      </c>
      <c r="C209" s="31" t="s">
        <v>1161</v>
      </c>
      <c r="D209" s="31" t="s">
        <v>1237</v>
      </c>
      <c r="E209" s="31" t="s">
        <v>562</v>
      </c>
      <c r="F209" s="84">
        <v>83200</v>
      </c>
      <c r="G209" s="32">
        <v>248.05</v>
      </c>
      <c r="H209" s="32" t="s">
        <v>844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</row>
    <row r="210" spans="1:28" ht="12.75" customHeight="1">
      <c r="A210" s="83">
        <v>45351</v>
      </c>
      <c r="B210" s="32" t="s">
        <v>1285</v>
      </c>
      <c r="C210" s="31" t="s">
        <v>1286</v>
      </c>
      <c r="D210" s="31" t="s">
        <v>1063</v>
      </c>
      <c r="E210" s="31" t="s">
        <v>562</v>
      </c>
      <c r="F210" s="84">
        <v>228964</v>
      </c>
      <c r="G210" s="32">
        <v>4</v>
      </c>
      <c r="H210" s="32" t="s">
        <v>844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</row>
    <row r="211" spans="1:28" ht="12.75" customHeight="1">
      <c r="A211" s="83">
        <v>45351</v>
      </c>
      <c r="B211" s="32" t="s">
        <v>1287</v>
      </c>
      <c r="C211" s="31" t="s">
        <v>1288</v>
      </c>
      <c r="D211" s="31" t="s">
        <v>1289</v>
      </c>
      <c r="E211" s="31" t="s">
        <v>562</v>
      </c>
      <c r="F211" s="84">
        <v>2104110</v>
      </c>
      <c r="G211" s="32">
        <v>4.96</v>
      </c>
      <c r="H211" s="32" t="s">
        <v>844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</row>
    <row r="212" spans="1:28" ht="12.75" customHeight="1">
      <c r="A212" s="83">
        <v>45351</v>
      </c>
      <c r="B212" s="32" t="s">
        <v>118</v>
      </c>
      <c r="C212" s="31" t="s">
        <v>1345</v>
      </c>
      <c r="D212" s="31" t="s">
        <v>1195</v>
      </c>
      <c r="E212" s="31" t="s">
        <v>562</v>
      </c>
      <c r="F212" s="84">
        <v>81495842</v>
      </c>
      <c r="G212" s="32">
        <v>83.91</v>
      </c>
      <c r="H212" s="32" t="s">
        <v>844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</row>
    <row r="213" spans="1:28" ht="12.75" customHeight="1">
      <c r="A213" s="83">
        <v>45351</v>
      </c>
      <c r="B213" s="32" t="s">
        <v>1346</v>
      </c>
      <c r="C213" s="31" t="s">
        <v>1347</v>
      </c>
      <c r="D213" s="31" t="s">
        <v>1348</v>
      </c>
      <c r="E213" s="31" t="s">
        <v>562</v>
      </c>
      <c r="F213" s="84">
        <v>7000000</v>
      </c>
      <c r="G213" s="32">
        <v>0.95</v>
      </c>
      <c r="H213" s="32" t="s">
        <v>844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</row>
    <row r="214" spans="1:28" ht="12.75" customHeight="1">
      <c r="A214" s="83">
        <v>45351</v>
      </c>
      <c r="B214" s="32" t="s">
        <v>1291</v>
      </c>
      <c r="C214" s="31" t="s">
        <v>1292</v>
      </c>
      <c r="D214" s="31" t="s">
        <v>1349</v>
      </c>
      <c r="E214" s="31" t="s">
        <v>562</v>
      </c>
      <c r="F214" s="84">
        <v>453693</v>
      </c>
      <c r="G214" s="32">
        <v>202.46</v>
      </c>
      <c r="H214" s="32" t="s">
        <v>844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</row>
    <row r="215" spans="1:28" ht="12.75" customHeight="1">
      <c r="A215" s="83">
        <v>45351</v>
      </c>
      <c r="B215" s="32" t="s">
        <v>1291</v>
      </c>
      <c r="C215" s="31" t="s">
        <v>1292</v>
      </c>
      <c r="D215" s="31" t="s">
        <v>1295</v>
      </c>
      <c r="E215" s="31" t="s">
        <v>562</v>
      </c>
      <c r="F215" s="84">
        <v>705929</v>
      </c>
      <c r="G215" s="32">
        <v>203.29</v>
      </c>
      <c r="H215" s="32" t="s">
        <v>844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</row>
    <row r="216" spans="1:28" ht="12.75" customHeight="1">
      <c r="A216" s="83">
        <v>45351</v>
      </c>
      <c r="B216" s="32" t="s">
        <v>1291</v>
      </c>
      <c r="C216" s="31" t="s">
        <v>1292</v>
      </c>
      <c r="D216" s="31" t="s">
        <v>1294</v>
      </c>
      <c r="E216" s="31" t="s">
        <v>562</v>
      </c>
      <c r="F216" s="84">
        <v>891061</v>
      </c>
      <c r="G216" s="32">
        <v>207.11</v>
      </c>
      <c r="H216" s="32" t="s">
        <v>844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</row>
    <row r="217" spans="1:28" ht="12.75" customHeight="1">
      <c r="A217" s="83">
        <v>45351</v>
      </c>
      <c r="B217" s="32" t="s">
        <v>1291</v>
      </c>
      <c r="C217" s="31" t="s">
        <v>1292</v>
      </c>
      <c r="D217" s="31" t="s">
        <v>1293</v>
      </c>
      <c r="E217" s="31" t="s">
        <v>562</v>
      </c>
      <c r="F217" s="84">
        <v>420696</v>
      </c>
      <c r="G217" s="32">
        <v>206.49</v>
      </c>
      <c r="H217" s="32" t="s">
        <v>844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</row>
    <row r="218" spans="1:28" ht="12.75" customHeight="1">
      <c r="A218" s="83">
        <v>45351</v>
      </c>
      <c r="B218" s="32" t="s">
        <v>1291</v>
      </c>
      <c r="C218" s="31" t="s">
        <v>1292</v>
      </c>
      <c r="D218" s="31" t="s">
        <v>1046</v>
      </c>
      <c r="E218" s="31" t="s">
        <v>562</v>
      </c>
      <c r="F218" s="84">
        <v>496855</v>
      </c>
      <c r="G218" s="32">
        <v>208.8</v>
      </c>
      <c r="H218" s="32" t="s">
        <v>844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</row>
    <row r="219" spans="1:28" ht="12.75" customHeight="1">
      <c r="A219" s="83">
        <v>45351</v>
      </c>
      <c r="B219" s="32" t="s">
        <v>1296</v>
      </c>
      <c r="C219" s="31" t="s">
        <v>1297</v>
      </c>
      <c r="D219" s="31" t="s">
        <v>1063</v>
      </c>
      <c r="E219" s="31" t="s">
        <v>562</v>
      </c>
      <c r="F219" s="84">
        <v>25442888</v>
      </c>
      <c r="G219" s="32">
        <v>19.95</v>
      </c>
      <c r="H219" s="32" t="s">
        <v>844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</row>
    <row r="220" spans="1:28" ht="12.75" customHeight="1">
      <c r="A220" s="83">
        <v>45351</v>
      </c>
      <c r="B220" s="32" t="s">
        <v>1296</v>
      </c>
      <c r="C220" s="31" t="s">
        <v>1297</v>
      </c>
      <c r="D220" s="31" t="s">
        <v>1298</v>
      </c>
      <c r="E220" s="31" t="s">
        <v>562</v>
      </c>
      <c r="F220" s="84">
        <v>18212364</v>
      </c>
      <c r="G220" s="32">
        <v>19.98</v>
      </c>
      <c r="H220" s="32" t="s">
        <v>844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</row>
    <row r="221" spans="1:28" ht="12.75" customHeight="1">
      <c r="A221" s="83">
        <v>45351</v>
      </c>
      <c r="B221" s="32" t="s">
        <v>1296</v>
      </c>
      <c r="C221" s="31" t="s">
        <v>1297</v>
      </c>
      <c r="D221" s="31" t="s">
        <v>858</v>
      </c>
      <c r="E221" s="31" t="s">
        <v>562</v>
      </c>
      <c r="F221" s="84">
        <v>15793359</v>
      </c>
      <c r="G221" s="32">
        <v>19.91</v>
      </c>
      <c r="H221" s="32" t="s">
        <v>844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</row>
    <row r="222" spans="1:28" ht="12.75" customHeight="1">
      <c r="A222" s="83">
        <v>45351</v>
      </c>
      <c r="B222" s="32" t="s">
        <v>1296</v>
      </c>
      <c r="C222" s="31" t="s">
        <v>1297</v>
      </c>
      <c r="D222" s="31" t="s">
        <v>1094</v>
      </c>
      <c r="E222" s="31" t="s">
        <v>562</v>
      </c>
      <c r="F222" s="84">
        <v>16800958</v>
      </c>
      <c r="G222" s="32">
        <v>19.96</v>
      </c>
      <c r="H222" s="32" t="s">
        <v>844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</row>
    <row r="223" spans="1:28" ht="12.75" customHeight="1">
      <c r="A223" s="83">
        <v>45351</v>
      </c>
      <c r="B223" s="32" t="s">
        <v>1296</v>
      </c>
      <c r="C223" s="31" t="s">
        <v>1297</v>
      </c>
      <c r="D223" s="31" t="s">
        <v>1093</v>
      </c>
      <c r="E223" s="31" t="s">
        <v>562</v>
      </c>
      <c r="F223" s="84">
        <v>14077054</v>
      </c>
      <c r="G223" s="32">
        <v>19.97</v>
      </c>
      <c r="H223" s="32" t="s">
        <v>844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</row>
    <row r="224" spans="1:28" ht="12.75" customHeight="1">
      <c r="A224" s="83">
        <v>45351</v>
      </c>
      <c r="B224" s="32" t="s">
        <v>1301</v>
      </c>
      <c r="C224" s="31" t="s">
        <v>1302</v>
      </c>
      <c r="D224" s="31" t="s">
        <v>1167</v>
      </c>
      <c r="E224" s="31" t="s">
        <v>562</v>
      </c>
      <c r="F224" s="84">
        <v>116800</v>
      </c>
      <c r="G224" s="32">
        <v>87.51</v>
      </c>
      <c r="H224" s="32" t="s">
        <v>844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</row>
    <row r="225" spans="1:28" ht="12.75" customHeight="1">
      <c r="A225" s="83">
        <v>45351</v>
      </c>
      <c r="B225" s="32" t="s">
        <v>1307</v>
      </c>
      <c r="C225" s="31" t="s">
        <v>1308</v>
      </c>
      <c r="D225" s="31" t="s">
        <v>1063</v>
      </c>
      <c r="E225" s="31" t="s">
        <v>562</v>
      </c>
      <c r="F225" s="84">
        <v>90000</v>
      </c>
      <c r="G225" s="32">
        <v>40.4</v>
      </c>
      <c r="H225" s="32" t="s">
        <v>844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</row>
    <row r="226" spans="1:28" ht="12.75" customHeight="1">
      <c r="A226" s="83">
        <v>45351</v>
      </c>
      <c r="B226" s="32" t="s">
        <v>1307</v>
      </c>
      <c r="C226" s="31" t="s">
        <v>1308</v>
      </c>
      <c r="D226" s="31" t="s">
        <v>1298</v>
      </c>
      <c r="E226" s="31" t="s">
        <v>562</v>
      </c>
      <c r="F226" s="84">
        <v>132000</v>
      </c>
      <c r="G226" s="32">
        <v>40.4</v>
      </c>
      <c r="H226" s="32" t="s">
        <v>844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</row>
    <row r="227" spans="1:28" ht="12.75" customHeight="1">
      <c r="A227" s="83">
        <v>45351</v>
      </c>
      <c r="B227" s="32" t="s">
        <v>1307</v>
      </c>
      <c r="C227" s="31" t="s">
        <v>1308</v>
      </c>
      <c r="D227" s="31" t="s">
        <v>1099</v>
      </c>
      <c r="E227" s="31" t="s">
        <v>562</v>
      </c>
      <c r="F227" s="84">
        <v>195000</v>
      </c>
      <c r="G227" s="32">
        <v>44.6</v>
      </c>
      <c r="H227" s="32" t="s">
        <v>844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</row>
    <row r="228" spans="1:28" ht="12.75" customHeight="1">
      <c r="A228" s="83">
        <v>45351</v>
      </c>
      <c r="B228" s="32" t="s">
        <v>1307</v>
      </c>
      <c r="C228" s="31" t="s">
        <v>1308</v>
      </c>
      <c r="D228" s="31" t="s">
        <v>1237</v>
      </c>
      <c r="E228" s="31" t="s">
        <v>562</v>
      </c>
      <c r="F228" s="84">
        <v>90000</v>
      </c>
      <c r="G228" s="32">
        <v>44</v>
      </c>
      <c r="H228" s="32" t="s">
        <v>844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</row>
    <row r="229" spans="1:28" ht="12.75" customHeight="1">
      <c r="A229" s="83">
        <v>45351</v>
      </c>
      <c r="B229" s="32" t="s">
        <v>1307</v>
      </c>
      <c r="C229" s="31" t="s">
        <v>1308</v>
      </c>
      <c r="D229" s="31" t="s">
        <v>858</v>
      </c>
      <c r="E229" s="31" t="s">
        <v>562</v>
      </c>
      <c r="F229" s="84">
        <v>93000</v>
      </c>
      <c r="G229" s="32">
        <v>43.25</v>
      </c>
      <c r="H229" s="32" t="s">
        <v>844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</row>
    <row r="230" spans="1:28" ht="12.75" customHeight="1">
      <c r="A230" s="83">
        <v>45351</v>
      </c>
      <c r="B230" s="32" t="s">
        <v>1307</v>
      </c>
      <c r="C230" s="31" t="s">
        <v>1308</v>
      </c>
      <c r="D230" s="31" t="s">
        <v>1341</v>
      </c>
      <c r="E230" s="31" t="s">
        <v>562</v>
      </c>
      <c r="F230" s="84">
        <v>120000</v>
      </c>
      <c r="G230" s="32">
        <v>40.4</v>
      </c>
      <c r="H230" s="32" t="s">
        <v>844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</row>
    <row r="231" spans="1:28" ht="12.75" customHeight="1">
      <c r="A231" s="83">
        <v>45351</v>
      </c>
      <c r="B231" s="32" t="s">
        <v>1307</v>
      </c>
      <c r="C231" s="31" t="s">
        <v>1308</v>
      </c>
      <c r="D231" s="31" t="s">
        <v>1350</v>
      </c>
      <c r="E231" s="31" t="s">
        <v>562</v>
      </c>
      <c r="F231" s="84">
        <v>87000</v>
      </c>
      <c r="G231" s="32">
        <v>40.4</v>
      </c>
      <c r="H231" s="32" t="s">
        <v>844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</row>
    <row r="232" spans="1:28" ht="12.75" customHeight="1">
      <c r="A232" s="83">
        <v>45351</v>
      </c>
      <c r="B232" s="32" t="s">
        <v>1312</v>
      </c>
      <c r="C232" s="31" t="s">
        <v>1313</v>
      </c>
      <c r="D232" s="31" t="s">
        <v>1314</v>
      </c>
      <c r="E232" s="31" t="s">
        <v>562</v>
      </c>
      <c r="F232" s="84">
        <v>89796</v>
      </c>
      <c r="G232" s="32">
        <v>29.47</v>
      </c>
      <c r="H232" s="32" t="s">
        <v>844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</row>
    <row r="233" spans="1:28" ht="12.75" customHeight="1">
      <c r="A233" s="83">
        <v>45351</v>
      </c>
      <c r="B233" s="32" t="s">
        <v>1315</v>
      </c>
      <c r="C233" s="31" t="s">
        <v>1316</v>
      </c>
      <c r="D233" s="31" t="s">
        <v>563</v>
      </c>
      <c r="E233" s="31" t="s">
        <v>562</v>
      </c>
      <c r="F233" s="84">
        <v>364524</v>
      </c>
      <c r="G233" s="32">
        <v>475.59</v>
      </c>
      <c r="H233" s="32" t="s">
        <v>844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</row>
    <row r="234" spans="1:28" ht="12.75" customHeight="1">
      <c r="A234" s="83">
        <v>45351</v>
      </c>
      <c r="B234" s="32" t="s">
        <v>1315</v>
      </c>
      <c r="C234" s="31" t="s">
        <v>1316</v>
      </c>
      <c r="D234" s="31" t="s">
        <v>1351</v>
      </c>
      <c r="E234" s="31" t="s">
        <v>562</v>
      </c>
      <c r="F234" s="84">
        <v>3000000</v>
      </c>
      <c r="G234" s="32">
        <v>450.52</v>
      </c>
      <c r="H234" s="32" t="s">
        <v>844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</row>
    <row r="235" spans="1:28" ht="12.75" customHeight="1">
      <c r="A235" s="83">
        <v>45351</v>
      </c>
      <c r="B235" s="32" t="s">
        <v>189</v>
      </c>
      <c r="C235" s="31" t="s">
        <v>1352</v>
      </c>
      <c r="D235" s="31" t="s">
        <v>1195</v>
      </c>
      <c r="E235" s="31" t="s">
        <v>562</v>
      </c>
      <c r="F235" s="84">
        <v>33236062</v>
      </c>
      <c r="G235" s="32">
        <v>225.68</v>
      </c>
      <c r="H235" s="32" t="s">
        <v>844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</row>
    <row r="236" spans="1:28" ht="12.75" customHeight="1">
      <c r="A236" s="83">
        <v>45351</v>
      </c>
      <c r="B236" s="32" t="s">
        <v>202</v>
      </c>
      <c r="C236" s="31" t="s">
        <v>1318</v>
      </c>
      <c r="D236" s="31" t="s">
        <v>1195</v>
      </c>
      <c r="E236" s="31" t="s">
        <v>562</v>
      </c>
      <c r="F236" s="84">
        <v>73862981</v>
      </c>
      <c r="G236" s="32">
        <v>121.65</v>
      </c>
      <c r="H236" s="32" t="s">
        <v>844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</row>
    <row r="237" spans="1:28" ht="12.75" customHeight="1">
      <c r="A237" s="83">
        <v>45351</v>
      </c>
      <c r="B237" s="32" t="s">
        <v>1319</v>
      </c>
      <c r="C237" s="31" t="s">
        <v>1320</v>
      </c>
      <c r="D237" s="31" t="s">
        <v>563</v>
      </c>
      <c r="E237" s="31" t="s">
        <v>562</v>
      </c>
      <c r="F237" s="84">
        <v>788509</v>
      </c>
      <c r="G237" s="32">
        <v>101.69</v>
      </c>
      <c r="H237" s="32" t="s">
        <v>844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</row>
    <row r="238" spans="1:28" ht="12.75" customHeight="1">
      <c r="A238" s="83">
        <v>45351</v>
      </c>
      <c r="B238" s="32" t="s">
        <v>1321</v>
      </c>
      <c r="C238" s="31" t="s">
        <v>1322</v>
      </c>
      <c r="D238" s="31" t="s">
        <v>1324</v>
      </c>
      <c r="E238" s="31" t="s">
        <v>562</v>
      </c>
      <c r="F238" s="84">
        <v>92381</v>
      </c>
      <c r="G238" s="32">
        <v>101.42</v>
      </c>
      <c r="H238" s="32" t="s">
        <v>844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</row>
    <row r="239" spans="1:28" ht="12.75" customHeight="1">
      <c r="A239" s="83">
        <v>45351</v>
      </c>
      <c r="B239" s="32" t="s">
        <v>1321</v>
      </c>
      <c r="C239" s="31" t="s">
        <v>1322</v>
      </c>
      <c r="D239" s="31" t="s">
        <v>1325</v>
      </c>
      <c r="E239" s="31" t="s">
        <v>562</v>
      </c>
      <c r="F239" s="84">
        <v>60000</v>
      </c>
      <c r="G239" s="32">
        <v>107.63</v>
      </c>
      <c r="H239" s="32" t="s">
        <v>844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</row>
    <row r="240" spans="1:28" ht="12.75" customHeight="1">
      <c r="A240" s="83">
        <v>45351</v>
      </c>
      <c r="B240" s="32" t="s">
        <v>1321</v>
      </c>
      <c r="C240" s="31" t="s">
        <v>1322</v>
      </c>
      <c r="D240" s="31" t="s">
        <v>1353</v>
      </c>
      <c r="E240" s="31" t="s">
        <v>562</v>
      </c>
      <c r="F240" s="84">
        <v>60000</v>
      </c>
      <c r="G240" s="32">
        <v>100.99</v>
      </c>
      <c r="H240" s="32" t="s">
        <v>844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</row>
    <row r="241" spans="1:28" ht="12.75" customHeight="1">
      <c r="A241" s="83">
        <v>45351</v>
      </c>
      <c r="B241" s="32" t="s">
        <v>1321</v>
      </c>
      <c r="C241" s="31" t="s">
        <v>1322</v>
      </c>
      <c r="D241" s="31" t="s">
        <v>1327</v>
      </c>
      <c r="E241" s="31" t="s">
        <v>562</v>
      </c>
      <c r="F241" s="84">
        <v>196289</v>
      </c>
      <c r="G241" s="32">
        <v>105.47</v>
      </c>
      <c r="H241" s="32" t="s">
        <v>844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</row>
    <row r="242" spans="1:28" ht="12.75" customHeight="1">
      <c r="A242" s="83">
        <v>45351</v>
      </c>
      <c r="B242" s="32" t="s">
        <v>1321</v>
      </c>
      <c r="C242" s="31" t="s">
        <v>1322</v>
      </c>
      <c r="D242" s="31" t="s">
        <v>1326</v>
      </c>
      <c r="E242" s="31" t="s">
        <v>562</v>
      </c>
      <c r="F242" s="84">
        <v>73468</v>
      </c>
      <c r="G242" s="32">
        <v>110.64</v>
      </c>
      <c r="H242" s="32" t="s">
        <v>844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</row>
    <row r="243" spans="1:28" ht="12.75" customHeight="1">
      <c r="A243" s="83">
        <v>45351</v>
      </c>
      <c r="B243" s="32" t="s">
        <v>1321</v>
      </c>
      <c r="C243" s="31" t="s">
        <v>1322</v>
      </c>
      <c r="D243" s="31" t="s">
        <v>1328</v>
      </c>
      <c r="E243" s="31" t="s">
        <v>562</v>
      </c>
      <c r="F243" s="84">
        <v>59763</v>
      </c>
      <c r="G243" s="32">
        <v>102.69</v>
      </c>
      <c r="H243" s="32" t="s">
        <v>844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</row>
    <row r="244" spans="1:28" ht="12.75" customHeight="1">
      <c r="A244" s="83">
        <v>45351</v>
      </c>
      <c r="B244" s="32" t="s">
        <v>1321</v>
      </c>
      <c r="C244" s="31" t="s">
        <v>1322</v>
      </c>
      <c r="D244" s="31" t="s">
        <v>984</v>
      </c>
      <c r="E244" s="31" t="s">
        <v>562</v>
      </c>
      <c r="F244" s="84">
        <v>73281</v>
      </c>
      <c r="G244" s="32">
        <v>100.4</v>
      </c>
      <c r="H244" s="32" t="s">
        <v>844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</row>
    <row r="245" spans="1:28" ht="12.75" customHeight="1">
      <c r="A245" s="83">
        <v>45351</v>
      </c>
      <c r="B245" s="32" t="s">
        <v>1321</v>
      </c>
      <c r="C245" s="31" t="s">
        <v>1322</v>
      </c>
      <c r="D245" s="31" t="s">
        <v>1078</v>
      </c>
      <c r="E245" s="31" t="s">
        <v>562</v>
      </c>
      <c r="F245" s="84">
        <v>11000</v>
      </c>
      <c r="G245" s="32">
        <v>104.81</v>
      </c>
      <c r="H245" s="32" t="s">
        <v>844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</row>
    <row r="246" spans="1:28" ht="12.75" customHeight="1">
      <c r="A246" s="83">
        <v>45351</v>
      </c>
      <c r="B246" s="32" t="s">
        <v>1321</v>
      </c>
      <c r="C246" s="31" t="s">
        <v>1322</v>
      </c>
      <c r="D246" s="31" t="s">
        <v>1323</v>
      </c>
      <c r="E246" s="31" t="s">
        <v>562</v>
      </c>
      <c r="F246" s="84">
        <v>65000</v>
      </c>
      <c r="G246" s="32">
        <v>106.12</v>
      </c>
      <c r="H246" s="32" t="s">
        <v>844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</row>
    <row r="247" spans="1:28" ht="12.75" customHeight="1">
      <c r="A247" s="83">
        <v>45351</v>
      </c>
      <c r="B247" s="32" t="s">
        <v>1321</v>
      </c>
      <c r="C247" s="31" t="s">
        <v>1322</v>
      </c>
      <c r="D247" s="31" t="s">
        <v>563</v>
      </c>
      <c r="E247" s="31" t="s">
        <v>562</v>
      </c>
      <c r="F247" s="84">
        <v>114102</v>
      </c>
      <c r="G247" s="32">
        <v>100.64</v>
      </c>
      <c r="H247" s="32" t="s">
        <v>844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</row>
    <row r="248" spans="1:28" ht="12.75" customHeight="1">
      <c r="A248" s="83">
        <v>45351</v>
      </c>
      <c r="B248" s="32" t="s">
        <v>1330</v>
      </c>
      <c r="C248" s="31" t="s">
        <v>1331</v>
      </c>
      <c r="D248" s="31" t="s">
        <v>1131</v>
      </c>
      <c r="E248" s="31" t="s">
        <v>562</v>
      </c>
      <c r="F248" s="84">
        <v>3081322</v>
      </c>
      <c r="G248" s="32">
        <v>3.2</v>
      </c>
      <c r="H248" s="32" t="s">
        <v>844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</row>
    <row r="249" spans="1:28" ht="12.75" customHeight="1">
      <c r="A249" s="83">
        <v>45351</v>
      </c>
      <c r="B249" s="32" t="s">
        <v>1333</v>
      </c>
      <c r="C249" s="31" t="s">
        <v>1334</v>
      </c>
      <c r="D249" s="31" t="s">
        <v>1337</v>
      </c>
      <c r="E249" s="31" t="s">
        <v>562</v>
      </c>
      <c r="F249" s="84">
        <v>696384</v>
      </c>
      <c r="G249" s="32">
        <v>66.41</v>
      </c>
      <c r="H249" s="32" t="s">
        <v>844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</row>
    <row r="250" spans="1:28" ht="12.75" customHeight="1">
      <c r="A250" s="83">
        <v>45351</v>
      </c>
      <c r="B250" s="32" t="s">
        <v>1333</v>
      </c>
      <c r="C250" s="31" t="s">
        <v>1334</v>
      </c>
      <c r="D250" s="31" t="s">
        <v>1298</v>
      </c>
      <c r="E250" s="31" t="s">
        <v>562</v>
      </c>
      <c r="F250" s="84">
        <v>839488</v>
      </c>
      <c r="G250" s="32">
        <v>61.74</v>
      </c>
      <c r="H250" s="32" t="s">
        <v>844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</row>
    <row r="251" spans="1:28" ht="12.75" customHeight="1">
      <c r="A251" s="83">
        <v>45351</v>
      </c>
      <c r="B251" s="32" t="s">
        <v>1333</v>
      </c>
      <c r="C251" s="31" t="s">
        <v>1334</v>
      </c>
      <c r="D251" s="31" t="s">
        <v>1335</v>
      </c>
      <c r="E251" s="31" t="s">
        <v>562</v>
      </c>
      <c r="F251" s="84">
        <v>700000</v>
      </c>
      <c r="G251" s="32">
        <v>58.89</v>
      </c>
      <c r="H251" s="32" t="s">
        <v>844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</row>
    <row r="252" spans="1:28" ht="12.75" customHeight="1">
      <c r="A252" s="83">
        <v>45351</v>
      </c>
      <c r="B252" s="32" t="s">
        <v>1333</v>
      </c>
      <c r="C252" s="31" t="s">
        <v>1334</v>
      </c>
      <c r="D252" s="31" t="s">
        <v>1336</v>
      </c>
      <c r="E252" s="31" t="s">
        <v>562</v>
      </c>
      <c r="F252" s="84">
        <v>541317</v>
      </c>
      <c r="G252" s="32">
        <v>63.31</v>
      </c>
      <c r="H252" s="32" t="s">
        <v>844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</row>
    <row r="253" spans="1:28" ht="12.75" customHeight="1">
      <c r="A253" s="83">
        <v>45351</v>
      </c>
      <c r="B253" s="32" t="s">
        <v>302</v>
      </c>
      <c r="C253" s="31" t="s">
        <v>1354</v>
      </c>
      <c r="D253" s="31" t="s">
        <v>1195</v>
      </c>
      <c r="E253" s="31" t="s">
        <v>562</v>
      </c>
      <c r="F253" s="84">
        <v>52165641</v>
      </c>
      <c r="G253" s="32">
        <v>145.94999999999999</v>
      </c>
      <c r="H253" s="32" t="s">
        <v>844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</row>
    <row r="254" spans="1:28" ht="12.75" customHeight="1">
      <c r="A254" s="83">
        <v>45351</v>
      </c>
      <c r="B254" s="32" t="s">
        <v>1164</v>
      </c>
      <c r="C254" s="31" t="s">
        <v>1165</v>
      </c>
      <c r="D254" s="31" t="s">
        <v>1269</v>
      </c>
      <c r="E254" s="31" t="s">
        <v>562</v>
      </c>
      <c r="F254" s="84">
        <v>167562</v>
      </c>
      <c r="G254" s="32">
        <v>57.36</v>
      </c>
      <c r="H254" s="32" t="s">
        <v>844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</row>
    <row r="255" spans="1:28" ht="12.75" customHeight="1">
      <c r="A255" s="83">
        <v>45351</v>
      </c>
      <c r="B255" s="32" t="s">
        <v>1164</v>
      </c>
      <c r="C255" s="31" t="s">
        <v>1165</v>
      </c>
      <c r="D255" s="31" t="s">
        <v>1046</v>
      </c>
      <c r="E255" s="31" t="s">
        <v>562</v>
      </c>
      <c r="F255" s="84">
        <v>247074</v>
      </c>
      <c r="G255" s="32">
        <v>57.46</v>
      </c>
      <c r="H255" s="32" t="s">
        <v>844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</row>
    <row r="256" spans="1:28" ht="12.75" customHeight="1">
      <c r="A256" s="83">
        <v>45351</v>
      </c>
      <c r="B256" s="32" t="s">
        <v>1164</v>
      </c>
      <c r="C256" s="31" t="s">
        <v>1165</v>
      </c>
      <c r="D256" s="31" t="s">
        <v>984</v>
      </c>
      <c r="E256" s="31" t="s">
        <v>562</v>
      </c>
      <c r="F256" s="84">
        <v>168610</v>
      </c>
      <c r="G256" s="32">
        <v>56.9</v>
      </c>
      <c r="H256" s="32" t="s">
        <v>844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</row>
    <row r="257" spans="1:28" ht="12.75" customHeight="1">
      <c r="A257" s="83">
        <v>45351</v>
      </c>
      <c r="B257" s="32" t="s">
        <v>1164</v>
      </c>
      <c r="C257" s="31" t="s">
        <v>1165</v>
      </c>
      <c r="D257" s="31" t="s">
        <v>1338</v>
      </c>
      <c r="E257" s="31" t="s">
        <v>562</v>
      </c>
      <c r="F257" s="84">
        <v>257350</v>
      </c>
      <c r="G257" s="32">
        <v>56.44</v>
      </c>
      <c r="H257" s="32" t="s">
        <v>844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</row>
    <row r="258" spans="1:28" ht="12.75" customHeight="1">
      <c r="A258" s="83">
        <v>45351</v>
      </c>
      <c r="B258" s="32" t="s">
        <v>1339</v>
      </c>
      <c r="C258" s="31" t="s">
        <v>1340</v>
      </c>
      <c r="D258" s="31" t="s">
        <v>563</v>
      </c>
      <c r="E258" s="31" t="s">
        <v>562</v>
      </c>
      <c r="F258" s="84">
        <v>101480</v>
      </c>
      <c r="G258" s="32">
        <v>1837.36</v>
      </c>
      <c r="H258" s="32" t="s">
        <v>844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</row>
    <row r="259" spans="1:28" ht="12.75" customHeight="1">
      <c r="A259" s="83">
        <v>45351</v>
      </c>
      <c r="B259" s="32" t="s">
        <v>1355</v>
      </c>
      <c r="C259" s="31" t="s">
        <v>1356</v>
      </c>
      <c r="D259" s="31" t="s">
        <v>1357</v>
      </c>
      <c r="E259" s="31" t="s">
        <v>562</v>
      </c>
      <c r="F259" s="84">
        <v>478318</v>
      </c>
      <c r="G259" s="32">
        <v>39.82</v>
      </c>
      <c r="H259" s="32" t="s">
        <v>844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</row>
    <row r="260" spans="1:28" ht="12.75" customHeight="1">
      <c r="A260" s="83">
        <v>45351</v>
      </c>
      <c r="B260" s="32" t="s">
        <v>1133</v>
      </c>
      <c r="C260" s="31" t="s">
        <v>1134</v>
      </c>
      <c r="D260" s="31" t="s">
        <v>858</v>
      </c>
      <c r="E260" s="31" t="s">
        <v>562</v>
      </c>
      <c r="F260" s="84">
        <v>152000</v>
      </c>
      <c r="G260" s="32">
        <v>94.9</v>
      </c>
      <c r="H260" s="32" t="s">
        <v>844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</row>
    <row r="261" spans="1:28" ht="12.75" customHeight="1">
      <c r="A261" s="83"/>
      <c r="B261" s="32"/>
      <c r="C261" s="31"/>
      <c r="D261" s="31"/>
      <c r="E261" s="31"/>
      <c r="F261" s="84"/>
      <c r="G261" s="32"/>
      <c r="H261" s="3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</row>
    <row r="262" spans="1:28" ht="12.75" customHeight="1">
      <c r="A262" s="83"/>
      <c r="B262" s="32"/>
      <c r="C262" s="31"/>
      <c r="D262" s="31"/>
      <c r="E262" s="31"/>
      <c r="F262" s="84"/>
      <c r="G262" s="32"/>
      <c r="H262" s="3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</row>
    <row r="263" spans="1:28" ht="12.75" customHeight="1">
      <c r="A263" s="83"/>
      <c r="B263" s="32"/>
      <c r="C263" s="31"/>
      <c r="D263" s="31"/>
      <c r="E263" s="31"/>
      <c r="F263" s="84"/>
      <c r="G263" s="32"/>
      <c r="H263" s="3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</row>
    <row r="264" spans="1:28" ht="12.75" customHeight="1">
      <c r="A264" s="83"/>
      <c r="B264" s="32"/>
      <c r="C264" s="31"/>
      <c r="D264" s="31"/>
      <c r="E264" s="31"/>
      <c r="F264" s="84"/>
      <c r="G264" s="32"/>
      <c r="H264" s="3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</row>
    <row r="265" spans="1:28" ht="12.75" customHeight="1">
      <c r="A265" s="83"/>
      <c r="B265" s="32"/>
      <c r="C265" s="31"/>
      <c r="D265" s="31"/>
      <c r="E265" s="31"/>
      <c r="F265" s="84"/>
      <c r="G265" s="32"/>
      <c r="H265" s="3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</row>
    <row r="266" spans="1:28" ht="12.75" customHeight="1">
      <c r="A266" s="83"/>
      <c r="B266" s="32"/>
      <c r="C266" s="31"/>
      <c r="D266" s="31"/>
      <c r="E266" s="31"/>
      <c r="F266" s="84"/>
      <c r="G266" s="32"/>
      <c r="H266" s="3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</row>
    <row r="267" spans="1:28" ht="12.75" customHeight="1">
      <c r="A267" s="83"/>
      <c r="B267" s="32"/>
      <c r="C267" s="31"/>
      <c r="D267" s="31"/>
      <c r="E267" s="31"/>
      <c r="F267" s="84"/>
      <c r="G267" s="32"/>
      <c r="H267" s="3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</row>
    <row r="268" spans="1:28" ht="12.75" customHeight="1">
      <c r="A268" s="83"/>
      <c r="B268" s="32"/>
      <c r="C268" s="31"/>
      <c r="D268" s="31"/>
      <c r="E268" s="31"/>
      <c r="F268" s="84"/>
      <c r="G268" s="32"/>
      <c r="H268" s="3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</row>
    <row r="269" spans="1:28" ht="12.75" customHeight="1">
      <c r="A269" s="83"/>
      <c r="B269" s="32"/>
      <c r="C269" s="31"/>
      <c r="D269" s="31"/>
      <c r="E269" s="31"/>
      <c r="F269" s="84"/>
      <c r="G269" s="32"/>
      <c r="H269" s="3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</row>
    <row r="270" spans="1:28" ht="12.75" customHeight="1">
      <c r="A270" s="83"/>
      <c r="B270" s="32"/>
      <c r="C270" s="31"/>
      <c r="D270" s="31"/>
      <c r="E270" s="31"/>
      <c r="F270" s="84"/>
      <c r="G270" s="32"/>
      <c r="H270" s="3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</row>
    <row r="271" spans="1:28" ht="12.75" customHeight="1">
      <c r="A271" s="83"/>
      <c r="B271" s="32"/>
      <c r="C271" s="31"/>
      <c r="D271" s="31"/>
      <c r="E271" s="31"/>
      <c r="F271" s="84"/>
      <c r="G271" s="32"/>
      <c r="H271" s="3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</row>
    <row r="272" spans="1:28" ht="12.75" customHeight="1">
      <c r="A272" s="83"/>
      <c r="B272" s="32"/>
      <c r="C272" s="31"/>
      <c r="D272" s="31"/>
      <c r="E272" s="31"/>
      <c r="F272" s="84"/>
      <c r="G272" s="32"/>
      <c r="H272" s="3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</row>
    <row r="273" spans="1:28" ht="12.75" customHeight="1">
      <c r="A273" s="83"/>
      <c r="B273" s="32"/>
      <c r="C273" s="31"/>
      <c r="D273" s="31"/>
      <c r="E273" s="31"/>
      <c r="F273" s="84"/>
      <c r="G273" s="32"/>
      <c r="H273" s="3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</row>
    <row r="274" spans="1:28" ht="12.75" customHeight="1">
      <c r="A274" s="83"/>
      <c r="B274" s="32"/>
      <c r="C274" s="31"/>
      <c r="D274" s="31"/>
      <c r="E274" s="31"/>
      <c r="F274" s="84"/>
      <c r="G274" s="32"/>
      <c r="H274" s="3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</row>
    <row r="275" spans="1:28" ht="12.75" customHeight="1">
      <c r="A275" s="83"/>
      <c r="B275" s="32"/>
      <c r="C275" s="31"/>
      <c r="D275" s="31"/>
      <c r="E275" s="31"/>
      <c r="F275" s="84"/>
      <c r="G275" s="32"/>
      <c r="H275" s="3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</row>
    <row r="276" spans="1:28" ht="12.75" customHeight="1">
      <c r="A276" s="83"/>
      <c r="B276" s="32"/>
      <c r="C276" s="31"/>
      <c r="D276" s="31"/>
      <c r="E276" s="31"/>
      <c r="F276" s="84"/>
      <c r="G276" s="32"/>
      <c r="H276" s="3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</row>
    <row r="277" spans="1:28" ht="12.75" customHeight="1">
      <c r="A277" s="83"/>
      <c r="B277" s="32"/>
      <c r="C277" s="31"/>
      <c r="D277" s="31"/>
      <c r="E277" s="31"/>
      <c r="F277" s="84"/>
      <c r="G277" s="32"/>
      <c r="H277" s="3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</row>
    <row r="278" spans="1:28" ht="12.75" customHeight="1">
      <c r="A278" s="83"/>
      <c r="B278" s="32"/>
      <c r="C278" s="31"/>
      <c r="D278" s="31"/>
      <c r="E278" s="31"/>
      <c r="F278" s="84"/>
      <c r="G278" s="32"/>
      <c r="H278" s="3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</row>
    <row r="279" spans="1:28" ht="12.75" customHeight="1">
      <c r="A279" s="83"/>
      <c r="B279" s="32"/>
      <c r="C279" s="31"/>
      <c r="D279" s="31"/>
      <c r="E279" s="31"/>
      <c r="F279" s="84"/>
      <c r="G279" s="32"/>
      <c r="H279" s="3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</row>
    <row r="280" spans="1:28" ht="12.75" customHeight="1">
      <c r="A280" s="83"/>
      <c r="B280" s="32"/>
      <c r="C280" s="31"/>
      <c r="D280" s="31"/>
      <c r="E280" s="31"/>
      <c r="F280" s="84"/>
      <c r="G280" s="32"/>
      <c r="H280" s="3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</row>
    <row r="281" spans="1:28" ht="12.75" customHeight="1">
      <c r="A281" s="83"/>
      <c r="B281" s="32"/>
      <c r="C281" s="31"/>
      <c r="D281" s="31"/>
      <c r="E281" s="31"/>
      <c r="F281" s="84"/>
      <c r="G281" s="32"/>
      <c r="H281" s="3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</row>
    <row r="282" spans="1:28" ht="12.75" customHeight="1">
      <c r="A282" s="83"/>
      <c r="B282" s="32"/>
      <c r="C282" s="31"/>
      <c r="D282" s="31"/>
      <c r="E282" s="31"/>
      <c r="F282" s="84"/>
      <c r="G282" s="32"/>
      <c r="H282" s="3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</row>
    <row r="283" spans="1:28" ht="12.75" customHeight="1">
      <c r="A283" s="83"/>
      <c r="B283" s="32"/>
      <c r="C283" s="31"/>
      <c r="D283" s="31"/>
      <c r="E283" s="31"/>
      <c r="F283" s="84"/>
      <c r="G283" s="32"/>
      <c r="H283" s="3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</row>
    <row r="284" spans="1:28" ht="12.75" customHeight="1">
      <c r="A284" s="83"/>
      <c r="B284" s="32"/>
      <c r="C284" s="31"/>
      <c r="D284" s="31"/>
      <c r="E284" s="31"/>
      <c r="F284" s="84"/>
      <c r="G284" s="32"/>
      <c r="H284" s="3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</row>
    <row r="285" spans="1:28" ht="12.75" customHeight="1">
      <c r="A285" s="83"/>
      <c r="B285" s="32"/>
      <c r="C285" s="31"/>
      <c r="D285" s="31"/>
      <c r="E285" s="31"/>
      <c r="F285" s="84"/>
      <c r="G285" s="32"/>
      <c r="H285" s="3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</row>
    <row r="286" spans="1:28" ht="12.75" customHeight="1">
      <c r="A286" s="83"/>
      <c r="B286" s="32"/>
      <c r="C286" s="31"/>
      <c r="D286" s="31"/>
      <c r="E286" s="31"/>
      <c r="F286" s="84"/>
      <c r="G286" s="32"/>
      <c r="H286" s="3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</row>
    <row r="287" spans="1:28" ht="12.75" customHeight="1">
      <c r="A287" s="83"/>
      <c r="B287" s="32"/>
      <c r="C287" s="31"/>
      <c r="D287" s="31"/>
      <c r="E287" s="31"/>
      <c r="F287" s="84"/>
      <c r="G287" s="32"/>
      <c r="H287" s="3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</row>
    <row r="288" spans="1:28" ht="12.75" customHeight="1">
      <c r="A288" s="83"/>
      <c r="B288" s="32"/>
      <c r="C288" s="31"/>
      <c r="D288" s="31"/>
      <c r="E288" s="31"/>
      <c r="F288" s="84"/>
      <c r="G288" s="32"/>
      <c r="H288" s="3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</row>
    <row r="289" spans="1:28" ht="12.75" customHeight="1">
      <c r="A289" s="83"/>
      <c r="B289" s="32"/>
      <c r="C289" s="31"/>
      <c r="D289" s="31"/>
      <c r="E289" s="31"/>
      <c r="F289" s="84"/>
      <c r="G289" s="32"/>
      <c r="H289" s="3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</row>
    <row r="290" spans="1:28" ht="12.75" customHeight="1">
      <c r="A290" s="83"/>
      <c r="B290" s="32"/>
      <c r="C290" s="31"/>
      <c r="D290" s="31"/>
      <c r="E290" s="31"/>
      <c r="F290" s="84"/>
      <c r="G290" s="32"/>
      <c r="H290" s="3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</row>
    <row r="291" spans="1:28" ht="12.75" customHeight="1">
      <c r="A291" s="83"/>
      <c r="B291" s="32"/>
      <c r="C291" s="31"/>
      <c r="D291" s="31"/>
      <c r="E291" s="31"/>
      <c r="F291" s="84"/>
      <c r="G291" s="32"/>
      <c r="H291" s="3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</row>
    <row r="292" spans="1:28" ht="12.75" customHeight="1">
      <c r="A292" s="83"/>
      <c r="B292" s="32"/>
      <c r="C292" s="31"/>
      <c r="D292" s="31"/>
      <c r="E292" s="31"/>
      <c r="F292" s="84"/>
      <c r="G292" s="32"/>
      <c r="H292" s="3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</row>
    <row r="293" spans="1:28" ht="12.75" customHeight="1">
      <c r="A293" s="83"/>
      <c r="B293" s="32"/>
      <c r="C293" s="31"/>
      <c r="D293" s="31"/>
      <c r="E293" s="31"/>
      <c r="F293" s="84"/>
      <c r="G293" s="32"/>
      <c r="H293" s="3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50"/>
  <sheetViews>
    <sheetView zoomScale="80" zoomScaleNormal="80" workbookViewId="0">
      <selection activeCell="D15" sqref="D1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892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45352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564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565</v>
      </c>
      <c r="E9" s="93" t="s">
        <v>566</v>
      </c>
      <c r="F9" s="93" t="s">
        <v>567</v>
      </c>
      <c r="G9" s="93" t="s">
        <v>568</v>
      </c>
      <c r="H9" s="93" t="s">
        <v>569</v>
      </c>
      <c r="I9" s="93" t="s">
        <v>570</v>
      </c>
      <c r="J9" s="92" t="s">
        <v>571</v>
      </c>
      <c r="K9" s="93" t="s">
        <v>572</v>
      </c>
      <c r="L9" s="95" t="s">
        <v>573</v>
      </c>
      <c r="M9" s="95" t="s">
        <v>574</v>
      </c>
      <c r="N9" s="93" t="s">
        <v>575</v>
      </c>
      <c r="O9" s="279" t="s">
        <v>576</v>
      </c>
      <c r="P9" s="222" t="s">
        <v>577</v>
      </c>
      <c r="Q9" s="222" t="s">
        <v>855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0">
        <v>1</v>
      </c>
      <c r="B10" s="281">
        <v>45278</v>
      </c>
      <c r="C10" s="282"/>
      <c r="D10" s="283" t="s">
        <v>215</v>
      </c>
      <c r="E10" s="284" t="s">
        <v>578</v>
      </c>
      <c r="F10" s="212">
        <v>632</v>
      </c>
      <c r="G10" s="207">
        <v>593</v>
      </c>
      <c r="H10" s="212">
        <v>670</v>
      </c>
      <c r="I10" s="212" t="s">
        <v>869</v>
      </c>
      <c r="J10" s="285" t="s">
        <v>926</v>
      </c>
      <c r="K10" s="285">
        <f t="shared" ref="K10:K17" si="0">H10-F10</f>
        <v>38</v>
      </c>
      <c r="L10" s="286">
        <f t="shared" ref="L10:L17" si="1">(F10*-0.3)/100</f>
        <v>-1.8959999999999999</v>
      </c>
      <c r="M10" s="287">
        <f t="shared" ref="M10:M11" si="2">(K10+L10)/F10</f>
        <v>5.7126582278481011E-2</v>
      </c>
      <c r="N10" s="285" t="s">
        <v>581</v>
      </c>
      <c r="O10" s="288">
        <v>45329</v>
      </c>
      <c r="P10" s="288"/>
      <c r="Q10" s="264"/>
      <c r="S10" s="37" t="s">
        <v>580</v>
      </c>
    </row>
    <row r="11" spans="1:27" ht="15" customHeight="1">
      <c r="A11" s="303">
        <v>2</v>
      </c>
      <c r="B11" s="304">
        <v>45288</v>
      </c>
      <c r="C11" s="305"/>
      <c r="D11" s="306" t="s">
        <v>544</v>
      </c>
      <c r="E11" s="307" t="s">
        <v>578</v>
      </c>
      <c r="F11" s="292">
        <v>1725</v>
      </c>
      <c r="G11" s="295">
        <v>1645</v>
      </c>
      <c r="H11" s="292">
        <v>1645</v>
      </c>
      <c r="I11" s="292" t="s">
        <v>870</v>
      </c>
      <c r="J11" s="308" t="s">
        <v>953</v>
      </c>
      <c r="K11" s="308">
        <f t="shared" si="0"/>
        <v>-80</v>
      </c>
      <c r="L11" s="309">
        <f t="shared" si="1"/>
        <v>-5.1749999999999998</v>
      </c>
      <c r="M11" s="310">
        <f t="shared" si="2"/>
        <v>-4.9376811594202895E-2</v>
      </c>
      <c r="N11" s="308" t="s">
        <v>591</v>
      </c>
      <c r="O11" s="311">
        <v>45331</v>
      </c>
      <c r="P11" s="311"/>
      <c r="Q11" s="264"/>
      <c r="S11" s="37" t="s">
        <v>580</v>
      </c>
    </row>
    <row r="12" spans="1:27" ht="15" customHeight="1">
      <c r="A12" s="280">
        <v>3</v>
      </c>
      <c r="B12" s="281">
        <v>45294</v>
      </c>
      <c r="C12" s="282"/>
      <c r="D12" s="283" t="s">
        <v>175</v>
      </c>
      <c r="E12" s="284" t="s">
        <v>578</v>
      </c>
      <c r="F12" s="212">
        <v>9937.5</v>
      </c>
      <c r="G12" s="207">
        <v>9340</v>
      </c>
      <c r="H12" s="212">
        <v>10410</v>
      </c>
      <c r="I12" s="212" t="s">
        <v>873</v>
      </c>
      <c r="J12" s="285" t="s">
        <v>889</v>
      </c>
      <c r="K12" s="285">
        <f t="shared" si="0"/>
        <v>472.5</v>
      </c>
      <c r="L12" s="286">
        <f t="shared" si="1"/>
        <v>-29.8125</v>
      </c>
      <c r="M12" s="287">
        <f t="shared" ref="M12" si="3">(K12+L12)/F12</f>
        <v>4.4547169811320758E-2</v>
      </c>
      <c r="N12" s="285" t="s">
        <v>581</v>
      </c>
      <c r="O12" s="288">
        <v>45323</v>
      </c>
      <c r="P12" s="288"/>
      <c r="Q12" s="264"/>
      <c r="S12" s="37" t="s">
        <v>580</v>
      </c>
    </row>
    <row r="13" spans="1:27" ht="15" customHeight="1">
      <c r="A13" s="303">
        <v>4</v>
      </c>
      <c r="B13" s="304">
        <v>45303</v>
      </c>
      <c r="C13" s="305"/>
      <c r="D13" s="306" t="s">
        <v>161</v>
      </c>
      <c r="E13" s="307" t="s">
        <v>578</v>
      </c>
      <c r="F13" s="292">
        <v>521.5</v>
      </c>
      <c r="G13" s="295">
        <v>490</v>
      </c>
      <c r="H13" s="292">
        <v>487</v>
      </c>
      <c r="I13" s="292" t="s">
        <v>876</v>
      </c>
      <c r="J13" s="308" t="s">
        <v>904</v>
      </c>
      <c r="K13" s="308">
        <f t="shared" si="0"/>
        <v>-34.5</v>
      </c>
      <c r="L13" s="309">
        <f t="shared" si="1"/>
        <v>-1.5644999999999998</v>
      </c>
      <c r="M13" s="310">
        <f t="shared" ref="M13:M14" si="4">(K13+L13)/F13</f>
        <v>-6.9155321188878238E-2</v>
      </c>
      <c r="N13" s="308" t="s">
        <v>591</v>
      </c>
      <c r="O13" s="311">
        <v>45327</v>
      </c>
      <c r="P13" s="311"/>
      <c r="Q13" s="264"/>
      <c r="S13" s="37" t="s">
        <v>772</v>
      </c>
    </row>
    <row r="14" spans="1:27" ht="15" customHeight="1">
      <c r="A14" s="280">
        <v>5</v>
      </c>
      <c r="B14" s="281">
        <v>45307</v>
      </c>
      <c r="C14" s="282"/>
      <c r="D14" s="283" t="s">
        <v>871</v>
      </c>
      <c r="E14" s="284" t="s">
        <v>578</v>
      </c>
      <c r="F14" s="212">
        <v>267.5</v>
      </c>
      <c r="G14" s="207">
        <v>237</v>
      </c>
      <c r="H14" s="212">
        <v>282.5</v>
      </c>
      <c r="I14" s="212" t="s">
        <v>877</v>
      </c>
      <c r="J14" s="285" t="s">
        <v>930</v>
      </c>
      <c r="K14" s="285">
        <f t="shared" si="0"/>
        <v>15</v>
      </c>
      <c r="L14" s="286">
        <f t="shared" si="1"/>
        <v>-0.80249999999999999</v>
      </c>
      <c r="M14" s="287">
        <f t="shared" si="4"/>
        <v>5.3074766355140184E-2</v>
      </c>
      <c r="N14" s="285" t="s">
        <v>581</v>
      </c>
      <c r="O14" s="288">
        <v>45330</v>
      </c>
      <c r="P14" s="288"/>
      <c r="Q14" s="264"/>
      <c r="S14" s="37" t="s">
        <v>580</v>
      </c>
    </row>
    <row r="15" spans="1:27" ht="15" customHeight="1">
      <c r="A15" s="280">
        <v>6</v>
      </c>
      <c r="B15" s="281">
        <v>45316</v>
      </c>
      <c r="C15" s="282"/>
      <c r="D15" s="283" t="s">
        <v>397</v>
      </c>
      <c r="E15" s="284" t="s">
        <v>578</v>
      </c>
      <c r="F15" s="212">
        <v>3485</v>
      </c>
      <c r="G15" s="207">
        <v>3280</v>
      </c>
      <c r="H15" s="212">
        <v>3685</v>
      </c>
      <c r="I15" s="212" t="s">
        <v>880</v>
      </c>
      <c r="J15" s="285" t="s">
        <v>1111</v>
      </c>
      <c r="K15" s="285">
        <f t="shared" si="0"/>
        <v>200</v>
      </c>
      <c r="L15" s="286">
        <f t="shared" si="1"/>
        <v>-10.455</v>
      </c>
      <c r="M15" s="287">
        <f t="shared" ref="M15" si="5">(K15+L15)/F15</f>
        <v>5.4388809182209466E-2</v>
      </c>
      <c r="N15" s="285" t="s">
        <v>581</v>
      </c>
      <c r="O15" s="288">
        <v>45348</v>
      </c>
      <c r="P15" s="288"/>
      <c r="Q15" s="264"/>
      <c r="S15" s="37" t="s">
        <v>580</v>
      </c>
    </row>
    <row r="16" spans="1:27" ht="15" customHeight="1">
      <c r="A16" s="280">
        <v>7</v>
      </c>
      <c r="B16" s="281">
        <v>45316</v>
      </c>
      <c r="C16" s="282"/>
      <c r="D16" s="283" t="s">
        <v>536</v>
      </c>
      <c r="E16" s="284" t="s">
        <v>578</v>
      </c>
      <c r="F16" s="212">
        <v>288</v>
      </c>
      <c r="G16" s="207">
        <v>267</v>
      </c>
      <c r="H16" s="212">
        <v>305</v>
      </c>
      <c r="I16" s="212" t="s">
        <v>879</v>
      </c>
      <c r="J16" s="285" t="s">
        <v>894</v>
      </c>
      <c r="K16" s="285">
        <f t="shared" si="0"/>
        <v>17</v>
      </c>
      <c r="L16" s="286">
        <f t="shared" si="1"/>
        <v>-0.86399999999999988</v>
      </c>
      <c r="M16" s="287">
        <f t="shared" ref="M16:M17" si="6">(K16+L16)/F16</f>
        <v>5.6027777777777774E-2</v>
      </c>
      <c r="N16" s="285" t="s">
        <v>581</v>
      </c>
      <c r="O16" s="288">
        <v>45323</v>
      </c>
      <c r="P16" s="288"/>
      <c r="Q16" s="264"/>
      <c r="S16" s="37" t="s">
        <v>580</v>
      </c>
    </row>
    <row r="17" spans="1:19" ht="15" customHeight="1">
      <c r="A17" s="303">
        <v>8</v>
      </c>
      <c r="B17" s="304">
        <v>45320</v>
      </c>
      <c r="C17" s="305"/>
      <c r="D17" s="306" t="s">
        <v>385</v>
      </c>
      <c r="E17" s="307" t="s">
        <v>578</v>
      </c>
      <c r="F17" s="292">
        <v>1502.5</v>
      </c>
      <c r="G17" s="295">
        <v>1415</v>
      </c>
      <c r="H17" s="292">
        <v>1400</v>
      </c>
      <c r="I17" s="292" t="s">
        <v>881</v>
      </c>
      <c r="J17" s="308" t="s">
        <v>954</v>
      </c>
      <c r="K17" s="308">
        <f t="shared" si="0"/>
        <v>-102.5</v>
      </c>
      <c r="L17" s="309">
        <f t="shared" si="1"/>
        <v>-4.5075000000000003</v>
      </c>
      <c r="M17" s="310">
        <f t="shared" si="6"/>
        <v>-7.1219633943427618E-2</v>
      </c>
      <c r="N17" s="308" t="s">
        <v>591</v>
      </c>
      <c r="O17" s="311">
        <v>45331</v>
      </c>
      <c r="P17" s="311"/>
      <c r="Q17" s="264"/>
      <c r="S17" s="37" t="s">
        <v>580</v>
      </c>
    </row>
    <row r="18" spans="1:19" ht="15" customHeight="1">
      <c r="A18" s="214">
        <v>9</v>
      </c>
      <c r="B18" s="210">
        <v>45321</v>
      </c>
      <c r="C18" s="215"/>
      <c r="D18" s="219" t="s">
        <v>211</v>
      </c>
      <c r="E18" s="216" t="s">
        <v>578</v>
      </c>
      <c r="F18" s="209" t="s">
        <v>884</v>
      </c>
      <c r="G18" s="211">
        <v>2640</v>
      </c>
      <c r="H18" s="209"/>
      <c r="I18" s="209" t="s">
        <v>885</v>
      </c>
      <c r="J18" s="211" t="s">
        <v>579</v>
      </c>
      <c r="K18" s="211"/>
      <c r="L18" s="213"/>
      <c r="M18" s="217"/>
      <c r="N18" s="211"/>
      <c r="O18" s="218"/>
      <c r="P18" s="213">
        <f>VLOOKUP(D18,'MidCap Intra'!$B$11:$C$568,2,0)</f>
        <v>2921.6</v>
      </c>
      <c r="Q18" s="264"/>
      <c r="S18" s="37" t="s">
        <v>580</v>
      </c>
    </row>
    <row r="19" spans="1:19" ht="15" customHeight="1">
      <c r="A19" s="280">
        <v>10</v>
      </c>
      <c r="B19" s="281">
        <v>45321</v>
      </c>
      <c r="C19" s="282"/>
      <c r="D19" s="283" t="s">
        <v>422</v>
      </c>
      <c r="E19" s="284" t="s">
        <v>578</v>
      </c>
      <c r="F19" s="212">
        <v>115.5</v>
      </c>
      <c r="G19" s="207">
        <v>106</v>
      </c>
      <c r="H19" s="212">
        <v>123</v>
      </c>
      <c r="I19" s="212" t="s">
        <v>886</v>
      </c>
      <c r="J19" s="285" t="s">
        <v>927</v>
      </c>
      <c r="K19" s="285">
        <f>H19-F19</f>
        <v>7.5</v>
      </c>
      <c r="L19" s="286">
        <f>(F19*-0.3)/100</f>
        <v>-0.34649999999999997</v>
      </c>
      <c r="M19" s="287">
        <f t="shared" ref="M19" si="7">(K19+L19)/F19</f>
        <v>6.193506493506494E-2</v>
      </c>
      <c r="N19" s="285" t="s">
        <v>581</v>
      </c>
      <c r="O19" s="288">
        <v>45327</v>
      </c>
      <c r="P19" s="288"/>
      <c r="Q19" s="264"/>
      <c r="S19" s="37" t="s">
        <v>580</v>
      </c>
    </row>
    <row r="20" spans="1:19" ht="15" customHeight="1">
      <c r="A20" s="280">
        <v>11</v>
      </c>
      <c r="B20" s="281">
        <v>45324</v>
      </c>
      <c r="C20" s="282"/>
      <c r="D20" s="283" t="s">
        <v>833</v>
      </c>
      <c r="E20" s="284" t="s">
        <v>578</v>
      </c>
      <c r="F20" s="212">
        <v>1880</v>
      </c>
      <c r="G20" s="207">
        <v>1790</v>
      </c>
      <c r="H20" s="212">
        <v>1990</v>
      </c>
      <c r="I20" s="212" t="s">
        <v>893</v>
      </c>
      <c r="J20" s="285" t="s">
        <v>933</v>
      </c>
      <c r="K20" s="285">
        <f>H20-F20</f>
        <v>110</v>
      </c>
      <c r="L20" s="286">
        <f>(F20*-0.3)/100</f>
        <v>-5.64</v>
      </c>
      <c r="M20" s="287">
        <f t="shared" ref="M20:M21" si="8">(K20+L20)/F20</f>
        <v>5.5510638297872339E-2</v>
      </c>
      <c r="N20" s="285" t="s">
        <v>581</v>
      </c>
      <c r="O20" s="288">
        <v>45338</v>
      </c>
      <c r="P20" s="288"/>
      <c r="Q20" s="264"/>
      <c r="S20" s="37" t="s">
        <v>580</v>
      </c>
    </row>
    <row r="21" spans="1:19" ht="15" customHeight="1">
      <c r="A21" s="303">
        <v>12</v>
      </c>
      <c r="B21" s="304">
        <v>45327</v>
      </c>
      <c r="C21" s="305"/>
      <c r="D21" s="306" t="s">
        <v>235</v>
      </c>
      <c r="E21" s="307" t="s">
        <v>578</v>
      </c>
      <c r="F21" s="292">
        <v>1770</v>
      </c>
      <c r="G21" s="295">
        <v>1660</v>
      </c>
      <c r="H21" s="292">
        <v>1660</v>
      </c>
      <c r="I21" s="292" t="s">
        <v>906</v>
      </c>
      <c r="J21" s="308" t="s">
        <v>1077</v>
      </c>
      <c r="K21" s="308">
        <f>H21-F21</f>
        <v>-110</v>
      </c>
      <c r="L21" s="309">
        <f>(F21*-0.3)/100</f>
        <v>-5.31</v>
      </c>
      <c r="M21" s="310">
        <f t="shared" si="8"/>
        <v>-6.5146892655367231E-2</v>
      </c>
      <c r="N21" s="308" t="s">
        <v>591</v>
      </c>
      <c r="O21" s="311">
        <v>45351</v>
      </c>
      <c r="P21" s="311"/>
      <c r="Q21" s="264"/>
      <c r="S21" s="37" t="s">
        <v>580</v>
      </c>
    </row>
    <row r="22" spans="1:19" ht="15" customHeight="1">
      <c r="A22" s="214">
        <v>13</v>
      </c>
      <c r="B22" s="210">
        <v>45328</v>
      </c>
      <c r="C22" s="215"/>
      <c r="D22" s="219" t="s">
        <v>352</v>
      </c>
      <c r="E22" s="216" t="s">
        <v>578</v>
      </c>
      <c r="F22" s="209" t="s">
        <v>918</v>
      </c>
      <c r="G22" s="211">
        <v>1030</v>
      </c>
      <c r="H22" s="209"/>
      <c r="I22" s="209" t="s">
        <v>919</v>
      </c>
      <c r="J22" s="211" t="s">
        <v>579</v>
      </c>
      <c r="K22" s="211"/>
      <c r="L22" s="213"/>
      <c r="M22" s="217"/>
      <c r="N22" s="211"/>
      <c r="O22" s="218"/>
      <c r="P22" s="213">
        <f>VLOOKUP(D22,'MidCap Intra'!$B$11:$C$568,2,0)</f>
        <v>1069.3</v>
      </c>
      <c r="Q22" s="264"/>
      <c r="S22" s="37" t="s">
        <v>580</v>
      </c>
    </row>
    <row r="23" spans="1:19" ht="15" customHeight="1">
      <c r="A23" s="214">
        <v>14</v>
      </c>
      <c r="B23" s="210">
        <v>45330</v>
      </c>
      <c r="C23" s="215"/>
      <c r="D23" s="219" t="s">
        <v>168</v>
      </c>
      <c r="E23" s="216" t="s">
        <v>578</v>
      </c>
      <c r="F23" s="209" t="s">
        <v>934</v>
      </c>
      <c r="G23" s="211">
        <v>4990</v>
      </c>
      <c r="H23" s="209"/>
      <c r="I23" s="209" t="s">
        <v>935</v>
      </c>
      <c r="J23" s="211" t="s">
        <v>579</v>
      </c>
      <c r="K23" s="211"/>
      <c r="L23" s="213"/>
      <c r="M23" s="217"/>
      <c r="N23" s="211"/>
      <c r="O23" s="218"/>
      <c r="P23" s="213">
        <f>VLOOKUP(D23,'MidCap Intra'!$B$11:$C$568,2,0)</f>
        <v>5300.85</v>
      </c>
      <c r="Q23" s="264"/>
      <c r="S23" s="37" t="s">
        <v>580</v>
      </c>
    </row>
    <row r="24" spans="1:19" ht="15" customHeight="1">
      <c r="A24" s="303">
        <v>15</v>
      </c>
      <c r="B24" s="304">
        <v>45331</v>
      </c>
      <c r="C24" s="305"/>
      <c r="D24" s="306" t="s">
        <v>940</v>
      </c>
      <c r="E24" s="307" t="s">
        <v>578</v>
      </c>
      <c r="F24" s="292">
        <v>266</v>
      </c>
      <c r="G24" s="295">
        <v>248</v>
      </c>
      <c r="H24" s="292">
        <v>247</v>
      </c>
      <c r="I24" s="292" t="s">
        <v>941</v>
      </c>
      <c r="J24" s="308" t="s">
        <v>965</v>
      </c>
      <c r="K24" s="308">
        <f>H24-F24</f>
        <v>-19</v>
      </c>
      <c r="L24" s="309">
        <f>(F24*-0.3)/100</f>
        <v>-0.79799999999999993</v>
      </c>
      <c r="M24" s="310">
        <f t="shared" ref="M24" si="9">(K24+L24)/F24</f>
        <v>-7.4428571428571427E-2</v>
      </c>
      <c r="N24" s="308" t="s">
        <v>591</v>
      </c>
      <c r="O24" s="311">
        <v>45335</v>
      </c>
      <c r="P24" s="311"/>
      <c r="Q24" s="264"/>
      <c r="S24" s="37" t="s">
        <v>580</v>
      </c>
    </row>
    <row r="25" spans="1:19" ht="15" customHeight="1">
      <c r="A25" s="214">
        <v>16</v>
      </c>
      <c r="B25" s="210">
        <v>45331</v>
      </c>
      <c r="C25" s="215"/>
      <c r="D25" s="219" t="s">
        <v>129</v>
      </c>
      <c r="E25" s="216" t="s">
        <v>578</v>
      </c>
      <c r="F25" s="209" t="s">
        <v>942</v>
      </c>
      <c r="G25" s="211">
        <v>1290</v>
      </c>
      <c r="H25" s="209"/>
      <c r="I25" s="209" t="s">
        <v>943</v>
      </c>
      <c r="J25" s="211" t="s">
        <v>579</v>
      </c>
      <c r="K25" s="211"/>
      <c r="L25" s="213"/>
      <c r="M25" s="217"/>
      <c r="N25" s="211"/>
      <c r="O25" s="218"/>
      <c r="P25" s="213">
        <f>VLOOKUP(D25,'MidCap Intra'!$B$11:$C$568,2,0)</f>
        <v>1403.4</v>
      </c>
      <c r="Q25" s="264"/>
      <c r="S25" s="37" t="s">
        <v>580</v>
      </c>
    </row>
    <row r="26" spans="1:19" ht="15" customHeight="1">
      <c r="A26" s="280">
        <v>17</v>
      </c>
      <c r="B26" s="281">
        <v>45335</v>
      </c>
      <c r="C26" s="282"/>
      <c r="D26" s="283" t="s">
        <v>364</v>
      </c>
      <c r="E26" s="284" t="s">
        <v>1000</v>
      </c>
      <c r="F26" s="212">
        <v>2788</v>
      </c>
      <c r="G26" s="207">
        <v>2578</v>
      </c>
      <c r="H26" s="212">
        <v>2960</v>
      </c>
      <c r="I26" s="212" t="s">
        <v>964</v>
      </c>
      <c r="J26" s="285" t="s">
        <v>1055</v>
      </c>
      <c r="K26" s="285">
        <f>H26-F26</f>
        <v>172</v>
      </c>
      <c r="L26" s="286">
        <f>(F26*-0.3)/100</f>
        <v>-8.363999999999999</v>
      </c>
      <c r="M26" s="287">
        <f t="shared" ref="M26" si="10">(K26+L26)/F26</f>
        <v>5.8692969870875175E-2</v>
      </c>
      <c r="N26" s="285" t="s">
        <v>581</v>
      </c>
      <c r="O26" s="288">
        <v>45343</v>
      </c>
      <c r="P26" s="347"/>
      <c r="Q26" s="264"/>
      <c r="S26" s="37" t="s">
        <v>580</v>
      </c>
    </row>
    <row r="27" spans="1:19" ht="15" customHeight="1">
      <c r="A27" s="214">
        <v>18</v>
      </c>
      <c r="B27" s="210">
        <v>45338</v>
      </c>
      <c r="C27" s="215"/>
      <c r="D27" s="219" t="s">
        <v>856</v>
      </c>
      <c r="E27" s="216" t="s">
        <v>578</v>
      </c>
      <c r="F27" s="209" t="s">
        <v>997</v>
      </c>
      <c r="G27" s="211">
        <v>805</v>
      </c>
      <c r="H27" s="209"/>
      <c r="I27" s="209" t="s">
        <v>998</v>
      </c>
      <c r="J27" s="211" t="s">
        <v>579</v>
      </c>
      <c r="K27" s="211"/>
      <c r="L27" s="213"/>
      <c r="M27" s="217"/>
      <c r="N27" s="211"/>
      <c r="O27" s="218"/>
      <c r="P27" s="213">
        <f>VLOOKUP(D27,'MidCap Intra'!$B$11:$C$568,2,0)</f>
        <v>838.95</v>
      </c>
      <c r="Q27" s="264"/>
      <c r="S27" s="37" t="s">
        <v>772</v>
      </c>
    </row>
    <row r="28" spans="1:19" ht="15" customHeight="1">
      <c r="A28" s="280">
        <v>19</v>
      </c>
      <c r="B28" s="281">
        <v>45343</v>
      </c>
      <c r="C28" s="282"/>
      <c r="D28" s="283" t="s">
        <v>304</v>
      </c>
      <c r="E28" s="284" t="s">
        <v>578</v>
      </c>
      <c r="F28" s="212">
        <v>1262</v>
      </c>
      <c r="G28" s="207">
        <v>1195</v>
      </c>
      <c r="H28" s="212">
        <v>1287</v>
      </c>
      <c r="I28" s="212" t="s">
        <v>1048</v>
      </c>
      <c r="J28" s="285" t="s">
        <v>748</v>
      </c>
      <c r="K28" s="285">
        <f>H28-F28</f>
        <v>25</v>
      </c>
      <c r="L28" s="286">
        <f>(F28*-0.3)/100</f>
        <v>-3.7859999999999996</v>
      </c>
      <c r="M28" s="287">
        <f t="shared" ref="M28" si="11">(K28+L28)/F28</f>
        <v>1.6809825673534073E-2</v>
      </c>
      <c r="N28" s="285" t="s">
        <v>581</v>
      </c>
      <c r="O28" s="288">
        <v>45350</v>
      </c>
      <c r="P28" s="347"/>
      <c r="Q28" s="264"/>
      <c r="S28" s="37" t="s">
        <v>580</v>
      </c>
    </row>
    <row r="29" spans="1:19" ht="15" customHeight="1">
      <c r="A29" s="214">
        <v>20</v>
      </c>
      <c r="B29" s="210">
        <v>45343</v>
      </c>
      <c r="C29" s="215"/>
      <c r="D29" s="219" t="s">
        <v>137</v>
      </c>
      <c r="E29" s="216" t="s">
        <v>578</v>
      </c>
      <c r="F29" s="209" t="s">
        <v>1049</v>
      </c>
      <c r="G29" s="211">
        <v>164</v>
      </c>
      <c r="H29" s="209"/>
      <c r="I29" s="209" t="s">
        <v>1050</v>
      </c>
      <c r="J29" s="211" t="s">
        <v>579</v>
      </c>
      <c r="K29" s="211"/>
      <c r="L29" s="213"/>
      <c r="M29" s="217"/>
      <c r="N29" s="211"/>
      <c r="O29" s="218"/>
      <c r="P29" s="213">
        <f>VLOOKUP(D29,'MidCap Intra'!$B$11:$C$568,2,0)</f>
        <v>189.15</v>
      </c>
      <c r="Q29" s="264"/>
      <c r="S29" s="37" t="s">
        <v>580</v>
      </c>
    </row>
    <row r="30" spans="1:19" ht="15" customHeight="1">
      <c r="A30" s="280">
        <v>21</v>
      </c>
      <c r="B30" s="281">
        <v>45344</v>
      </c>
      <c r="C30" s="282"/>
      <c r="D30" s="283" t="s">
        <v>422</v>
      </c>
      <c r="E30" s="284" t="s">
        <v>578</v>
      </c>
      <c r="F30" s="212">
        <v>112.5</v>
      </c>
      <c r="G30" s="207">
        <v>104</v>
      </c>
      <c r="H30" s="212">
        <v>119.3</v>
      </c>
      <c r="I30" s="212" t="s">
        <v>1071</v>
      </c>
      <c r="J30" s="285" t="s">
        <v>1119</v>
      </c>
      <c r="K30" s="285">
        <f>H30-F30</f>
        <v>6.7999999999999972</v>
      </c>
      <c r="L30" s="286">
        <f>(F30*-0.3)/100</f>
        <v>-0.33750000000000002</v>
      </c>
      <c r="M30" s="287">
        <f t="shared" ref="M30" si="12">(K30+L30)/F30</f>
        <v>5.7444444444444416E-2</v>
      </c>
      <c r="N30" s="285" t="s">
        <v>581</v>
      </c>
      <c r="O30" s="288">
        <v>45349</v>
      </c>
      <c r="P30" s="347"/>
      <c r="Q30" s="264"/>
      <c r="S30" s="37" t="s">
        <v>580</v>
      </c>
    </row>
    <row r="31" spans="1:19" ht="15" customHeight="1">
      <c r="A31" s="214">
        <v>22</v>
      </c>
      <c r="B31" s="210">
        <v>45345</v>
      </c>
      <c r="C31" s="215"/>
      <c r="D31" s="219" t="s">
        <v>940</v>
      </c>
      <c r="E31" s="216" t="s">
        <v>578</v>
      </c>
      <c r="F31" s="209" t="s">
        <v>1081</v>
      </c>
      <c r="G31" s="211">
        <v>238</v>
      </c>
      <c r="H31" s="209"/>
      <c r="I31" s="209" t="s">
        <v>877</v>
      </c>
      <c r="J31" s="211" t="s">
        <v>579</v>
      </c>
      <c r="K31" s="211"/>
      <c r="L31" s="213"/>
      <c r="M31" s="217"/>
      <c r="N31" s="211"/>
      <c r="O31" s="218"/>
      <c r="P31" s="213"/>
      <c r="Q31" s="264"/>
      <c r="S31" s="37" t="s">
        <v>580</v>
      </c>
    </row>
    <row r="32" spans="1:19" ht="15" customHeight="1">
      <c r="A32" s="214">
        <v>23</v>
      </c>
      <c r="B32" s="210">
        <v>45351</v>
      </c>
      <c r="C32" s="215"/>
      <c r="D32" s="219" t="s">
        <v>422</v>
      </c>
      <c r="E32" s="216" t="s">
        <v>578</v>
      </c>
      <c r="F32" s="209" t="s">
        <v>1172</v>
      </c>
      <c r="G32" s="211">
        <v>111.8</v>
      </c>
      <c r="H32" s="209"/>
      <c r="I32" s="209" t="s">
        <v>1173</v>
      </c>
      <c r="J32" s="211" t="s">
        <v>579</v>
      </c>
      <c r="K32" s="211"/>
      <c r="L32" s="213"/>
      <c r="M32" s="217"/>
      <c r="N32" s="211"/>
      <c r="O32" s="218"/>
      <c r="P32" s="213">
        <f>VLOOKUP(D32,'MidCap Intra'!$B$11:$C$568,2,0)</f>
        <v>119.9</v>
      </c>
      <c r="Q32" s="264"/>
      <c r="S32" s="37" t="s">
        <v>580</v>
      </c>
    </row>
    <row r="33" spans="1:39" ht="15" customHeight="1">
      <c r="A33" s="214"/>
      <c r="B33" s="210"/>
      <c r="C33" s="215"/>
      <c r="D33" s="219"/>
      <c r="E33" s="216"/>
      <c r="F33" s="209"/>
      <c r="G33" s="211"/>
      <c r="H33" s="209"/>
      <c r="I33" s="209"/>
      <c r="J33" s="211"/>
      <c r="K33" s="211"/>
      <c r="L33" s="213"/>
      <c r="M33" s="217"/>
      <c r="N33" s="211"/>
      <c r="O33" s="218"/>
      <c r="P33" s="213"/>
      <c r="Q33" s="264"/>
      <c r="S33" s="37"/>
    </row>
    <row r="34" spans="1:39" ht="15" customHeight="1">
      <c r="A34" s="214"/>
      <c r="B34" s="210"/>
      <c r="C34" s="215"/>
      <c r="D34" s="219"/>
      <c r="E34" s="216"/>
      <c r="F34" s="209"/>
      <c r="G34" s="211"/>
      <c r="H34" s="209"/>
      <c r="I34" s="209"/>
      <c r="J34" s="211"/>
      <c r="K34" s="211"/>
      <c r="L34" s="213"/>
      <c r="M34" s="217"/>
      <c r="N34" s="211"/>
      <c r="O34" s="218"/>
      <c r="P34" s="213"/>
      <c r="Q34" s="264"/>
      <c r="S34" s="37"/>
    </row>
    <row r="36" spans="1:39" ht="14.25" customHeight="1">
      <c r="A36" s="101"/>
      <c r="B36" s="102"/>
      <c r="C36" s="103"/>
      <c r="D36" s="104"/>
      <c r="E36" s="105"/>
      <c r="F36" s="105"/>
      <c r="G36" s="101"/>
      <c r="H36" s="105"/>
      <c r="I36" s="106"/>
      <c r="J36" s="107"/>
      <c r="K36" s="107"/>
      <c r="L36" s="108"/>
      <c r="M36" s="109"/>
      <c r="N36" s="110"/>
      <c r="O36" s="111"/>
      <c r="P36" s="112"/>
      <c r="Q36" s="112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3" t="s">
        <v>582</v>
      </c>
      <c r="B37" s="114"/>
      <c r="C37" s="115"/>
      <c r="E37" s="116"/>
      <c r="F37" s="116"/>
      <c r="G37" s="116"/>
      <c r="H37" s="116"/>
      <c r="I37" s="116"/>
      <c r="J37" s="117"/>
      <c r="K37" s="116"/>
      <c r="L37" s="118"/>
      <c r="M37" s="54"/>
      <c r="N37" s="117"/>
      <c r="O37" s="115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9" t="s">
        <v>583</v>
      </c>
      <c r="B38" s="113"/>
      <c r="C38" s="113"/>
      <c r="D38" s="113"/>
      <c r="E38" s="37"/>
      <c r="F38" s="120" t="s">
        <v>584</v>
      </c>
      <c r="G38" s="6"/>
      <c r="H38" s="6"/>
      <c r="I38" s="6"/>
      <c r="J38" s="121"/>
      <c r="K38" s="122"/>
      <c r="L38" s="122"/>
      <c r="M38" s="123"/>
      <c r="N38" s="1"/>
      <c r="O38" s="124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113" t="s">
        <v>585</v>
      </c>
      <c r="B39" s="113"/>
      <c r="C39" s="113"/>
      <c r="D39" s="113" t="s">
        <v>586</v>
      </c>
      <c r="E39" s="6"/>
      <c r="F39" s="120" t="s">
        <v>587</v>
      </c>
      <c r="G39" s="6"/>
      <c r="H39" s="6"/>
      <c r="I39" s="6"/>
      <c r="J39" s="121"/>
      <c r="K39" s="122"/>
      <c r="L39" s="122"/>
      <c r="M39" s="123"/>
      <c r="N39" s="1"/>
      <c r="O39" s="124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" customHeight="1">
      <c r="A40" s="113"/>
      <c r="B40" s="113"/>
      <c r="C40" s="113"/>
      <c r="D40" s="113"/>
      <c r="E40" s="6"/>
      <c r="F40" s="6"/>
      <c r="G40" s="6"/>
      <c r="H40" s="6"/>
      <c r="I40" s="6"/>
      <c r="J40" s="125"/>
      <c r="K40" s="122"/>
      <c r="L40" s="122"/>
      <c r="M40" s="6"/>
      <c r="N40" s="126"/>
      <c r="O40" s="1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" customHeight="1">
      <c r="A41" s="226"/>
      <c r="B41" s="226"/>
      <c r="C41" s="226"/>
      <c r="D41" s="226"/>
      <c r="E41" s="227"/>
      <c r="F41" s="227"/>
      <c r="G41" s="227"/>
      <c r="H41" s="227"/>
      <c r="I41" s="227"/>
      <c r="J41" s="228"/>
      <c r="K41" s="229"/>
      <c r="L41" s="229"/>
      <c r="M41" s="227"/>
      <c r="N41" s="230"/>
      <c r="O41" s="231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4.25" customHeight="1">
      <c r="A42" s="113"/>
      <c r="B42" s="113"/>
      <c r="C42" s="113"/>
      <c r="D42" s="113"/>
      <c r="E42" s="6"/>
      <c r="F42" s="6"/>
      <c r="G42" s="6"/>
      <c r="H42" s="6"/>
      <c r="I42" s="6"/>
      <c r="J42" s="125"/>
      <c r="K42" s="122"/>
      <c r="L42" s="123"/>
      <c r="M42" s="6"/>
      <c r="N42" s="126"/>
      <c r="O42" s="1"/>
      <c r="P42" s="37"/>
      <c r="Q42" s="37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136" t="s">
        <v>592</v>
      </c>
      <c r="B43" s="136"/>
      <c r="C43" s="136"/>
      <c r="D43" s="136"/>
      <c r="E43" s="6"/>
      <c r="F43" s="6"/>
      <c r="G43" s="6"/>
      <c r="H43" s="6"/>
      <c r="I43" s="6"/>
      <c r="J43" s="6"/>
      <c r="K43" s="6"/>
      <c r="L43" s="6"/>
      <c r="M43" s="6"/>
      <c r="N43" s="6"/>
      <c r="O43" s="24"/>
      <c r="R43" s="37"/>
      <c r="S43" s="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38.25" customHeight="1">
      <c r="A44" s="93" t="s">
        <v>16</v>
      </c>
      <c r="B44" s="93" t="s">
        <v>553</v>
      </c>
      <c r="C44" s="93"/>
      <c r="D44" s="94" t="s">
        <v>565</v>
      </c>
      <c r="E44" s="93" t="s">
        <v>566</v>
      </c>
      <c r="F44" s="93" t="s">
        <v>567</v>
      </c>
      <c r="G44" s="93" t="s">
        <v>588</v>
      </c>
      <c r="H44" s="93" t="s">
        <v>569</v>
      </c>
      <c r="I44" s="220" t="s">
        <v>570</v>
      </c>
      <c r="J44" s="222" t="s">
        <v>571</v>
      </c>
      <c r="K44" s="221" t="s">
        <v>593</v>
      </c>
      <c r="L44" s="95" t="s">
        <v>573</v>
      </c>
      <c r="M44" s="137" t="s">
        <v>594</v>
      </c>
      <c r="N44" s="93" t="s">
        <v>595</v>
      </c>
      <c r="O44" s="92" t="s">
        <v>575</v>
      </c>
      <c r="P44" s="94" t="s">
        <v>576</v>
      </c>
      <c r="Q44" s="268"/>
      <c r="R44" s="37"/>
      <c r="S44" s="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12.75" customHeight="1">
      <c r="A45" s="212">
        <v>1</v>
      </c>
      <c r="B45" s="266">
        <v>45324</v>
      </c>
      <c r="C45" s="240"/>
      <c r="D45" s="240" t="s">
        <v>902</v>
      </c>
      <c r="E45" s="212" t="s">
        <v>590</v>
      </c>
      <c r="F45" s="212">
        <v>146.6</v>
      </c>
      <c r="G45" s="212">
        <v>144.5</v>
      </c>
      <c r="H45" s="212">
        <v>148.35</v>
      </c>
      <c r="I45" s="207" t="s">
        <v>903</v>
      </c>
      <c r="J45" s="315" t="s">
        <v>917</v>
      </c>
      <c r="K45" s="223">
        <f>H45-F45</f>
        <v>1.75</v>
      </c>
      <c r="L45" s="316">
        <f t="shared" ref="L45" si="13">(H45*N45)*0.03%</f>
        <v>222.52499999999998</v>
      </c>
      <c r="M45" s="224">
        <f t="shared" ref="M45" si="14">(K45*N45)-L45</f>
        <v>8527.4750000000004</v>
      </c>
      <c r="N45" s="223">
        <v>5000</v>
      </c>
      <c r="O45" s="100" t="s">
        <v>581</v>
      </c>
      <c r="P45" s="225">
        <v>45328</v>
      </c>
      <c r="Q45" s="262"/>
      <c r="R45" s="138"/>
      <c r="S45" s="54" t="s">
        <v>772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9"/>
      <c r="AH45" s="140"/>
      <c r="AI45" s="138"/>
      <c r="AJ45" s="138"/>
      <c r="AK45" s="139"/>
      <c r="AL45" s="139"/>
      <c r="AM45" s="139"/>
    </row>
    <row r="46" spans="1:39" ht="12.75" customHeight="1">
      <c r="A46" s="212">
        <v>2</v>
      </c>
      <c r="B46" s="266">
        <v>45328</v>
      </c>
      <c r="C46" s="240"/>
      <c r="D46" s="240" t="s">
        <v>924</v>
      </c>
      <c r="E46" s="212" t="s">
        <v>590</v>
      </c>
      <c r="F46" s="212">
        <v>1428.5</v>
      </c>
      <c r="G46" s="212">
        <v>1410</v>
      </c>
      <c r="H46" s="212">
        <v>1453</v>
      </c>
      <c r="I46" s="207" t="s">
        <v>925</v>
      </c>
      <c r="J46" s="315" t="s">
        <v>928</v>
      </c>
      <c r="K46" s="223">
        <f>H46-F46</f>
        <v>24.5</v>
      </c>
      <c r="L46" s="316">
        <f t="shared" ref="L46" si="15">(H46*N46)*0.03%</f>
        <v>283.33499999999998</v>
      </c>
      <c r="M46" s="224">
        <f t="shared" ref="M46" si="16">(K46*N46)-L46</f>
        <v>15641.665000000001</v>
      </c>
      <c r="N46" s="223">
        <v>650</v>
      </c>
      <c r="O46" s="100" t="s">
        <v>581</v>
      </c>
      <c r="P46" s="225">
        <v>45328</v>
      </c>
      <c r="Q46" s="262"/>
      <c r="R46" s="138"/>
      <c r="S46" s="54" t="s">
        <v>772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9"/>
      <c r="AH46" s="140"/>
      <c r="AI46" s="138"/>
      <c r="AJ46" s="138"/>
      <c r="AK46" s="139"/>
      <c r="AL46" s="139"/>
      <c r="AM46" s="139"/>
    </row>
    <row r="47" spans="1:39" ht="12.75" customHeight="1">
      <c r="A47" s="212">
        <v>3</v>
      </c>
      <c r="B47" s="266">
        <v>45330</v>
      </c>
      <c r="C47" s="240"/>
      <c r="D47" s="240" t="s">
        <v>931</v>
      </c>
      <c r="E47" s="212" t="s">
        <v>590</v>
      </c>
      <c r="F47" s="212">
        <v>22035</v>
      </c>
      <c r="G47" s="212">
        <v>22200</v>
      </c>
      <c r="H47" s="212">
        <v>21925</v>
      </c>
      <c r="I47" s="207" t="s">
        <v>932</v>
      </c>
      <c r="J47" s="315" t="s">
        <v>933</v>
      </c>
      <c r="K47" s="223">
        <f>F47-H47</f>
        <v>110</v>
      </c>
      <c r="L47" s="316">
        <f t="shared" ref="L47" si="17">(H47*N47)*0.03%</f>
        <v>328.87499999999994</v>
      </c>
      <c r="M47" s="224">
        <f t="shared" ref="M47" si="18">(K47*N47)-L47</f>
        <v>5171.125</v>
      </c>
      <c r="N47" s="223">
        <v>50</v>
      </c>
      <c r="O47" s="100" t="s">
        <v>581</v>
      </c>
      <c r="P47" s="225">
        <v>45330</v>
      </c>
      <c r="Q47" s="262"/>
      <c r="R47" s="138"/>
      <c r="S47" s="54" t="s">
        <v>580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9"/>
      <c r="AH47" s="140"/>
      <c r="AI47" s="138"/>
      <c r="AJ47" s="138"/>
      <c r="AK47" s="139"/>
      <c r="AL47" s="139"/>
      <c r="AM47" s="139"/>
    </row>
    <row r="48" spans="1:39" ht="12.75" customHeight="1">
      <c r="A48" s="212">
        <v>4</v>
      </c>
      <c r="B48" s="266">
        <v>45334</v>
      </c>
      <c r="C48" s="240"/>
      <c r="D48" s="240" t="s">
        <v>956</v>
      </c>
      <c r="E48" s="212" t="s">
        <v>590</v>
      </c>
      <c r="F48" s="212">
        <v>2660</v>
      </c>
      <c r="G48" s="212">
        <v>2610</v>
      </c>
      <c r="H48" s="212">
        <v>2694</v>
      </c>
      <c r="I48" s="207" t="s">
        <v>957</v>
      </c>
      <c r="J48" s="315" t="s">
        <v>740</v>
      </c>
      <c r="K48" s="223">
        <f>H48-F48</f>
        <v>34</v>
      </c>
      <c r="L48" s="316">
        <f t="shared" ref="L48" si="19">(H48*N48)*0.03%</f>
        <v>202.04999999999998</v>
      </c>
      <c r="M48" s="224">
        <f t="shared" ref="M48" si="20">(K48*N48)-L48</f>
        <v>8297.9500000000007</v>
      </c>
      <c r="N48" s="223">
        <v>250</v>
      </c>
      <c r="O48" s="100" t="s">
        <v>581</v>
      </c>
      <c r="P48" s="225">
        <v>45338</v>
      </c>
      <c r="Q48" s="262"/>
      <c r="R48" s="138"/>
      <c r="S48" s="54" t="s">
        <v>952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9"/>
      <c r="AH48" s="140"/>
      <c r="AI48" s="138"/>
      <c r="AJ48" s="138"/>
      <c r="AK48" s="139"/>
      <c r="AL48" s="139"/>
      <c r="AM48" s="139"/>
    </row>
    <row r="49" spans="1:39" ht="12.75" customHeight="1">
      <c r="A49" s="292">
        <v>4</v>
      </c>
      <c r="B49" s="293">
        <v>45334</v>
      </c>
      <c r="C49" s="294"/>
      <c r="D49" s="294" t="s">
        <v>958</v>
      </c>
      <c r="E49" s="292" t="s">
        <v>590</v>
      </c>
      <c r="F49" s="292">
        <v>393.5</v>
      </c>
      <c r="G49" s="292">
        <v>387</v>
      </c>
      <c r="H49" s="292">
        <v>392.75</v>
      </c>
      <c r="I49" s="295" t="s">
        <v>959</v>
      </c>
      <c r="J49" s="319" t="s">
        <v>963</v>
      </c>
      <c r="K49" s="300">
        <f>H49-F49</f>
        <v>-0.75</v>
      </c>
      <c r="L49" s="320">
        <f t="shared" ref="L49:L50" si="21">(H49*N49)*0.03%</f>
        <v>200.30249999999998</v>
      </c>
      <c r="M49" s="299">
        <f t="shared" ref="M49:M50" si="22">(K49*N49)-L49</f>
        <v>-1475.3025</v>
      </c>
      <c r="N49" s="300">
        <v>1700</v>
      </c>
      <c r="O49" s="301" t="s">
        <v>591</v>
      </c>
      <c r="P49" s="302">
        <v>45335</v>
      </c>
      <c r="Q49" s="262"/>
      <c r="R49" s="138"/>
      <c r="S49" s="54" t="s">
        <v>952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9"/>
      <c r="AH49" s="140"/>
      <c r="AI49" s="138"/>
      <c r="AJ49" s="138"/>
      <c r="AK49" s="139"/>
      <c r="AL49" s="139"/>
      <c r="AM49" s="139"/>
    </row>
    <row r="50" spans="1:39" ht="12.75" customHeight="1">
      <c r="A50" s="212">
        <v>5</v>
      </c>
      <c r="B50" s="266">
        <v>45335</v>
      </c>
      <c r="C50" s="240"/>
      <c r="D50" s="240" t="s">
        <v>966</v>
      </c>
      <c r="E50" s="212" t="s">
        <v>590</v>
      </c>
      <c r="F50" s="212">
        <v>6620</v>
      </c>
      <c r="G50" s="212">
        <v>6520</v>
      </c>
      <c r="H50" s="212">
        <v>6677.5</v>
      </c>
      <c r="I50" s="207" t="s">
        <v>967</v>
      </c>
      <c r="J50" s="315" t="s">
        <v>1020</v>
      </c>
      <c r="K50" s="223">
        <f>H50-F50</f>
        <v>57.5</v>
      </c>
      <c r="L50" s="316">
        <f t="shared" si="21"/>
        <v>250.40624999999997</v>
      </c>
      <c r="M50" s="224">
        <f t="shared" si="22"/>
        <v>6937.09375</v>
      </c>
      <c r="N50" s="223">
        <v>125</v>
      </c>
      <c r="O50" s="100" t="s">
        <v>581</v>
      </c>
      <c r="P50" s="225">
        <v>45341</v>
      </c>
      <c r="Q50" s="262"/>
      <c r="R50" s="138"/>
      <c r="S50" s="54" t="s">
        <v>580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9"/>
      <c r="AH50" s="140"/>
      <c r="AI50" s="138"/>
      <c r="AJ50" s="138"/>
      <c r="AK50" s="139"/>
      <c r="AL50" s="139"/>
      <c r="AM50" s="139"/>
    </row>
    <row r="51" spans="1:39" ht="12.75" customHeight="1">
      <c r="A51" s="292">
        <v>6</v>
      </c>
      <c r="B51" s="293">
        <v>45335</v>
      </c>
      <c r="C51" s="294"/>
      <c r="D51" s="294" t="s">
        <v>968</v>
      </c>
      <c r="E51" s="292" t="s">
        <v>590</v>
      </c>
      <c r="F51" s="292">
        <v>2400</v>
      </c>
      <c r="G51" s="292">
        <v>2360</v>
      </c>
      <c r="H51" s="292">
        <v>2360</v>
      </c>
      <c r="I51" s="295" t="s">
        <v>969</v>
      </c>
      <c r="J51" s="319" t="s">
        <v>983</v>
      </c>
      <c r="K51" s="300">
        <f>H51-F51</f>
        <v>-40</v>
      </c>
      <c r="L51" s="320">
        <f t="shared" ref="L51" si="23">(H51*N51)*0.03%</f>
        <v>212.39999999999998</v>
      </c>
      <c r="M51" s="299">
        <f t="shared" ref="M51" si="24">(K51*N51)-L51</f>
        <v>-12212.4</v>
      </c>
      <c r="N51" s="300">
        <v>300</v>
      </c>
      <c r="O51" s="301" t="s">
        <v>591</v>
      </c>
      <c r="P51" s="302">
        <v>45337</v>
      </c>
      <c r="Q51" s="262"/>
      <c r="R51" s="138"/>
      <c r="S51" s="54" t="s">
        <v>772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9"/>
      <c r="AH51" s="140"/>
      <c r="AI51" s="138"/>
      <c r="AJ51" s="138"/>
      <c r="AK51" s="139"/>
      <c r="AL51" s="139"/>
      <c r="AM51" s="139"/>
    </row>
    <row r="52" spans="1:39" ht="12.75" customHeight="1">
      <c r="A52" s="385">
        <v>7</v>
      </c>
      <c r="B52" s="387">
        <v>45336</v>
      </c>
      <c r="C52" s="240"/>
      <c r="D52" s="240" t="s">
        <v>980</v>
      </c>
      <c r="E52" s="212" t="s">
        <v>590</v>
      </c>
      <c r="F52" s="212">
        <v>21915</v>
      </c>
      <c r="G52" s="385">
        <v>21690</v>
      </c>
      <c r="H52" s="207">
        <v>21935</v>
      </c>
      <c r="I52" s="207"/>
      <c r="J52" s="422" t="s">
        <v>982</v>
      </c>
      <c r="K52" s="223">
        <f>H52-F52</f>
        <v>20</v>
      </c>
      <c r="L52" s="316">
        <f t="shared" ref="L52" si="25">(H52*N52)*0.03%</f>
        <v>329.02499999999998</v>
      </c>
      <c r="M52" s="392">
        <v>2696</v>
      </c>
      <c r="N52" s="223">
        <v>50</v>
      </c>
      <c r="O52" s="418" t="s">
        <v>581</v>
      </c>
      <c r="P52" s="400">
        <v>45337</v>
      </c>
      <c r="Q52" s="262"/>
      <c r="R52" s="138"/>
      <c r="S52" s="54" t="s">
        <v>580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9"/>
      <c r="AH52" s="140"/>
      <c r="AI52" s="138"/>
      <c r="AJ52" s="138"/>
      <c r="AK52" s="139"/>
      <c r="AL52" s="139"/>
      <c r="AM52" s="139"/>
    </row>
    <row r="53" spans="1:39" ht="12.75" customHeight="1">
      <c r="A53" s="386"/>
      <c r="B53" s="388"/>
      <c r="C53" s="240"/>
      <c r="D53" s="240" t="s">
        <v>981</v>
      </c>
      <c r="E53" s="212" t="s">
        <v>865</v>
      </c>
      <c r="F53" s="212">
        <v>69</v>
      </c>
      <c r="G53" s="386"/>
      <c r="H53" s="212">
        <v>27.5</v>
      </c>
      <c r="I53" s="207"/>
      <c r="J53" s="423"/>
      <c r="K53" s="223">
        <f>F53-H53</f>
        <v>41.5</v>
      </c>
      <c r="L53" s="316">
        <v>50</v>
      </c>
      <c r="M53" s="417"/>
      <c r="N53" s="223">
        <v>50</v>
      </c>
      <c r="O53" s="419"/>
      <c r="P53" s="401"/>
      <c r="Q53" s="262"/>
      <c r="R53" s="138"/>
      <c r="S53" s="54" t="s">
        <v>580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9"/>
      <c r="AH53" s="140"/>
      <c r="AI53" s="138"/>
      <c r="AJ53" s="138"/>
      <c r="AK53" s="139"/>
      <c r="AL53" s="139"/>
      <c r="AM53" s="139"/>
    </row>
    <row r="54" spans="1:39" ht="12.75" customHeight="1">
      <c r="A54" s="212">
        <v>8</v>
      </c>
      <c r="B54" s="266">
        <v>45338</v>
      </c>
      <c r="C54" s="240"/>
      <c r="D54" s="240" t="s">
        <v>989</v>
      </c>
      <c r="E54" s="212" t="s">
        <v>590</v>
      </c>
      <c r="F54" s="212">
        <v>2933.5</v>
      </c>
      <c r="G54" s="212">
        <v>2890</v>
      </c>
      <c r="H54" s="212">
        <v>2969</v>
      </c>
      <c r="I54" s="207" t="s">
        <v>990</v>
      </c>
      <c r="J54" s="315" t="s">
        <v>891</v>
      </c>
      <c r="K54" s="223">
        <f t="shared" ref="K54:K62" si="26">H54-F54</f>
        <v>35.5</v>
      </c>
      <c r="L54" s="316">
        <f t="shared" ref="L54" si="27">(H54*N54)*0.03%</f>
        <v>222.67499999999998</v>
      </c>
      <c r="M54" s="224">
        <f t="shared" ref="M54" si="28">(K54*N54)-L54</f>
        <v>8652.3250000000007</v>
      </c>
      <c r="N54" s="223">
        <v>250</v>
      </c>
      <c r="O54" s="100" t="s">
        <v>581</v>
      </c>
      <c r="P54" s="225">
        <v>45341</v>
      </c>
      <c r="Q54" s="262"/>
      <c r="R54" s="138"/>
      <c r="S54" s="54" t="s">
        <v>952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9"/>
      <c r="AH54" s="140"/>
      <c r="AI54" s="138"/>
      <c r="AJ54" s="138"/>
      <c r="AK54" s="139"/>
      <c r="AL54" s="139"/>
      <c r="AM54" s="139"/>
    </row>
    <row r="55" spans="1:39" ht="12.75" customHeight="1">
      <c r="A55" s="212">
        <v>9</v>
      </c>
      <c r="B55" s="266">
        <v>45338</v>
      </c>
      <c r="C55" s="240"/>
      <c r="D55" s="240" t="s">
        <v>991</v>
      </c>
      <c r="E55" s="212" t="s">
        <v>590</v>
      </c>
      <c r="F55" s="212">
        <v>1780</v>
      </c>
      <c r="G55" s="212">
        <v>1752</v>
      </c>
      <c r="H55" s="212">
        <v>1802</v>
      </c>
      <c r="I55" s="207" t="s">
        <v>992</v>
      </c>
      <c r="J55" s="315" t="s">
        <v>1019</v>
      </c>
      <c r="K55" s="223">
        <f t="shared" si="26"/>
        <v>22</v>
      </c>
      <c r="L55" s="316">
        <f t="shared" ref="L55" si="29">(H55*N55)*0.03%</f>
        <v>216.23999999999998</v>
      </c>
      <c r="M55" s="224">
        <f t="shared" ref="M55" si="30">(K55*N55)-L55</f>
        <v>8583.76</v>
      </c>
      <c r="N55" s="223">
        <v>400</v>
      </c>
      <c r="O55" s="100" t="s">
        <v>581</v>
      </c>
      <c r="P55" s="225">
        <v>45341</v>
      </c>
      <c r="Q55" s="262"/>
      <c r="R55" s="138"/>
      <c r="S55" s="54" t="s">
        <v>952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9"/>
      <c r="AH55" s="140"/>
      <c r="AI55" s="138"/>
      <c r="AJ55" s="138"/>
      <c r="AK55" s="139"/>
      <c r="AL55" s="139"/>
      <c r="AM55" s="139"/>
    </row>
    <row r="56" spans="1:39" ht="12.75" customHeight="1">
      <c r="A56" s="212">
        <v>10</v>
      </c>
      <c r="B56" s="266">
        <v>45338</v>
      </c>
      <c r="C56" s="240"/>
      <c r="D56" s="240" t="s">
        <v>993</v>
      </c>
      <c r="E56" s="212" t="s">
        <v>590</v>
      </c>
      <c r="F56" s="212">
        <v>1508</v>
      </c>
      <c r="G56" s="212">
        <v>1490</v>
      </c>
      <c r="H56" s="212">
        <v>1521</v>
      </c>
      <c r="I56" s="207" t="s">
        <v>994</v>
      </c>
      <c r="J56" s="315" t="s">
        <v>1018</v>
      </c>
      <c r="K56" s="223">
        <f t="shared" si="26"/>
        <v>13</v>
      </c>
      <c r="L56" s="316">
        <f t="shared" ref="L56" si="31">(H56*N56)*0.03%</f>
        <v>342.22499999999997</v>
      </c>
      <c r="M56" s="224">
        <f t="shared" ref="M56" si="32">(K56*N56)-L56</f>
        <v>9407.7749999999996</v>
      </c>
      <c r="N56" s="223">
        <v>750</v>
      </c>
      <c r="O56" s="100" t="s">
        <v>581</v>
      </c>
      <c r="P56" s="225">
        <v>45341</v>
      </c>
      <c r="Q56" s="262"/>
      <c r="R56" s="138"/>
      <c r="S56" s="54" t="s">
        <v>580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9"/>
      <c r="AH56" s="140"/>
      <c r="AI56" s="138"/>
      <c r="AJ56" s="138"/>
      <c r="AK56" s="139"/>
      <c r="AL56" s="139"/>
      <c r="AM56" s="139"/>
    </row>
    <row r="57" spans="1:39" ht="12.75" customHeight="1">
      <c r="A57" s="212">
        <v>11</v>
      </c>
      <c r="B57" s="266">
        <v>45341</v>
      </c>
      <c r="C57" s="240"/>
      <c r="D57" s="240" t="s">
        <v>1021</v>
      </c>
      <c r="E57" s="212" t="s">
        <v>590</v>
      </c>
      <c r="F57" s="212">
        <v>535.5</v>
      </c>
      <c r="G57" s="212">
        <v>528</v>
      </c>
      <c r="H57" s="212">
        <v>541.5</v>
      </c>
      <c r="I57" s="207" t="s">
        <v>1022</v>
      </c>
      <c r="J57" s="315" t="s">
        <v>1023</v>
      </c>
      <c r="K57" s="223">
        <f t="shared" si="26"/>
        <v>6</v>
      </c>
      <c r="L57" s="316">
        <f t="shared" ref="L57" si="33">(H57*N57)*0.03%</f>
        <v>243.67499999999998</v>
      </c>
      <c r="M57" s="224">
        <f t="shared" ref="M57" si="34">(K57*N57)-L57</f>
        <v>8756.3250000000007</v>
      </c>
      <c r="N57" s="223">
        <v>1500</v>
      </c>
      <c r="O57" s="100" t="s">
        <v>581</v>
      </c>
      <c r="P57" s="225">
        <v>45341</v>
      </c>
      <c r="Q57" s="262"/>
      <c r="R57" s="138"/>
      <c r="S57" s="54" t="s">
        <v>580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9"/>
      <c r="AH57" s="140"/>
      <c r="AI57" s="138"/>
      <c r="AJ57" s="138"/>
      <c r="AK57" s="139"/>
      <c r="AL57" s="139"/>
      <c r="AM57" s="139"/>
    </row>
    <row r="58" spans="1:39" ht="12.75" customHeight="1">
      <c r="A58" s="322">
        <v>12</v>
      </c>
      <c r="B58" s="341">
        <v>45341</v>
      </c>
      <c r="C58" s="321"/>
      <c r="D58" s="321" t="s">
        <v>1026</v>
      </c>
      <c r="E58" s="322" t="s">
        <v>590</v>
      </c>
      <c r="F58" s="322">
        <v>3348</v>
      </c>
      <c r="G58" s="322">
        <v>3315</v>
      </c>
      <c r="H58" s="322">
        <v>3353.5</v>
      </c>
      <c r="I58" s="323" t="s">
        <v>1027</v>
      </c>
      <c r="J58" s="342" t="s">
        <v>1034</v>
      </c>
      <c r="K58" s="325">
        <f t="shared" si="26"/>
        <v>5.5</v>
      </c>
      <c r="L58" s="343">
        <f t="shared" ref="L58" si="35">(H58*N58)*0.03%</f>
        <v>301.815</v>
      </c>
      <c r="M58" s="344">
        <f t="shared" ref="M58" si="36">(K58*N58)-L58</f>
        <v>1348.1849999999999</v>
      </c>
      <c r="N58" s="325">
        <v>300</v>
      </c>
      <c r="O58" s="345" t="s">
        <v>598</v>
      </c>
      <c r="P58" s="346">
        <v>45342</v>
      </c>
      <c r="Q58" s="262"/>
      <c r="R58" s="138"/>
      <c r="S58" s="54" t="s">
        <v>580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9"/>
      <c r="AH58" s="140"/>
      <c r="AI58" s="138"/>
      <c r="AJ58" s="138"/>
      <c r="AK58" s="139"/>
      <c r="AL58" s="139"/>
      <c r="AM58" s="139"/>
    </row>
    <row r="59" spans="1:39" ht="12.75" customHeight="1">
      <c r="A59" s="322">
        <v>13</v>
      </c>
      <c r="B59" s="341">
        <v>45341</v>
      </c>
      <c r="C59" s="321"/>
      <c r="D59" s="321" t="s">
        <v>1028</v>
      </c>
      <c r="E59" s="322" t="s">
        <v>590</v>
      </c>
      <c r="F59" s="322">
        <v>3015.5</v>
      </c>
      <c r="G59" s="322">
        <v>2960</v>
      </c>
      <c r="H59" s="322">
        <v>3020</v>
      </c>
      <c r="I59" s="323" t="s">
        <v>1029</v>
      </c>
      <c r="J59" s="342" t="s">
        <v>1058</v>
      </c>
      <c r="K59" s="325">
        <f t="shared" si="26"/>
        <v>4.5</v>
      </c>
      <c r="L59" s="343">
        <f t="shared" ref="L59" si="37">(H59*N59)*0.03%</f>
        <v>181.2</v>
      </c>
      <c r="M59" s="344">
        <f t="shared" ref="M59" si="38">(K59*N59)-L59</f>
        <v>718.8</v>
      </c>
      <c r="N59" s="325">
        <v>200</v>
      </c>
      <c r="O59" s="345" t="s">
        <v>598</v>
      </c>
      <c r="P59" s="346">
        <v>45342</v>
      </c>
      <c r="Q59" s="262"/>
      <c r="R59" s="138"/>
      <c r="S59" s="54" t="s">
        <v>952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9"/>
      <c r="AH59" s="140"/>
      <c r="AI59" s="138"/>
      <c r="AJ59" s="138"/>
      <c r="AK59" s="139"/>
      <c r="AL59" s="139"/>
      <c r="AM59" s="139"/>
    </row>
    <row r="60" spans="1:39" ht="12.75" customHeight="1">
      <c r="A60" s="292">
        <v>14</v>
      </c>
      <c r="B60" s="293">
        <v>45341</v>
      </c>
      <c r="C60" s="294"/>
      <c r="D60" s="294" t="s">
        <v>924</v>
      </c>
      <c r="E60" s="292" t="s">
        <v>590</v>
      </c>
      <c r="F60" s="292">
        <v>1461.5</v>
      </c>
      <c r="G60" s="292">
        <v>1444</v>
      </c>
      <c r="H60" s="292">
        <v>1439</v>
      </c>
      <c r="I60" s="295" t="s">
        <v>1030</v>
      </c>
      <c r="J60" s="319" t="s">
        <v>1041</v>
      </c>
      <c r="K60" s="300">
        <f t="shared" si="26"/>
        <v>-22.5</v>
      </c>
      <c r="L60" s="320">
        <f t="shared" ref="L60:L61" si="39">(H60*N60)*0.03%</f>
        <v>280.60499999999996</v>
      </c>
      <c r="M60" s="299">
        <f t="shared" ref="M60:M61" si="40">(K60*N60)-L60</f>
        <v>-14905.605</v>
      </c>
      <c r="N60" s="300">
        <v>650</v>
      </c>
      <c r="O60" s="301" t="s">
        <v>591</v>
      </c>
      <c r="P60" s="302">
        <v>45342</v>
      </c>
      <c r="Q60" s="262"/>
      <c r="R60" s="138"/>
      <c r="S60" s="54" t="s">
        <v>772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9"/>
      <c r="AH60" s="140"/>
      <c r="AI60" s="138"/>
      <c r="AJ60" s="138"/>
      <c r="AK60" s="139"/>
      <c r="AL60" s="139"/>
      <c r="AM60" s="139"/>
    </row>
    <row r="61" spans="1:39" ht="12.75" customHeight="1">
      <c r="A61" s="212">
        <v>15</v>
      </c>
      <c r="B61" s="266">
        <v>45342</v>
      </c>
      <c r="C61" s="240"/>
      <c r="D61" s="240" t="s">
        <v>1037</v>
      </c>
      <c r="E61" s="212" t="s">
        <v>590</v>
      </c>
      <c r="F61" s="212">
        <v>47175</v>
      </c>
      <c r="G61" s="212">
        <v>46800</v>
      </c>
      <c r="H61" s="212">
        <v>47305</v>
      </c>
      <c r="I61" s="207">
        <v>48000</v>
      </c>
      <c r="J61" s="315" t="s">
        <v>1057</v>
      </c>
      <c r="K61" s="223">
        <f t="shared" si="26"/>
        <v>130</v>
      </c>
      <c r="L61" s="316">
        <f t="shared" si="39"/>
        <v>212.87249999999997</v>
      </c>
      <c r="M61" s="224">
        <f t="shared" si="40"/>
        <v>1737.1275000000001</v>
      </c>
      <c r="N61" s="223">
        <v>15</v>
      </c>
      <c r="O61" s="100" t="s">
        <v>581</v>
      </c>
      <c r="P61" s="225">
        <v>45343</v>
      </c>
      <c r="Q61" s="262"/>
      <c r="R61" s="138"/>
      <c r="S61" s="54" t="s">
        <v>580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9"/>
      <c r="AH61" s="140"/>
      <c r="AI61" s="138"/>
      <c r="AJ61" s="138"/>
      <c r="AK61" s="139"/>
      <c r="AL61" s="139"/>
      <c r="AM61" s="139"/>
    </row>
    <row r="62" spans="1:39" ht="12.75" customHeight="1">
      <c r="A62" s="212">
        <v>16</v>
      </c>
      <c r="B62" s="266">
        <v>45342</v>
      </c>
      <c r="C62" s="240"/>
      <c r="D62" s="240" t="s">
        <v>1042</v>
      </c>
      <c r="E62" s="212" t="s">
        <v>590</v>
      </c>
      <c r="F62" s="212">
        <v>4430</v>
      </c>
      <c r="G62" s="212">
        <v>4394</v>
      </c>
      <c r="H62" s="212">
        <v>4522.5</v>
      </c>
      <c r="I62" s="207" t="s">
        <v>1043</v>
      </c>
      <c r="J62" s="315" t="s">
        <v>1051</v>
      </c>
      <c r="K62" s="223">
        <f t="shared" si="26"/>
        <v>92.5</v>
      </c>
      <c r="L62" s="316">
        <f t="shared" ref="L62:L63" si="41">(H62*N62)*0.03%</f>
        <v>203.51249999999999</v>
      </c>
      <c r="M62" s="224">
        <f t="shared" ref="M62:M63" si="42">(K62*N62)-L62</f>
        <v>13671.487499999999</v>
      </c>
      <c r="N62" s="223">
        <v>150</v>
      </c>
      <c r="O62" s="100" t="s">
        <v>581</v>
      </c>
      <c r="P62" s="225">
        <v>45343</v>
      </c>
      <c r="Q62" s="262"/>
      <c r="R62" s="138"/>
      <c r="S62" s="54" t="s">
        <v>772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9"/>
      <c r="AH62" s="140"/>
      <c r="AI62" s="138"/>
      <c r="AJ62" s="138"/>
      <c r="AK62" s="139"/>
      <c r="AL62" s="139"/>
      <c r="AM62" s="139"/>
    </row>
    <row r="63" spans="1:39" ht="12.75" customHeight="1">
      <c r="A63" s="292">
        <v>17</v>
      </c>
      <c r="B63" s="293">
        <v>45343</v>
      </c>
      <c r="C63" s="294"/>
      <c r="D63" s="294" t="s">
        <v>1026</v>
      </c>
      <c r="E63" s="292" t="s">
        <v>590</v>
      </c>
      <c r="F63" s="292">
        <v>3329.5</v>
      </c>
      <c r="G63" s="292">
        <v>3292</v>
      </c>
      <c r="H63" s="292">
        <v>3290</v>
      </c>
      <c r="I63" s="295" t="s">
        <v>1056</v>
      </c>
      <c r="J63" s="319" t="s">
        <v>1070</v>
      </c>
      <c r="K63" s="300">
        <f t="shared" ref="K63" si="43">H63-F63</f>
        <v>-39.5</v>
      </c>
      <c r="L63" s="320">
        <f t="shared" si="41"/>
        <v>296.09999999999997</v>
      </c>
      <c r="M63" s="299">
        <f t="shared" si="42"/>
        <v>-12146.1</v>
      </c>
      <c r="N63" s="300">
        <v>300</v>
      </c>
      <c r="O63" s="301" t="s">
        <v>591</v>
      </c>
      <c r="P63" s="302">
        <v>45344</v>
      </c>
      <c r="Q63" s="262"/>
      <c r="R63" s="138"/>
      <c r="S63" s="54" t="s">
        <v>952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9"/>
      <c r="AH63" s="140"/>
      <c r="AI63" s="138"/>
      <c r="AJ63" s="138"/>
      <c r="AK63" s="139"/>
      <c r="AL63" s="139"/>
      <c r="AM63" s="139"/>
    </row>
    <row r="64" spans="1:39" ht="12.75" customHeight="1">
      <c r="A64" s="212">
        <v>18</v>
      </c>
      <c r="B64" s="266">
        <v>45344</v>
      </c>
      <c r="C64" s="240"/>
      <c r="D64" s="240" t="s">
        <v>931</v>
      </c>
      <c r="E64" s="212" t="s">
        <v>865</v>
      </c>
      <c r="F64" s="212">
        <v>22090</v>
      </c>
      <c r="G64" s="212">
        <v>22270</v>
      </c>
      <c r="H64" s="212">
        <v>21980</v>
      </c>
      <c r="I64" s="207" t="s">
        <v>1069</v>
      </c>
      <c r="J64" s="315" t="s">
        <v>933</v>
      </c>
      <c r="K64" s="223">
        <f>F64-H64</f>
        <v>110</v>
      </c>
      <c r="L64" s="316">
        <f t="shared" ref="L64" si="44">(H64*N64)*0.03%</f>
        <v>329.7</v>
      </c>
      <c r="M64" s="224">
        <f t="shared" ref="M64" si="45">(K64*N64)-L64</f>
        <v>5170.3</v>
      </c>
      <c r="N64" s="223">
        <v>50</v>
      </c>
      <c r="O64" s="100" t="s">
        <v>581</v>
      </c>
      <c r="P64" s="225">
        <v>45344</v>
      </c>
      <c r="Q64" s="262"/>
      <c r="R64" s="138"/>
      <c r="S64" s="54" t="s">
        <v>580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9"/>
      <c r="AH64" s="140"/>
      <c r="AI64" s="138"/>
      <c r="AJ64" s="138"/>
      <c r="AK64" s="139"/>
      <c r="AL64" s="139"/>
      <c r="AM64" s="139"/>
    </row>
    <row r="65" spans="1:39" ht="12.75" customHeight="1">
      <c r="A65" s="292">
        <v>19</v>
      </c>
      <c r="B65" s="293">
        <v>45344</v>
      </c>
      <c r="C65" s="294"/>
      <c r="D65" s="294" t="s">
        <v>931</v>
      </c>
      <c r="E65" s="292" t="s">
        <v>865</v>
      </c>
      <c r="F65" s="292">
        <v>22095</v>
      </c>
      <c r="G65" s="292">
        <v>22270</v>
      </c>
      <c r="H65" s="292">
        <v>22205</v>
      </c>
      <c r="I65" s="295" t="s">
        <v>1069</v>
      </c>
      <c r="J65" s="319" t="s">
        <v>1077</v>
      </c>
      <c r="K65" s="300">
        <f>F65-H65</f>
        <v>-110</v>
      </c>
      <c r="L65" s="320">
        <f t="shared" ref="L65:L66" si="46">(H65*N65)*0.03%</f>
        <v>333.07499999999999</v>
      </c>
      <c r="M65" s="299">
        <f t="shared" ref="M65:M66" si="47">(K65*N65)-L65</f>
        <v>-5833.0749999999998</v>
      </c>
      <c r="N65" s="300">
        <v>50</v>
      </c>
      <c r="O65" s="301" t="s">
        <v>591</v>
      </c>
      <c r="P65" s="302">
        <v>45344</v>
      </c>
      <c r="Q65" s="262"/>
      <c r="R65" s="138"/>
      <c r="S65" s="54" t="s">
        <v>580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9"/>
      <c r="AH65" s="140"/>
      <c r="AI65" s="138"/>
      <c r="AJ65" s="138"/>
      <c r="AK65" s="139"/>
      <c r="AL65" s="139"/>
      <c r="AM65" s="139"/>
    </row>
    <row r="66" spans="1:39" ht="12.75" customHeight="1">
      <c r="A66" s="212">
        <v>20</v>
      </c>
      <c r="B66" s="266">
        <v>45345</v>
      </c>
      <c r="C66" s="240"/>
      <c r="D66" s="240" t="s">
        <v>1082</v>
      </c>
      <c r="E66" s="212" t="s">
        <v>590</v>
      </c>
      <c r="F66" s="212">
        <v>8335</v>
      </c>
      <c r="G66" s="212">
        <v>8320</v>
      </c>
      <c r="H66" s="212">
        <v>8425</v>
      </c>
      <c r="I66" s="207" t="s">
        <v>1083</v>
      </c>
      <c r="J66" s="315" t="s">
        <v>1101</v>
      </c>
      <c r="K66" s="223">
        <f>H66-F66</f>
        <v>90</v>
      </c>
      <c r="L66" s="316">
        <f t="shared" si="46"/>
        <v>315.9375</v>
      </c>
      <c r="M66" s="224">
        <f t="shared" si="47"/>
        <v>10934.0625</v>
      </c>
      <c r="N66" s="223">
        <v>125</v>
      </c>
      <c r="O66" s="100" t="s">
        <v>581</v>
      </c>
      <c r="P66" s="225">
        <v>45348</v>
      </c>
      <c r="Q66" s="262"/>
      <c r="R66" s="138"/>
      <c r="S66" s="54" t="s">
        <v>580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9"/>
      <c r="AH66" s="140"/>
      <c r="AI66" s="138"/>
      <c r="AJ66" s="138"/>
      <c r="AK66" s="139"/>
      <c r="AL66" s="139"/>
      <c r="AM66" s="139"/>
    </row>
    <row r="67" spans="1:39" ht="12.75" customHeight="1">
      <c r="A67" s="292">
        <v>21</v>
      </c>
      <c r="B67" s="293">
        <v>45345</v>
      </c>
      <c r="C67" s="294"/>
      <c r="D67" s="294" t="s">
        <v>1084</v>
      </c>
      <c r="E67" s="292" t="s">
        <v>590</v>
      </c>
      <c r="F67" s="292">
        <v>2553.5</v>
      </c>
      <c r="G67" s="292">
        <v>2522</v>
      </c>
      <c r="H67" s="292">
        <v>2522</v>
      </c>
      <c r="I67" s="295" t="s">
        <v>1085</v>
      </c>
      <c r="J67" s="319" t="s">
        <v>1112</v>
      </c>
      <c r="K67" s="300">
        <f>H67-F67</f>
        <v>-31.5</v>
      </c>
      <c r="L67" s="320">
        <f t="shared" ref="L67:L68" si="48">(H67*N67)*0.03%</f>
        <v>264.81</v>
      </c>
      <c r="M67" s="299">
        <f t="shared" ref="M67:M68" si="49">(K67*N67)-L67</f>
        <v>-11289.81</v>
      </c>
      <c r="N67" s="300">
        <v>350</v>
      </c>
      <c r="O67" s="301" t="s">
        <v>591</v>
      </c>
      <c r="P67" s="302">
        <v>45348</v>
      </c>
      <c r="Q67" s="262"/>
      <c r="R67" s="138"/>
      <c r="S67" s="54" t="s">
        <v>952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9"/>
      <c r="AH67" s="140"/>
      <c r="AI67" s="138"/>
      <c r="AJ67" s="138"/>
      <c r="AK67" s="139"/>
      <c r="AL67" s="139"/>
      <c r="AM67" s="139"/>
    </row>
    <row r="68" spans="1:39" ht="12.75" customHeight="1">
      <c r="A68" s="212">
        <v>22</v>
      </c>
      <c r="B68" s="266">
        <v>45348</v>
      </c>
      <c r="C68" s="240"/>
      <c r="D68" s="240" t="s">
        <v>931</v>
      </c>
      <c r="E68" s="212" t="s">
        <v>590</v>
      </c>
      <c r="F68" s="212">
        <v>22135</v>
      </c>
      <c r="G68" s="212">
        <v>21990</v>
      </c>
      <c r="H68" s="212">
        <v>22185</v>
      </c>
      <c r="I68" s="207" t="s">
        <v>1102</v>
      </c>
      <c r="J68" s="315" t="s">
        <v>905</v>
      </c>
      <c r="K68" s="223">
        <f>H68-F68</f>
        <v>50</v>
      </c>
      <c r="L68" s="316">
        <f t="shared" si="48"/>
        <v>332.77499999999998</v>
      </c>
      <c r="M68" s="224">
        <f t="shared" si="49"/>
        <v>2167.2249999999999</v>
      </c>
      <c r="N68" s="223">
        <v>50</v>
      </c>
      <c r="O68" s="100" t="s">
        <v>581</v>
      </c>
      <c r="P68" s="225">
        <v>45348</v>
      </c>
      <c r="Q68" s="262"/>
      <c r="R68" s="138"/>
      <c r="S68" s="54" t="s">
        <v>580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9"/>
      <c r="AH68" s="140"/>
      <c r="AI68" s="138"/>
      <c r="AJ68" s="138"/>
      <c r="AK68" s="139"/>
      <c r="AL68" s="139"/>
      <c r="AM68" s="139"/>
    </row>
    <row r="69" spans="1:39" ht="12.75" customHeight="1">
      <c r="A69" s="209">
        <v>23</v>
      </c>
      <c r="B69" s="269">
        <v>45348</v>
      </c>
      <c r="C69" s="263"/>
      <c r="D69" s="263" t="s">
        <v>1105</v>
      </c>
      <c r="E69" s="209" t="s">
        <v>590</v>
      </c>
      <c r="F69" s="209" t="s">
        <v>1106</v>
      </c>
      <c r="G69" s="209">
        <v>795</v>
      </c>
      <c r="H69" s="209"/>
      <c r="I69" s="211" t="s">
        <v>1107</v>
      </c>
      <c r="J69" s="208" t="s">
        <v>579</v>
      </c>
      <c r="K69" s="96"/>
      <c r="L69" s="99"/>
      <c r="M69" s="265"/>
      <c r="N69" s="96"/>
      <c r="O69" s="98"/>
      <c r="P69" s="270"/>
      <c r="Q69" s="262"/>
      <c r="R69" s="138"/>
      <c r="S69" s="54" t="s">
        <v>772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9"/>
      <c r="AH69" s="140"/>
      <c r="AI69" s="138"/>
      <c r="AJ69" s="138"/>
      <c r="AK69" s="139"/>
      <c r="AL69" s="139"/>
      <c r="AM69" s="139"/>
    </row>
    <row r="70" spans="1:39" ht="12.75" customHeight="1">
      <c r="A70" s="292">
        <v>24</v>
      </c>
      <c r="B70" s="293">
        <v>45348</v>
      </c>
      <c r="C70" s="294"/>
      <c r="D70" s="294" t="s">
        <v>1108</v>
      </c>
      <c r="E70" s="292" t="s">
        <v>590</v>
      </c>
      <c r="F70" s="292">
        <v>8300</v>
      </c>
      <c r="G70" s="292">
        <v>8195</v>
      </c>
      <c r="H70" s="292">
        <v>8195</v>
      </c>
      <c r="I70" s="292" t="s">
        <v>1109</v>
      </c>
      <c r="J70" s="319" t="s">
        <v>1135</v>
      </c>
      <c r="K70" s="300">
        <f>H70-F70</f>
        <v>-105</v>
      </c>
      <c r="L70" s="320">
        <f t="shared" ref="L70:L71" si="50">(H70*N70)*0.03%</f>
        <v>307.3125</v>
      </c>
      <c r="M70" s="299">
        <f t="shared" ref="M70:M71" si="51">(K70*N70)-L70</f>
        <v>-13432.3125</v>
      </c>
      <c r="N70" s="300">
        <v>125</v>
      </c>
      <c r="O70" s="301" t="s">
        <v>591</v>
      </c>
      <c r="P70" s="302">
        <v>45350</v>
      </c>
      <c r="Q70" s="262"/>
      <c r="R70" s="138"/>
      <c r="S70" s="54" t="s">
        <v>580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9"/>
      <c r="AH70" s="140"/>
      <c r="AI70" s="138"/>
      <c r="AJ70" s="138"/>
      <c r="AK70" s="139"/>
      <c r="AL70" s="139"/>
      <c r="AM70" s="139"/>
    </row>
    <row r="71" spans="1:39" ht="12.75" customHeight="1">
      <c r="A71" s="212">
        <v>25</v>
      </c>
      <c r="B71" s="266">
        <v>45350</v>
      </c>
      <c r="C71" s="240"/>
      <c r="D71" s="240" t="s">
        <v>1136</v>
      </c>
      <c r="E71" s="212" t="s">
        <v>865</v>
      </c>
      <c r="F71" s="212">
        <v>22200</v>
      </c>
      <c r="G71" s="212">
        <v>22405</v>
      </c>
      <c r="H71" s="212">
        <v>22105</v>
      </c>
      <c r="I71" s="207" t="s">
        <v>1137</v>
      </c>
      <c r="J71" s="315" t="s">
        <v>1138</v>
      </c>
      <c r="K71" s="223">
        <f>F71-H71</f>
        <v>95</v>
      </c>
      <c r="L71" s="316">
        <f t="shared" si="50"/>
        <v>331.57499999999999</v>
      </c>
      <c r="M71" s="224">
        <f t="shared" si="51"/>
        <v>4418.4250000000002</v>
      </c>
      <c r="N71" s="223">
        <v>50</v>
      </c>
      <c r="O71" s="100" t="s">
        <v>581</v>
      </c>
      <c r="P71" s="225">
        <v>45350</v>
      </c>
      <c r="Q71" s="262"/>
      <c r="R71" s="138"/>
      <c r="S71" s="54" t="s">
        <v>580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9"/>
      <c r="AH71" s="140"/>
      <c r="AI71" s="138"/>
      <c r="AJ71" s="138"/>
      <c r="AK71" s="139"/>
      <c r="AL71" s="139"/>
      <c r="AM71" s="139"/>
    </row>
    <row r="72" spans="1:39" ht="12.75" customHeight="1">
      <c r="A72" s="212">
        <v>26</v>
      </c>
      <c r="B72" s="266">
        <v>45350</v>
      </c>
      <c r="C72" s="240"/>
      <c r="D72" s="240" t="s">
        <v>1136</v>
      </c>
      <c r="E72" s="212" t="s">
        <v>865</v>
      </c>
      <c r="F72" s="212">
        <v>22155</v>
      </c>
      <c r="G72" s="212">
        <v>22260</v>
      </c>
      <c r="H72" s="212">
        <v>22100</v>
      </c>
      <c r="I72" s="207" t="s">
        <v>1141</v>
      </c>
      <c r="J72" s="315" t="s">
        <v>716</v>
      </c>
      <c r="K72" s="223">
        <f>F72-H72</f>
        <v>55</v>
      </c>
      <c r="L72" s="316">
        <f t="shared" ref="L72" si="52">(H72*N72)*0.03%</f>
        <v>331.49999999999994</v>
      </c>
      <c r="M72" s="224">
        <f t="shared" ref="M72" si="53">(K72*N72)-L72</f>
        <v>2418.5</v>
      </c>
      <c r="N72" s="223">
        <v>50</v>
      </c>
      <c r="O72" s="100" t="s">
        <v>581</v>
      </c>
      <c r="P72" s="225">
        <v>45350</v>
      </c>
      <c r="Q72" s="262"/>
      <c r="R72" s="138"/>
      <c r="S72" s="54" t="s">
        <v>580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9"/>
      <c r="AH72" s="140"/>
      <c r="AI72" s="138"/>
      <c r="AJ72" s="138"/>
      <c r="AK72" s="139"/>
      <c r="AL72" s="139"/>
      <c r="AM72" s="139"/>
    </row>
    <row r="73" spans="1:39" ht="12.75" customHeight="1">
      <c r="A73" s="209">
        <v>27</v>
      </c>
      <c r="B73" s="269">
        <v>45351</v>
      </c>
      <c r="C73" s="263"/>
      <c r="D73" s="263" t="s">
        <v>1174</v>
      </c>
      <c r="E73" s="209" t="s">
        <v>590</v>
      </c>
      <c r="F73" s="209" t="s">
        <v>1176</v>
      </c>
      <c r="G73" s="209">
        <v>149</v>
      </c>
      <c r="H73" s="209"/>
      <c r="I73" s="211" t="s">
        <v>1173</v>
      </c>
      <c r="J73" s="208" t="s">
        <v>579</v>
      </c>
      <c r="K73" s="96"/>
      <c r="L73" s="99"/>
      <c r="M73" s="265"/>
      <c r="N73" s="96"/>
      <c r="O73" s="98"/>
      <c r="P73" s="270"/>
      <c r="Q73" s="262"/>
      <c r="R73" s="138"/>
      <c r="S73" s="54" t="s">
        <v>772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9"/>
      <c r="AH73" s="140"/>
      <c r="AI73" s="138"/>
      <c r="AJ73" s="138"/>
      <c r="AK73" s="139"/>
      <c r="AL73" s="139"/>
      <c r="AM73" s="139"/>
    </row>
    <row r="74" spans="1:39" ht="12.75" customHeight="1">
      <c r="A74" s="209">
        <v>28</v>
      </c>
      <c r="B74" s="269">
        <v>45351</v>
      </c>
      <c r="C74" s="263"/>
      <c r="D74" s="263" t="s">
        <v>1175</v>
      </c>
      <c r="E74" s="209" t="s">
        <v>590</v>
      </c>
      <c r="F74" s="209" t="s">
        <v>1177</v>
      </c>
      <c r="G74" s="209">
        <v>2890</v>
      </c>
      <c r="H74" s="209"/>
      <c r="I74" s="211" t="s">
        <v>1178</v>
      </c>
      <c r="J74" s="208" t="s">
        <v>579</v>
      </c>
      <c r="K74" s="96"/>
      <c r="L74" s="99"/>
      <c r="M74" s="265"/>
      <c r="N74" s="96"/>
      <c r="O74" s="98"/>
      <c r="P74" s="270"/>
      <c r="Q74" s="262"/>
      <c r="R74" s="138"/>
      <c r="S74" s="54" t="s">
        <v>952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9"/>
      <c r="AH74" s="140"/>
      <c r="AI74" s="138"/>
      <c r="AJ74" s="138"/>
      <c r="AK74" s="139"/>
      <c r="AL74" s="139"/>
      <c r="AM74" s="139"/>
    </row>
    <row r="75" spans="1:39" ht="12.75" customHeight="1">
      <c r="A75" s="209"/>
      <c r="B75" s="269"/>
      <c r="C75" s="263"/>
      <c r="D75" s="263"/>
      <c r="E75" s="209"/>
      <c r="F75" s="209"/>
      <c r="G75" s="209"/>
      <c r="H75" s="209"/>
      <c r="I75" s="211"/>
      <c r="J75" s="208"/>
      <c r="K75" s="96"/>
      <c r="L75" s="99"/>
      <c r="M75" s="265"/>
      <c r="N75" s="96"/>
      <c r="O75" s="98"/>
      <c r="P75" s="270"/>
      <c r="Q75" s="262"/>
      <c r="R75" s="138"/>
      <c r="S75" s="5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9"/>
      <c r="AH75" s="140"/>
      <c r="AI75" s="138"/>
      <c r="AJ75" s="138"/>
      <c r="AK75" s="139"/>
      <c r="AL75" s="139"/>
      <c r="AM75" s="139"/>
    </row>
    <row r="76" spans="1:39" ht="12.75" customHeight="1">
      <c r="A76" s="209"/>
      <c r="B76" s="269"/>
      <c r="C76" s="263"/>
      <c r="D76" s="263"/>
      <c r="E76" s="209"/>
      <c r="F76" s="209"/>
      <c r="G76" s="209"/>
      <c r="H76" s="209"/>
      <c r="I76" s="211"/>
      <c r="J76" s="208"/>
      <c r="K76" s="96"/>
      <c r="L76" s="99"/>
      <c r="M76" s="265"/>
      <c r="N76" s="96"/>
      <c r="O76" s="98"/>
      <c r="P76" s="270"/>
      <c r="Q76" s="262"/>
      <c r="R76" s="138"/>
      <c r="S76" s="5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9"/>
      <c r="AH76" s="140"/>
      <c r="AI76" s="138"/>
      <c r="AJ76" s="138"/>
      <c r="AK76" s="139"/>
      <c r="AL76" s="139"/>
      <c r="AM76" s="139"/>
    </row>
    <row r="78" spans="1:39" ht="12.75" customHeight="1">
      <c r="A78" s="139"/>
      <c r="B78" s="142"/>
      <c r="C78" s="138"/>
      <c r="D78" s="138"/>
      <c r="E78" s="139"/>
      <c r="F78" s="139"/>
      <c r="G78" s="139"/>
      <c r="H78" s="143"/>
      <c r="I78" s="143"/>
      <c r="J78" s="143"/>
      <c r="K78" s="138"/>
      <c r="L78" s="139"/>
      <c r="M78" s="139"/>
      <c r="N78" s="139"/>
      <c r="O78" s="143"/>
      <c r="P78" s="143"/>
      <c r="Q78" s="143"/>
      <c r="R78" s="138"/>
      <c r="S78" s="5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9"/>
      <c r="AH78" s="140"/>
      <c r="AI78" s="138"/>
      <c r="AJ78" s="138"/>
      <c r="AK78" s="139"/>
      <c r="AL78" s="139"/>
      <c r="AM78" s="139"/>
    </row>
    <row r="79" spans="1:39">
      <c r="A79" s="144" t="s">
        <v>596</v>
      </c>
      <c r="B79" s="144"/>
      <c r="C79" s="144"/>
      <c r="D79" s="144"/>
      <c r="E79" s="145"/>
      <c r="F79" s="106"/>
      <c r="G79" s="106"/>
      <c r="H79" s="106"/>
      <c r="I79" s="106"/>
      <c r="J79" s="1"/>
      <c r="K79" s="6"/>
      <c r="L79" s="6"/>
      <c r="M79" s="6"/>
      <c r="N79" s="1"/>
      <c r="O79" s="1"/>
      <c r="P79" s="37"/>
      <c r="Q79" s="37"/>
      <c r="R79" s="37"/>
      <c r="S79" s="6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37"/>
      <c r="AH79" s="37"/>
      <c r="AI79" s="37"/>
      <c r="AJ79" s="37"/>
      <c r="AK79" s="37"/>
      <c r="AL79" s="37"/>
      <c r="AM79" s="37"/>
    </row>
    <row r="80" spans="1:39" ht="38.25">
      <c r="A80" s="93" t="s">
        <v>16</v>
      </c>
      <c r="B80" s="93" t="s">
        <v>553</v>
      </c>
      <c r="C80" s="93"/>
      <c r="D80" s="94" t="s">
        <v>565</v>
      </c>
      <c r="E80" s="93" t="s">
        <v>566</v>
      </c>
      <c r="F80" s="93" t="s">
        <v>567</v>
      </c>
      <c r="G80" s="93" t="s">
        <v>588</v>
      </c>
      <c r="H80" s="93" t="s">
        <v>569</v>
      </c>
      <c r="I80" s="93" t="s">
        <v>570</v>
      </c>
      <c r="J80" s="92" t="s">
        <v>571</v>
      </c>
      <c r="K80" s="92" t="s">
        <v>597</v>
      </c>
      <c r="L80" s="95" t="s">
        <v>573</v>
      </c>
      <c r="M80" s="137" t="s">
        <v>594</v>
      </c>
      <c r="N80" s="93" t="s">
        <v>595</v>
      </c>
      <c r="O80" s="93" t="s">
        <v>575</v>
      </c>
      <c r="P80" s="94" t="s">
        <v>576</v>
      </c>
      <c r="Q80" s="267"/>
      <c r="R80" s="37"/>
      <c r="S80" s="6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37"/>
      <c r="AH80" s="37"/>
      <c r="AI80" s="37"/>
      <c r="AJ80" s="37"/>
      <c r="AK80" s="37"/>
      <c r="AL80" s="37"/>
      <c r="AM80" s="37"/>
    </row>
    <row r="81" spans="1:39" ht="12.75" customHeight="1">
      <c r="A81" s="425">
        <v>1</v>
      </c>
      <c r="B81" s="415">
        <v>45322</v>
      </c>
      <c r="C81" s="294"/>
      <c r="D81" s="294" t="s">
        <v>887</v>
      </c>
      <c r="E81" s="292" t="s">
        <v>590</v>
      </c>
      <c r="F81" s="292">
        <v>220</v>
      </c>
      <c r="G81" s="292">
        <v>82.5</v>
      </c>
      <c r="H81" s="292">
        <v>82.5</v>
      </c>
      <c r="I81" s="295"/>
      <c r="J81" s="428" t="s">
        <v>898</v>
      </c>
      <c r="K81" s="297">
        <f>H81-F81</f>
        <v>-137.5</v>
      </c>
      <c r="L81" s="298">
        <v>50</v>
      </c>
      <c r="M81" s="299">
        <f t="shared" ref="M81" si="54">(K81*N81)-L81</f>
        <v>-6925</v>
      </c>
      <c r="N81" s="300">
        <v>50</v>
      </c>
      <c r="O81" s="430" t="s">
        <v>591</v>
      </c>
      <c r="P81" s="432">
        <v>45324</v>
      </c>
      <c r="Q81" s="262"/>
      <c r="R81" s="138"/>
      <c r="S81" s="54" t="s">
        <v>580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9"/>
      <c r="AH81" s="140"/>
      <c r="AI81" s="138"/>
      <c r="AJ81" s="138"/>
      <c r="AK81" s="139"/>
      <c r="AL81" s="139"/>
      <c r="AM81" s="139"/>
    </row>
    <row r="82" spans="1:39" ht="12.75" customHeight="1">
      <c r="A82" s="426"/>
      <c r="B82" s="416"/>
      <c r="C82" s="294"/>
      <c r="D82" s="294" t="s">
        <v>888</v>
      </c>
      <c r="E82" s="292" t="s">
        <v>865</v>
      </c>
      <c r="F82" s="292">
        <v>34</v>
      </c>
      <c r="G82" s="292"/>
      <c r="H82" s="292">
        <v>0</v>
      </c>
      <c r="I82" s="295"/>
      <c r="J82" s="429"/>
      <c r="K82" s="297">
        <f>F82-H82</f>
        <v>34</v>
      </c>
      <c r="L82" s="298">
        <v>25</v>
      </c>
      <c r="M82" s="299">
        <f t="shared" ref="M82" si="55">(K82*N82)-L82</f>
        <v>1675</v>
      </c>
      <c r="N82" s="300">
        <v>50</v>
      </c>
      <c r="O82" s="431"/>
      <c r="P82" s="433"/>
      <c r="Q82" s="262"/>
      <c r="R82" s="138"/>
      <c r="S82" s="5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9"/>
      <c r="AH82" s="140"/>
      <c r="AI82" s="138"/>
      <c r="AJ82" s="138"/>
      <c r="AK82" s="139"/>
      <c r="AL82" s="139"/>
      <c r="AM82" s="139"/>
    </row>
    <row r="83" spans="1:39" ht="12.75" customHeight="1">
      <c r="A83" s="212">
        <v>2</v>
      </c>
      <c r="B83" s="266">
        <v>45323</v>
      </c>
      <c r="C83" s="240"/>
      <c r="D83" s="240" t="s">
        <v>890</v>
      </c>
      <c r="E83" s="212" t="s">
        <v>865</v>
      </c>
      <c r="F83" s="212">
        <v>122.5</v>
      </c>
      <c r="G83" s="212">
        <v>210</v>
      </c>
      <c r="H83" s="212">
        <v>87</v>
      </c>
      <c r="I83" s="207">
        <v>0.1</v>
      </c>
      <c r="J83" s="289" t="s">
        <v>891</v>
      </c>
      <c r="K83" s="290">
        <f>F83-H83</f>
        <v>35.5</v>
      </c>
      <c r="L83" s="291">
        <v>50</v>
      </c>
      <c r="M83" s="224">
        <f t="shared" ref="M83" si="56">(K83*N83)-L83</f>
        <v>1725</v>
      </c>
      <c r="N83" s="223">
        <v>50</v>
      </c>
      <c r="O83" s="100" t="s">
        <v>581</v>
      </c>
      <c r="P83" s="225">
        <v>45323</v>
      </c>
      <c r="Q83" s="262"/>
      <c r="R83" s="138"/>
      <c r="S83" s="54" t="s">
        <v>580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9"/>
      <c r="AH83" s="140"/>
      <c r="AI83" s="138"/>
      <c r="AJ83" s="138"/>
      <c r="AK83" s="139"/>
      <c r="AL83" s="139"/>
      <c r="AM83" s="139"/>
    </row>
    <row r="84" spans="1:39" ht="12.75" customHeight="1">
      <c r="A84" s="292">
        <v>3</v>
      </c>
      <c r="B84" s="293">
        <v>45324</v>
      </c>
      <c r="C84" s="294"/>
      <c r="D84" s="294" t="s">
        <v>890</v>
      </c>
      <c r="E84" s="292" t="s">
        <v>865</v>
      </c>
      <c r="F84" s="292">
        <v>127</v>
      </c>
      <c r="G84" s="292">
        <v>220</v>
      </c>
      <c r="H84" s="292">
        <v>197.5</v>
      </c>
      <c r="I84" s="295">
        <v>5</v>
      </c>
      <c r="J84" s="296" t="s">
        <v>895</v>
      </c>
      <c r="K84" s="297">
        <f>F84-H84</f>
        <v>-70.5</v>
      </c>
      <c r="L84" s="298">
        <v>50</v>
      </c>
      <c r="M84" s="299">
        <f t="shared" ref="M84" si="57">(K84*N84)-L84</f>
        <v>-3575</v>
      </c>
      <c r="N84" s="300">
        <v>50</v>
      </c>
      <c r="O84" s="301" t="s">
        <v>591</v>
      </c>
      <c r="P84" s="302">
        <v>45324</v>
      </c>
      <c r="Q84" s="262"/>
      <c r="R84" s="138"/>
      <c r="S84" s="54" t="s">
        <v>580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9"/>
      <c r="AH84" s="140"/>
      <c r="AI84" s="138"/>
      <c r="AJ84" s="138"/>
      <c r="AK84" s="139"/>
      <c r="AL84" s="139"/>
      <c r="AM84" s="139"/>
    </row>
    <row r="85" spans="1:39" ht="12.75" customHeight="1">
      <c r="A85" s="385">
        <v>4</v>
      </c>
      <c r="B85" s="387">
        <v>45324</v>
      </c>
      <c r="C85" s="240"/>
      <c r="D85" s="240" t="s">
        <v>896</v>
      </c>
      <c r="E85" s="212" t="s">
        <v>590</v>
      </c>
      <c r="F85" s="212">
        <v>262.5</v>
      </c>
      <c r="G85" s="212"/>
      <c r="H85" s="212"/>
      <c r="I85" s="207">
        <v>422.5</v>
      </c>
      <c r="J85" s="394" t="s">
        <v>795</v>
      </c>
      <c r="K85" s="212">
        <f>I85-F85</f>
        <v>160</v>
      </c>
      <c r="L85" s="318">
        <v>50</v>
      </c>
      <c r="M85" s="392">
        <v>2900</v>
      </c>
      <c r="N85" s="212">
        <v>50</v>
      </c>
      <c r="O85" s="396" t="s">
        <v>581</v>
      </c>
      <c r="P85" s="420">
        <v>45331</v>
      </c>
      <c r="Q85" s="262"/>
      <c r="R85" s="138"/>
      <c r="S85" s="54" t="s">
        <v>580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9"/>
      <c r="AH85" s="140"/>
      <c r="AI85" s="138"/>
      <c r="AJ85" s="138"/>
      <c r="AK85" s="139"/>
      <c r="AL85" s="139"/>
      <c r="AM85" s="139"/>
    </row>
    <row r="86" spans="1:39" ht="12.75" customHeight="1">
      <c r="A86" s="386"/>
      <c r="B86" s="388"/>
      <c r="C86" s="240"/>
      <c r="D86" s="240" t="s">
        <v>897</v>
      </c>
      <c r="E86" s="212" t="s">
        <v>865</v>
      </c>
      <c r="F86" s="212">
        <v>167.5</v>
      </c>
      <c r="G86" s="212"/>
      <c r="H86" s="212"/>
      <c r="I86" s="207">
        <v>267.5</v>
      </c>
      <c r="J86" s="427"/>
      <c r="K86" s="212">
        <f>F86-I86</f>
        <v>-100</v>
      </c>
      <c r="L86" s="318">
        <v>50</v>
      </c>
      <c r="M86" s="393"/>
      <c r="N86" s="212">
        <v>50</v>
      </c>
      <c r="O86" s="397"/>
      <c r="P86" s="421"/>
      <c r="Q86" s="262"/>
      <c r="R86" s="138"/>
      <c r="S86" s="5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9"/>
      <c r="AH86" s="140"/>
      <c r="AI86" s="138"/>
      <c r="AJ86" s="138"/>
      <c r="AK86" s="139"/>
      <c r="AL86" s="139"/>
      <c r="AM86" s="139"/>
    </row>
    <row r="87" spans="1:39" ht="12.75" customHeight="1">
      <c r="A87" s="292">
        <v>5</v>
      </c>
      <c r="B87" s="293">
        <v>45324</v>
      </c>
      <c r="C87" s="294"/>
      <c r="D87" s="294" t="s">
        <v>899</v>
      </c>
      <c r="E87" s="292" t="s">
        <v>590</v>
      </c>
      <c r="F87" s="292">
        <v>12.5</v>
      </c>
      <c r="G87" s="292">
        <v>9</v>
      </c>
      <c r="H87" s="292">
        <v>11.25</v>
      </c>
      <c r="I87" s="295" t="s">
        <v>900</v>
      </c>
      <c r="J87" s="296" t="s">
        <v>901</v>
      </c>
      <c r="K87" s="297">
        <f>H87-F87</f>
        <v>-1.25</v>
      </c>
      <c r="L87" s="298">
        <v>50</v>
      </c>
      <c r="M87" s="299">
        <f t="shared" ref="M87:M88" si="58">(K87*N87)-L87</f>
        <v>-1925</v>
      </c>
      <c r="N87" s="300">
        <v>1500</v>
      </c>
      <c r="O87" s="301" t="s">
        <v>591</v>
      </c>
      <c r="P87" s="302">
        <v>45324</v>
      </c>
      <c r="Q87" s="262"/>
      <c r="R87" s="138"/>
      <c r="S87" s="54" t="s">
        <v>580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9"/>
      <c r="AH87" s="140"/>
      <c r="AI87" s="138"/>
      <c r="AJ87" s="138"/>
      <c r="AK87" s="139"/>
      <c r="AL87" s="139"/>
      <c r="AM87" s="139"/>
    </row>
    <row r="88" spans="1:39" ht="12.75" customHeight="1">
      <c r="A88" s="212">
        <v>6</v>
      </c>
      <c r="B88" s="266">
        <v>45327</v>
      </c>
      <c r="C88" s="240"/>
      <c r="D88" s="240" t="s">
        <v>890</v>
      </c>
      <c r="E88" s="212" t="s">
        <v>865</v>
      </c>
      <c r="F88" s="212">
        <v>145</v>
      </c>
      <c r="G88" s="212">
        <v>235</v>
      </c>
      <c r="H88" s="212">
        <v>95</v>
      </c>
      <c r="I88" s="207">
        <v>5</v>
      </c>
      <c r="J88" s="289" t="s">
        <v>905</v>
      </c>
      <c r="K88" s="290">
        <f>F88-H88</f>
        <v>50</v>
      </c>
      <c r="L88" s="291">
        <v>50</v>
      </c>
      <c r="M88" s="224">
        <f t="shared" si="58"/>
        <v>2450</v>
      </c>
      <c r="N88" s="223">
        <v>50</v>
      </c>
      <c r="O88" s="100" t="s">
        <v>581</v>
      </c>
      <c r="P88" s="266">
        <v>45327</v>
      </c>
      <c r="Q88" s="262"/>
      <c r="R88" s="138"/>
      <c r="S88" s="54" t="s">
        <v>580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9"/>
      <c r="AH88" s="140"/>
      <c r="AI88" s="138"/>
      <c r="AJ88" s="138"/>
      <c r="AK88" s="139"/>
      <c r="AL88" s="139"/>
      <c r="AM88" s="139"/>
    </row>
    <row r="89" spans="1:39" ht="12.75" customHeight="1">
      <c r="A89" s="212">
        <v>7</v>
      </c>
      <c r="B89" s="266">
        <v>45327</v>
      </c>
      <c r="C89" s="240"/>
      <c r="D89" s="240" t="s">
        <v>907</v>
      </c>
      <c r="E89" s="212" t="s">
        <v>590</v>
      </c>
      <c r="F89" s="212">
        <v>72.5</v>
      </c>
      <c r="G89" s="212">
        <v>18</v>
      </c>
      <c r="H89" s="212">
        <v>96</v>
      </c>
      <c r="I89" s="207" t="s">
        <v>908</v>
      </c>
      <c r="J89" s="289" t="s">
        <v>909</v>
      </c>
      <c r="K89" s="290">
        <f>H89-F89</f>
        <v>23.5</v>
      </c>
      <c r="L89" s="291">
        <v>50</v>
      </c>
      <c r="M89" s="224">
        <f t="shared" ref="M89" si="59">(K89*N89)-L89</f>
        <v>1125</v>
      </c>
      <c r="N89" s="223">
        <v>50</v>
      </c>
      <c r="O89" s="100" t="s">
        <v>581</v>
      </c>
      <c r="P89" s="266">
        <v>45327</v>
      </c>
      <c r="Q89" s="262"/>
      <c r="R89" s="138"/>
      <c r="S89" s="54" t="s">
        <v>580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9"/>
      <c r="AH89" s="140"/>
      <c r="AI89" s="138"/>
      <c r="AJ89" s="138"/>
      <c r="AK89" s="139"/>
      <c r="AL89" s="139"/>
      <c r="AM89" s="139"/>
    </row>
    <row r="90" spans="1:39" ht="12.75" customHeight="1">
      <c r="A90" s="212">
        <v>8</v>
      </c>
      <c r="B90" s="266">
        <v>45327</v>
      </c>
      <c r="C90" s="240"/>
      <c r="D90" s="240" t="s">
        <v>910</v>
      </c>
      <c r="E90" s="212" t="s">
        <v>590</v>
      </c>
      <c r="F90" s="212">
        <v>290</v>
      </c>
      <c r="G90" s="212">
        <v>190</v>
      </c>
      <c r="H90" s="212">
        <v>325</v>
      </c>
      <c r="I90" s="207" t="s">
        <v>911</v>
      </c>
      <c r="J90" s="289" t="s">
        <v>914</v>
      </c>
      <c r="K90" s="290">
        <f>H90-F90</f>
        <v>35</v>
      </c>
      <c r="L90" s="291">
        <v>50</v>
      </c>
      <c r="M90" s="224">
        <f t="shared" ref="M90" si="60">(K90*N90)-L90</f>
        <v>475</v>
      </c>
      <c r="N90" s="223">
        <v>15</v>
      </c>
      <c r="O90" s="100" t="s">
        <v>581</v>
      </c>
      <c r="P90" s="266">
        <v>45327</v>
      </c>
      <c r="Q90" s="262"/>
      <c r="R90" s="138"/>
      <c r="S90" s="54" t="s">
        <v>580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9"/>
      <c r="AH90" s="140"/>
      <c r="AI90" s="138"/>
      <c r="AJ90" s="138"/>
      <c r="AK90" s="139"/>
      <c r="AL90" s="139"/>
      <c r="AM90" s="139"/>
    </row>
    <row r="91" spans="1:39" ht="12.75" customHeight="1">
      <c r="A91" s="385">
        <v>9</v>
      </c>
      <c r="B91" s="387">
        <v>45327</v>
      </c>
      <c r="C91" s="240"/>
      <c r="D91" s="240" t="s">
        <v>912</v>
      </c>
      <c r="E91" s="212" t="s">
        <v>865</v>
      </c>
      <c r="F91" s="212">
        <v>54</v>
      </c>
      <c r="G91" s="212"/>
      <c r="H91" s="212">
        <v>47.5</v>
      </c>
      <c r="I91" s="207"/>
      <c r="J91" s="398" t="s">
        <v>915</v>
      </c>
      <c r="K91" s="290">
        <f>F91-H91</f>
        <v>6.5</v>
      </c>
      <c r="L91" s="291">
        <v>50</v>
      </c>
      <c r="M91" s="392">
        <v>1080</v>
      </c>
      <c r="N91" s="223">
        <v>40</v>
      </c>
      <c r="O91" s="396" t="s">
        <v>581</v>
      </c>
      <c r="P91" s="387">
        <v>45328</v>
      </c>
      <c r="Q91" s="262"/>
      <c r="R91" s="138"/>
      <c r="S91" s="54" t="s">
        <v>580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9"/>
      <c r="AH91" s="140"/>
      <c r="AI91" s="138"/>
      <c r="AJ91" s="138"/>
      <c r="AK91" s="139"/>
      <c r="AL91" s="139"/>
      <c r="AM91" s="139"/>
    </row>
    <row r="92" spans="1:39" ht="12.75" customHeight="1">
      <c r="A92" s="386"/>
      <c r="B92" s="388"/>
      <c r="C92" s="240"/>
      <c r="D92" s="240" t="s">
        <v>913</v>
      </c>
      <c r="E92" s="212" t="s">
        <v>865</v>
      </c>
      <c r="F92" s="212">
        <v>44</v>
      </c>
      <c r="G92" s="212"/>
      <c r="H92" s="212">
        <v>21</v>
      </c>
      <c r="I92" s="207"/>
      <c r="J92" s="399"/>
      <c r="K92" s="290">
        <f>F92-H92</f>
        <v>23</v>
      </c>
      <c r="L92" s="291">
        <v>50</v>
      </c>
      <c r="M92" s="393"/>
      <c r="N92" s="223">
        <v>40</v>
      </c>
      <c r="O92" s="397"/>
      <c r="P92" s="388"/>
      <c r="Q92" s="262"/>
      <c r="R92" s="138"/>
      <c r="S92" s="5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9"/>
      <c r="AH92" s="140"/>
      <c r="AI92" s="138"/>
      <c r="AJ92" s="138"/>
      <c r="AK92" s="139"/>
      <c r="AL92" s="139"/>
      <c r="AM92" s="139"/>
    </row>
    <row r="93" spans="1:39" ht="12.75" customHeight="1">
      <c r="A93" s="212">
        <v>10</v>
      </c>
      <c r="B93" s="266">
        <v>45328</v>
      </c>
      <c r="C93" s="240"/>
      <c r="D93" s="240" t="s">
        <v>890</v>
      </c>
      <c r="E93" s="212" t="s">
        <v>865</v>
      </c>
      <c r="F93" s="212">
        <v>101</v>
      </c>
      <c r="G93" s="212">
        <v>158</v>
      </c>
      <c r="H93" s="212">
        <v>94</v>
      </c>
      <c r="I93" s="207">
        <v>5</v>
      </c>
      <c r="J93" s="289" t="s">
        <v>929</v>
      </c>
      <c r="K93" s="290">
        <f>F93-H93</f>
        <v>7</v>
      </c>
      <c r="L93" s="291">
        <v>50</v>
      </c>
      <c r="M93" s="224">
        <f t="shared" ref="M93" si="61">(K93*N93)-L93</f>
        <v>300</v>
      </c>
      <c r="N93" s="223">
        <v>50</v>
      </c>
      <c r="O93" s="100" t="s">
        <v>581</v>
      </c>
      <c r="P93" s="266">
        <v>45328</v>
      </c>
      <c r="Q93" s="262"/>
      <c r="R93" s="138"/>
      <c r="S93" s="54" t="s">
        <v>580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9"/>
      <c r="AH93" s="140"/>
      <c r="AI93" s="138"/>
      <c r="AJ93" s="138"/>
      <c r="AK93" s="139"/>
      <c r="AL93" s="139"/>
      <c r="AM93" s="139"/>
    </row>
    <row r="94" spans="1:39" ht="12.75" customHeight="1">
      <c r="A94" s="212">
        <v>11</v>
      </c>
      <c r="B94" s="266">
        <v>45328</v>
      </c>
      <c r="C94" s="240"/>
      <c r="D94" s="240" t="s">
        <v>921</v>
      </c>
      <c r="E94" s="212" t="s">
        <v>590</v>
      </c>
      <c r="F94" s="212">
        <v>65</v>
      </c>
      <c r="G94" s="212">
        <v>25</v>
      </c>
      <c r="H94" s="212">
        <v>85</v>
      </c>
      <c r="I94" s="207" t="s">
        <v>922</v>
      </c>
      <c r="J94" s="289" t="s">
        <v>923</v>
      </c>
      <c r="K94" s="290">
        <f>H94-F94</f>
        <v>20</v>
      </c>
      <c r="L94" s="291">
        <v>50</v>
      </c>
      <c r="M94" s="224">
        <f t="shared" ref="M94" si="62">(K94*N94)-L94</f>
        <v>950</v>
      </c>
      <c r="N94" s="223">
        <v>50</v>
      </c>
      <c r="O94" s="100" t="s">
        <v>581</v>
      </c>
      <c r="P94" s="266">
        <v>45328</v>
      </c>
      <c r="Q94" s="262"/>
      <c r="R94" s="138"/>
      <c r="S94" s="54" t="s">
        <v>580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9"/>
      <c r="AH94" s="140"/>
      <c r="AI94" s="138"/>
      <c r="AJ94" s="138"/>
      <c r="AK94" s="139"/>
      <c r="AL94" s="139"/>
      <c r="AM94" s="139"/>
    </row>
    <row r="95" spans="1:39" ht="12.75" customHeight="1">
      <c r="A95" s="212">
        <v>12</v>
      </c>
      <c r="B95" s="266">
        <v>45330</v>
      </c>
      <c r="C95" s="240"/>
      <c r="D95" s="240" t="s">
        <v>907</v>
      </c>
      <c r="E95" s="212" t="s">
        <v>590</v>
      </c>
      <c r="F95" s="212">
        <v>41.5</v>
      </c>
      <c r="G95" s="212">
        <v>9</v>
      </c>
      <c r="H95" s="212">
        <v>67.5</v>
      </c>
      <c r="I95" s="207" t="s">
        <v>936</v>
      </c>
      <c r="J95" s="289" t="s">
        <v>937</v>
      </c>
      <c r="K95" s="290">
        <f>H95-F95</f>
        <v>26</v>
      </c>
      <c r="L95" s="291">
        <v>50</v>
      </c>
      <c r="M95" s="224">
        <f t="shared" ref="M95" si="63">(K95*N95)-L95</f>
        <v>1250</v>
      </c>
      <c r="N95" s="223">
        <v>50</v>
      </c>
      <c r="O95" s="100" t="s">
        <v>581</v>
      </c>
      <c r="P95" s="266">
        <v>45330</v>
      </c>
      <c r="Q95" s="262"/>
      <c r="R95" s="138"/>
      <c r="S95" s="54" t="s">
        <v>772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9"/>
      <c r="AH95" s="140"/>
      <c r="AI95" s="138"/>
      <c r="AJ95" s="138"/>
      <c r="AK95" s="139"/>
      <c r="AL95" s="139"/>
      <c r="AM95" s="139"/>
    </row>
    <row r="96" spans="1:39" ht="12.75" customHeight="1">
      <c r="A96" s="385">
        <v>13</v>
      </c>
      <c r="B96" s="387">
        <v>45330</v>
      </c>
      <c r="C96" s="240"/>
      <c r="D96" s="240" t="s">
        <v>938</v>
      </c>
      <c r="E96" s="212" t="s">
        <v>865</v>
      </c>
      <c r="F96" s="212">
        <v>146</v>
      </c>
      <c r="G96" s="212"/>
      <c r="H96" s="212">
        <v>102.5</v>
      </c>
      <c r="I96" s="207"/>
      <c r="J96" s="394" t="s">
        <v>599</v>
      </c>
      <c r="K96" s="212">
        <f>F96-H96</f>
        <v>43.5</v>
      </c>
      <c r="L96" s="318">
        <v>50</v>
      </c>
      <c r="M96" s="392">
        <v>740</v>
      </c>
      <c r="N96" s="223">
        <v>40</v>
      </c>
      <c r="O96" s="396" t="s">
        <v>581</v>
      </c>
      <c r="P96" s="387">
        <v>45331</v>
      </c>
      <c r="Q96" s="262"/>
      <c r="R96" s="138"/>
      <c r="S96" s="54" t="s">
        <v>952</v>
      </c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9"/>
      <c r="AH96" s="140"/>
      <c r="AI96" s="138"/>
      <c r="AJ96" s="138"/>
      <c r="AK96" s="139"/>
      <c r="AL96" s="139"/>
      <c r="AM96" s="139"/>
    </row>
    <row r="97" spans="1:39" ht="12.75" customHeight="1">
      <c r="A97" s="386"/>
      <c r="B97" s="388"/>
      <c r="C97" s="240"/>
      <c r="D97" s="240" t="s">
        <v>939</v>
      </c>
      <c r="E97" s="212" t="s">
        <v>865</v>
      </c>
      <c r="F97" s="212">
        <v>110</v>
      </c>
      <c r="G97" s="212"/>
      <c r="H97" s="212">
        <v>132.5</v>
      </c>
      <c r="I97" s="207"/>
      <c r="J97" s="395"/>
      <c r="K97" s="212">
        <f>F97-H97</f>
        <v>-22.5</v>
      </c>
      <c r="L97" s="318">
        <v>50</v>
      </c>
      <c r="M97" s="393"/>
      <c r="N97" s="223">
        <v>40</v>
      </c>
      <c r="O97" s="397"/>
      <c r="P97" s="388"/>
      <c r="Q97" s="262"/>
      <c r="R97" s="138"/>
      <c r="S97" s="5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9"/>
      <c r="AH97" s="140"/>
      <c r="AI97" s="138"/>
      <c r="AJ97" s="138"/>
      <c r="AK97" s="139"/>
      <c r="AL97" s="139"/>
      <c r="AM97" s="139"/>
    </row>
    <row r="98" spans="1:39" ht="12.75" customHeight="1">
      <c r="A98" s="385">
        <v>14</v>
      </c>
      <c r="B98" s="387">
        <v>45331</v>
      </c>
      <c r="C98" s="240"/>
      <c r="D98" s="240" t="s">
        <v>944</v>
      </c>
      <c r="E98" s="212" t="s">
        <v>590</v>
      </c>
      <c r="F98" s="212">
        <v>31.5</v>
      </c>
      <c r="G98" s="212"/>
      <c r="H98" s="212">
        <v>28</v>
      </c>
      <c r="I98" s="207"/>
      <c r="J98" s="398" t="s">
        <v>1033</v>
      </c>
      <c r="K98" s="290">
        <f>H98-F98</f>
        <v>-3.5</v>
      </c>
      <c r="L98" s="291">
        <v>50</v>
      </c>
      <c r="M98" s="413">
        <v>1000</v>
      </c>
      <c r="N98" s="223">
        <v>550</v>
      </c>
      <c r="O98" s="412" t="s">
        <v>581</v>
      </c>
      <c r="P98" s="387">
        <v>45342</v>
      </c>
      <c r="Q98" s="262"/>
      <c r="R98" s="138"/>
      <c r="S98" s="54" t="s">
        <v>580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9"/>
      <c r="AH98" s="140"/>
      <c r="AI98" s="138"/>
      <c r="AJ98" s="138"/>
      <c r="AK98" s="139"/>
      <c r="AL98" s="139"/>
      <c r="AM98" s="139"/>
    </row>
    <row r="99" spans="1:39" ht="12.75" customHeight="1">
      <c r="A99" s="386"/>
      <c r="B99" s="388"/>
      <c r="C99" s="240"/>
      <c r="D99" s="240" t="s">
        <v>945</v>
      </c>
      <c r="E99" s="212" t="s">
        <v>865</v>
      </c>
      <c r="F99" s="212">
        <v>16</v>
      </c>
      <c r="G99" s="212"/>
      <c r="H99" s="212">
        <v>10.5</v>
      </c>
      <c r="I99" s="207"/>
      <c r="J99" s="399"/>
      <c r="K99" s="290">
        <f>F99-H99</f>
        <v>5.5</v>
      </c>
      <c r="L99" s="291">
        <v>50</v>
      </c>
      <c r="M99" s="393"/>
      <c r="N99" s="223">
        <v>550</v>
      </c>
      <c r="O99" s="397"/>
      <c r="P99" s="388"/>
      <c r="Q99" s="262"/>
      <c r="R99" s="138"/>
      <c r="S99" s="5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9"/>
      <c r="AH99" s="140"/>
      <c r="AI99" s="138"/>
      <c r="AJ99" s="138"/>
      <c r="AK99" s="139"/>
      <c r="AL99" s="139"/>
      <c r="AM99" s="139"/>
    </row>
    <row r="100" spans="1:39" ht="12.75" customHeight="1">
      <c r="A100" s="385">
        <v>15</v>
      </c>
      <c r="B100" s="387">
        <v>45331</v>
      </c>
      <c r="C100" s="240"/>
      <c r="D100" s="240" t="s">
        <v>946</v>
      </c>
      <c r="E100" s="212" t="s">
        <v>590</v>
      </c>
      <c r="F100" s="212">
        <v>86</v>
      </c>
      <c r="G100" s="212"/>
      <c r="H100" s="212">
        <v>108.5</v>
      </c>
      <c r="I100" s="207"/>
      <c r="J100" s="398" t="s">
        <v>955</v>
      </c>
      <c r="K100" s="290">
        <f>H100-F100</f>
        <v>22.5</v>
      </c>
      <c r="L100" s="291">
        <v>50</v>
      </c>
      <c r="M100" s="413">
        <v>1175</v>
      </c>
      <c r="N100" s="223">
        <v>50</v>
      </c>
      <c r="O100" s="412" t="s">
        <v>581</v>
      </c>
      <c r="P100" s="387">
        <v>45334</v>
      </c>
      <c r="Q100" s="262"/>
      <c r="R100" s="138"/>
      <c r="S100" s="54" t="s">
        <v>580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9"/>
      <c r="AH100" s="140"/>
      <c r="AI100" s="138"/>
      <c r="AJ100" s="138"/>
      <c r="AK100" s="139"/>
      <c r="AL100" s="139"/>
      <c r="AM100" s="139"/>
    </row>
    <row r="101" spans="1:39" ht="12.75" customHeight="1">
      <c r="A101" s="386"/>
      <c r="B101" s="388"/>
      <c r="C101" s="240"/>
      <c r="D101" s="240" t="s">
        <v>947</v>
      </c>
      <c r="E101" s="212" t="s">
        <v>865</v>
      </c>
      <c r="F101" s="212">
        <v>34</v>
      </c>
      <c r="G101" s="212"/>
      <c r="H101" s="212">
        <v>31</v>
      </c>
      <c r="I101" s="207"/>
      <c r="J101" s="399"/>
      <c r="K101" s="290">
        <f t="shared" ref="K101:K109" si="64">F101-H101</f>
        <v>3</v>
      </c>
      <c r="L101" s="291">
        <v>50</v>
      </c>
      <c r="M101" s="417"/>
      <c r="N101" s="223">
        <v>50</v>
      </c>
      <c r="O101" s="414"/>
      <c r="P101" s="388"/>
      <c r="Q101" s="262"/>
      <c r="R101" s="138"/>
      <c r="S101" s="5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9"/>
      <c r="AH101" s="140"/>
      <c r="AI101" s="138"/>
      <c r="AJ101" s="138"/>
      <c r="AK101" s="139"/>
      <c r="AL101" s="139"/>
      <c r="AM101" s="139"/>
    </row>
    <row r="102" spans="1:39" ht="12.75" customHeight="1">
      <c r="A102" s="425">
        <v>16</v>
      </c>
      <c r="B102" s="415">
        <v>45331</v>
      </c>
      <c r="C102" s="294"/>
      <c r="D102" s="294" t="s">
        <v>948</v>
      </c>
      <c r="E102" s="292" t="s">
        <v>865</v>
      </c>
      <c r="F102" s="292">
        <v>80</v>
      </c>
      <c r="G102" s="292"/>
      <c r="H102" s="292">
        <v>119</v>
      </c>
      <c r="I102" s="295"/>
      <c r="J102" s="428" t="s">
        <v>950</v>
      </c>
      <c r="K102" s="292">
        <f t="shared" si="64"/>
        <v>-39</v>
      </c>
      <c r="L102" s="317">
        <v>50</v>
      </c>
      <c r="M102" s="424">
        <v>-220</v>
      </c>
      <c r="N102" s="300">
        <v>40</v>
      </c>
      <c r="O102" s="402" t="s">
        <v>591</v>
      </c>
      <c r="P102" s="415">
        <v>45331</v>
      </c>
      <c r="Q102" s="262"/>
      <c r="R102" s="138"/>
      <c r="S102" s="54" t="s">
        <v>952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9"/>
      <c r="AH102" s="140"/>
      <c r="AI102" s="138"/>
      <c r="AJ102" s="138"/>
      <c r="AK102" s="139"/>
      <c r="AL102" s="139"/>
      <c r="AM102" s="139"/>
    </row>
    <row r="103" spans="1:39" ht="12.75" customHeight="1">
      <c r="A103" s="426"/>
      <c r="B103" s="416"/>
      <c r="C103" s="294"/>
      <c r="D103" s="294" t="s">
        <v>949</v>
      </c>
      <c r="E103" s="292" t="s">
        <v>865</v>
      </c>
      <c r="F103" s="292">
        <v>66</v>
      </c>
      <c r="G103" s="292"/>
      <c r="H103" s="292">
        <v>30</v>
      </c>
      <c r="I103" s="295"/>
      <c r="J103" s="429"/>
      <c r="K103" s="292">
        <f t="shared" si="64"/>
        <v>36</v>
      </c>
      <c r="L103" s="317">
        <v>50</v>
      </c>
      <c r="M103" s="405"/>
      <c r="N103" s="300">
        <v>40</v>
      </c>
      <c r="O103" s="403"/>
      <c r="P103" s="416"/>
      <c r="Q103" s="262"/>
      <c r="R103" s="138"/>
      <c r="S103" s="54" t="s">
        <v>952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9"/>
      <c r="AH103" s="140"/>
      <c r="AI103" s="138"/>
      <c r="AJ103" s="138"/>
      <c r="AK103" s="139"/>
      <c r="AL103" s="139"/>
      <c r="AM103" s="139"/>
    </row>
    <row r="104" spans="1:39" ht="12.75" customHeight="1">
      <c r="A104" s="385">
        <v>17</v>
      </c>
      <c r="B104" s="387">
        <v>45334</v>
      </c>
      <c r="C104" s="240"/>
      <c r="D104" s="240" t="s">
        <v>960</v>
      </c>
      <c r="E104" s="212" t="s">
        <v>865</v>
      </c>
      <c r="F104" s="212">
        <v>44</v>
      </c>
      <c r="G104" s="212"/>
      <c r="H104" s="212">
        <v>21</v>
      </c>
      <c r="I104" s="207"/>
      <c r="J104" s="398" t="s">
        <v>962</v>
      </c>
      <c r="K104" s="290">
        <f t="shared" si="64"/>
        <v>23</v>
      </c>
      <c r="L104" s="291">
        <v>50</v>
      </c>
      <c r="M104" s="413">
        <v>1820</v>
      </c>
      <c r="N104" s="223">
        <v>40</v>
      </c>
      <c r="O104" s="412" t="s">
        <v>581</v>
      </c>
      <c r="P104" s="387">
        <v>13.02</v>
      </c>
      <c r="Q104" s="262"/>
      <c r="R104" s="138"/>
      <c r="S104" s="54" t="s">
        <v>952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9"/>
      <c r="AH104" s="140"/>
      <c r="AI104" s="138"/>
      <c r="AJ104" s="138"/>
      <c r="AK104" s="139"/>
      <c r="AL104" s="139"/>
      <c r="AM104" s="139"/>
    </row>
    <row r="105" spans="1:39" ht="12.75" customHeight="1">
      <c r="A105" s="386"/>
      <c r="B105" s="388"/>
      <c r="C105" s="240"/>
      <c r="D105" s="240" t="s">
        <v>961</v>
      </c>
      <c r="E105" s="212" t="s">
        <v>865</v>
      </c>
      <c r="F105" s="212">
        <v>46</v>
      </c>
      <c r="G105" s="212"/>
      <c r="H105" s="212">
        <v>21</v>
      </c>
      <c r="I105" s="207"/>
      <c r="J105" s="399"/>
      <c r="K105" s="290">
        <f t="shared" si="64"/>
        <v>25</v>
      </c>
      <c r="L105" s="291">
        <v>50</v>
      </c>
      <c r="M105" s="393"/>
      <c r="N105" s="223">
        <v>40</v>
      </c>
      <c r="O105" s="397"/>
      <c r="P105" s="388"/>
      <c r="Q105" s="262"/>
      <c r="R105" s="138"/>
      <c r="S105" s="54" t="s">
        <v>952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9"/>
      <c r="AH105" s="140"/>
      <c r="AI105" s="138"/>
      <c r="AJ105" s="138"/>
      <c r="AK105" s="139"/>
      <c r="AL105" s="139"/>
      <c r="AM105" s="139"/>
    </row>
    <row r="106" spans="1:39" ht="12.75" customHeight="1">
      <c r="A106" s="446">
        <v>18</v>
      </c>
      <c r="B106" s="406">
        <v>45335</v>
      </c>
      <c r="C106" s="321"/>
      <c r="D106" s="321" t="s">
        <v>970</v>
      </c>
      <c r="E106" s="322" t="s">
        <v>865</v>
      </c>
      <c r="F106" s="322">
        <v>61</v>
      </c>
      <c r="G106" s="322"/>
      <c r="H106" s="322">
        <v>36</v>
      </c>
      <c r="I106" s="323"/>
      <c r="J106" s="434" t="s">
        <v>975</v>
      </c>
      <c r="K106" s="348">
        <f t="shared" si="64"/>
        <v>25</v>
      </c>
      <c r="L106" s="324">
        <v>50</v>
      </c>
      <c r="M106" s="408">
        <v>-180</v>
      </c>
      <c r="N106" s="325">
        <v>40</v>
      </c>
      <c r="O106" s="410" t="s">
        <v>598</v>
      </c>
      <c r="P106" s="406">
        <v>45336</v>
      </c>
      <c r="Q106" s="262"/>
      <c r="R106" s="138"/>
      <c r="S106" s="54" t="s">
        <v>952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9"/>
      <c r="AH106" s="140"/>
      <c r="AI106" s="138"/>
      <c r="AJ106" s="138"/>
      <c r="AK106" s="139"/>
      <c r="AL106" s="139"/>
      <c r="AM106" s="139"/>
    </row>
    <row r="107" spans="1:39" ht="12.75" customHeight="1">
      <c r="A107" s="447"/>
      <c r="B107" s="407"/>
      <c r="C107" s="321"/>
      <c r="D107" s="321" t="s">
        <v>971</v>
      </c>
      <c r="E107" s="322" t="s">
        <v>865</v>
      </c>
      <c r="F107" s="322">
        <v>62</v>
      </c>
      <c r="G107" s="322"/>
      <c r="H107" s="322">
        <v>89</v>
      </c>
      <c r="I107" s="323"/>
      <c r="J107" s="435"/>
      <c r="K107" s="348">
        <f t="shared" si="64"/>
        <v>-27</v>
      </c>
      <c r="L107" s="324">
        <v>50</v>
      </c>
      <c r="M107" s="409"/>
      <c r="N107" s="325">
        <v>40</v>
      </c>
      <c r="O107" s="411"/>
      <c r="P107" s="407"/>
      <c r="Q107" s="262"/>
      <c r="R107" s="138"/>
      <c r="S107" s="54" t="s">
        <v>952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9"/>
      <c r="AH107" s="140"/>
      <c r="AI107" s="138"/>
      <c r="AJ107" s="138"/>
      <c r="AK107" s="139"/>
      <c r="AL107" s="139"/>
      <c r="AM107" s="139"/>
    </row>
    <row r="108" spans="1:39" ht="12.75" customHeight="1">
      <c r="A108" s="425">
        <v>19</v>
      </c>
      <c r="B108" s="415">
        <v>45336</v>
      </c>
      <c r="C108" s="294"/>
      <c r="D108" s="294" t="s">
        <v>976</v>
      </c>
      <c r="E108" s="292" t="s">
        <v>865</v>
      </c>
      <c r="F108" s="292">
        <v>76</v>
      </c>
      <c r="G108" s="292"/>
      <c r="H108" s="292">
        <v>164</v>
      </c>
      <c r="I108" s="295"/>
      <c r="J108" s="428" t="s">
        <v>999</v>
      </c>
      <c r="K108" s="297">
        <f t="shared" si="64"/>
        <v>-88</v>
      </c>
      <c r="L108" s="298">
        <v>50</v>
      </c>
      <c r="M108" s="404">
        <v>-2500</v>
      </c>
      <c r="N108" s="300">
        <v>50</v>
      </c>
      <c r="O108" s="402" t="s">
        <v>591</v>
      </c>
      <c r="P108" s="415">
        <v>45338</v>
      </c>
      <c r="Q108" s="262"/>
      <c r="R108" s="138"/>
      <c r="S108" s="54" t="s">
        <v>580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9"/>
      <c r="AH108" s="140"/>
      <c r="AI108" s="138"/>
      <c r="AJ108" s="138"/>
      <c r="AK108" s="139"/>
      <c r="AL108" s="139"/>
      <c r="AM108" s="139"/>
    </row>
    <row r="109" spans="1:39" ht="12.75" customHeight="1">
      <c r="A109" s="426"/>
      <c r="B109" s="416"/>
      <c r="C109" s="294"/>
      <c r="D109" s="294" t="s">
        <v>977</v>
      </c>
      <c r="E109" s="292" t="s">
        <v>865</v>
      </c>
      <c r="F109" s="292">
        <v>57</v>
      </c>
      <c r="G109" s="292"/>
      <c r="H109" s="292">
        <v>17</v>
      </c>
      <c r="I109" s="295"/>
      <c r="J109" s="429"/>
      <c r="K109" s="297">
        <f t="shared" si="64"/>
        <v>40</v>
      </c>
      <c r="L109" s="298">
        <v>50</v>
      </c>
      <c r="M109" s="405"/>
      <c r="N109" s="300">
        <v>50</v>
      </c>
      <c r="O109" s="403"/>
      <c r="P109" s="416"/>
      <c r="Q109" s="262"/>
      <c r="R109" s="138"/>
      <c r="S109" s="54" t="s">
        <v>580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9"/>
      <c r="AH109" s="140"/>
      <c r="AI109" s="138"/>
      <c r="AJ109" s="138"/>
      <c r="AK109" s="139"/>
      <c r="AL109" s="139"/>
      <c r="AM109" s="139"/>
    </row>
    <row r="110" spans="1:39" ht="12.75" customHeight="1">
      <c r="A110" s="385">
        <v>20</v>
      </c>
      <c r="B110" s="387">
        <v>45336</v>
      </c>
      <c r="C110" s="240"/>
      <c r="D110" s="240" t="s">
        <v>978</v>
      </c>
      <c r="E110" s="212" t="s">
        <v>590</v>
      </c>
      <c r="F110" s="212">
        <v>92</v>
      </c>
      <c r="G110" s="212"/>
      <c r="H110" s="212">
        <v>177.5</v>
      </c>
      <c r="I110" s="207"/>
      <c r="J110" s="398" t="s">
        <v>891</v>
      </c>
      <c r="K110" s="290">
        <f>H110-F110</f>
        <v>85.5</v>
      </c>
      <c r="L110" s="291">
        <v>50</v>
      </c>
      <c r="M110" s="413">
        <v>432.5</v>
      </c>
      <c r="N110" s="223">
        <v>15</v>
      </c>
      <c r="O110" s="412" t="s">
        <v>581</v>
      </c>
      <c r="P110" s="387">
        <v>45336</v>
      </c>
      <c r="Q110" s="262"/>
      <c r="R110" s="138"/>
      <c r="S110" s="54" t="s">
        <v>952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9"/>
      <c r="AH110" s="140"/>
      <c r="AI110" s="138"/>
      <c r="AJ110" s="138"/>
      <c r="AK110" s="139"/>
      <c r="AL110" s="139"/>
      <c r="AM110" s="139"/>
    </row>
    <row r="111" spans="1:39" ht="12.75" customHeight="1">
      <c r="A111" s="386"/>
      <c r="B111" s="388"/>
      <c r="C111" s="240"/>
      <c r="D111" s="240" t="s">
        <v>979</v>
      </c>
      <c r="E111" s="212" t="s">
        <v>865</v>
      </c>
      <c r="F111" s="212">
        <v>60</v>
      </c>
      <c r="G111" s="212"/>
      <c r="H111" s="212">
        <v>110</v>
      </c>
      <c r="I111" s="207"/>
      <c r="J111" s="399"/>
      <c r="K111" s="290">
        <f>F111-H111</f>
        <v>-50</v>
      </c>
      <c r="L111" s="291">
        <v>50</v>
      </c>
      <c r="M111" s="393"/>
      <c r="N111" s="223">
        <v>15</v>
      </c>
      <c r="O111" s="397"/>
      <c r="P111" s="388"/>
      <c r="Q111" s="262"/>
      <c r="R111" s="138"/>
      <c r="S111" s="54" t="s">
        <v>952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9"/>
      <c r="AH111" s="140"/>
      <c r="AI111" s="138"/>
      <c r="AJ111" s="138"/>
      <c r="AK111" s="139"/>
      <c r="AL111" s="139"/>
      <c r="AM111" s="139"/>
    </row>
    <row r="112" spans="1:39" ht="12.75" customHeight="1">
      <c r="A112" s="212">
        <v>21</v>
      </c>
      <c r="B112" s="266">
        <v>45338</v>
      </c>
      <c r="C112" s="240"/>
      <c r="D112" s="240" t="s">
        <v>986</v>
      </c>
      <c r="E112" s="212" t="s">
        <v>590</v>
      </c>
      <c r="F112" s="212">
        <v>109</v>
      </c>
      <c r="G112" s="328">
        <v>70</v>
      </c>
      <c r="H112" s="328">
        <v>138</v>
      </c>
      <c r="I112" s="330" t="s">
        <v>987</v>
      </c>
      <c r="J112" s="338" t="s">
        <v>988</v>
      </c>
      <c r="K112" s="339">
        <f>H112-F112</f>
        <v>29</v>
      </c>
      <c r="L112" s="340">
        <v>50</v>
      </c>
      <c r="M112" s="326">
        <f t="shared" ref="M112" si="65">(K112*N112)-L112</f>
        <v>1110</v>
      </c>
      <c r="N112" s="339">
        <v>40</v>
      </c>
      <c r="O112" s="327" t="s">
        <v>581</v>
      </c>
      <c r="P112" s="329">
        <v>45338</v>
      </c>
      <c r="Q112" s="262"/>
      <c r="R112" s="138"/>
      <c r="S112" s="54" t="s">
        <v>952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9"/>
      <c r="AH112" s="140"/>
      <c r="AI112" s="138"/>
      <c r="AJ112" s="138"/>
      <c r="AK112" s="139"/>
      <c r="AL112" s="139"/>
      <c r="AM112" s="139"/>
    </row>
    <row r="113" spans="1:39" ht="12.75" customHeight="1">
      <c r="A113" s="385">
        <v>22</v>
      </c>
      <c r="B113" s="387">
        <v>45338</v>
      </c>
      <c r="C113" s="240"/>
      <c r="D113" s="240" t="s">
        <v>995</v>
      </c>
      <c r="E113" s="212" t="s">
        <v>865</v>
      </c>
      <c r="F113" s="212">
        <v>48</v>
      </c>
      <c r="G113" s="212"/>
      <c r="H113" s="212">
        <v>41</v>
      </c>
      <c r="I113" s="207"/>
      <c r="J113" s="398" t="s">
        <v>923</v>
      </c>
      <c r="K113" s="290">
        <f t="shared" ref="K113:K119" si="66">F113-H113</f>
        <v>7</v>
      </c>
      <c r="L113" s="291">
        <v>50</v>
      </c>
      <c r="M113" s="392">
        <v>700</v>
      </c>
      <c r="N113" s="223">
        <v>40</v>
      </c>
      <c r="O113" s="396" t="s">
        <v>581</v>
      </c>
      <c r="P113" s="387">
        <v>45341</v>
      </c>
      <c r="Q113" s="262"/>
      <c r="R113" s="138"/>
      <c r="S113" s="54" t="s">
        <v>952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9"/>
      <c r="AH113" s="140"/>
      <c r="AI113" s="138"/>
      <c r="AJ113" s="138"/>
      <c r="AK113" s="139"/>
      <c r="AL113" s="139"/>
      <c r="AM113" s="139"/>
    </row>
    <row r="114" spans="1:39" ht="12.75" customHeight="1">
      <c r="A114" s="386"/>
      <c r="B114" s="388"/>
      <c r="C114" s="240"/>
      <c r="D114" s="240" t="s">
        <v>996</v>
      </c>
      <c r="E114" s="212" t="s">
        <v>865</v>
      </c>
      <c r="F114" s="212">
        <v>49</v>
      </c>
      <c r="G114" s="212"/>
      <c r="H114" s="212">
        <v>36</v>
      </c>
      <c r="I114" s="207"/>
      <c r="J114" s="399"/>
      <c r="K114" s="290">
        <f t="shared" si="66"/>
        <v>13</v>
      </c>
      <c r="L114" s="291">
        <v>50</v>
      </c>
      <c r="M114" s="393"/>
      <c r="N114" s="223">
        <v>40</v>
      </c>
      <c r="O114" s="397"/>
      <c r="P114" s="388"/>
      <c r="Q114" s="262"/>
      <c r="R114" s="138"/>
      <c r="S114" s="54" t="s">
        <v>952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9"/>
      <c r="AH114" s="140"/>
      <c r="AI114" s="138"/>
      <c r="AJ114" s="138"/>
      <c r="AK114" s="139"/>
      <c r="AL114" s="139"/>
      <c r="AM114" s="139"/>
    </row>
    <row r="115" spans="1:39" ht="12.75" customHeight="1">
      <c r="A115" s="385">
        <v>23</v>
      </c>
      <c r="B115" s="387">
        <v>45341</v>
      </c>
      <c r="C115" s="240"/>
      <c r="D115" s="240" t="s">
        <v>1024</v>
      </c>
      <c r="E115" s="212" t="s">
        <v>865</v>
      </c>
      <c r="F115" s="212">
        <v>43</v>
      </c>
      <c r="G115" s="212"/>
      <c r="H115" s="212">
        <v>10.5</v>
      </c>
      <c r="I115" s="207"/>
      <c r="J115" s="394" t="s">
        <v>1065</v>
      </c>
      <c r="K115" s="290">
        <f t="shared" si="66"/>
        <v>32.5</v>
      </c>
      <c r="L115" s="291">
        <v>50</v>
      </c>
      <c r="M115" s="392">
        <f>(24*125)-100</f>
        <v>2900</v>
      </c>
      <c r="N115" s="212">
        <v>125</v>
      </c>
      <c r="O115" s="396" t="s">
        <v>581</v>
      </c>
      <c r="P115" s="387">
        <v>45344</v>
      </c>
      <c r="Q115" s="262"/>
      <c r="R115" s="138"/>
      <c r="S115" s="54" t="s">
        <v>580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9"/>
      <c r="AH115" s="140"/>
      <c r="AI115" s="138"/>
      <c r="AJ115" s="138"/>
      <c r="AK115" s="139"/>
      <c r="AL115" s="139"/>
      <c r="AM115" s="139"/>
    </row>
    <row r="116" spans="1:39" ht="12.75" customHeight="1">
      <c r="A116" s="386"/>
      <c r="B116" s="388"/>
      <c r="C116" s="240"/>
      <c r="D116" s="240" t="s">
        <v>1025</v>
      </c>
      <c r="E116" s="212" t="s">
        <v>865</v>
      </c>
      <c r="F116" s="212">
        <v>44</v>
      </c>
      <c r="G116" s="212"/>
      <c r="H116" s="212">
        <v>52.5</v>
      </c>
      <c r="I116" s="207"/>
      <c r="J116" s="395"/>
      <c r="K116" s="290">
        <f t="shared" si="66"/>
        <v>-8.5</v>
      </c>
      <c r="L116" s="291">
        <v>50</v>
      </c>
      <c r="M116" s="393"/>
      <c r="N116" s="212">
        <v>125</v>
      </c>
      <c r="O116" s="397"/>
      <c r="P116" s="388"/>
      <c r="Q116" s="262"/>
      <c r="R116" s="138"/>
      <c r="S116" s="54" t="s">
        <v>580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9"/>
      <c r="AH116" s="140"/>
      <c r="AI116" s="138"/>
      <c r="AJ116" s="138"/>
      <c r="AK116" s="139"/>
      <c r="AL116" s="139"/>
      <c r="AM116" s="139"/>
    </row>
    <row r="117" spans="1:39" ht="12.75" customHeight="1">
      <c r="A117" s="212">
        <v>24</v>
      </c>
      <c r="B117" s="266">
        <v>45341</v>
      </c>
      <c r="C117" s="240"/>
      <c r="D117" s="240" t="s">
        <v>890</v>
      </c>
      <c r="E117" s="212" t="s">
        <v>865</v>
      </c>
      <c r="F117" s="212">
        <v>98</v>
      </c>
      <c r="G117" s="212">
        <v>130</v>
      </c>
      <c r="H117" s="212">
        <v>77</v>
      </c>
      <c r="I117" s="207">
        <v>50</v>
      </c>
      <c r="J117" s="338" t="s">
        <v>599</v>
      </c>
      <c r="K117" s="339">
        <f t="shared" si="66"/>
        <v>21</v>
      </c>
      <c r="L117" s="340">
        <v>50</v>
      </c>
      <c r="M117" s="326">
        <f t="shared" ref="M117" si="67">(K117*N117)-L117</f>
        <v>1000</v>
      </c>
      <c r="N117" s="339">
        <v>50</v>
      </c>
      <c r="O117" s="327" t="s">
        <v>581</v>
      </c>
      <c r="P117" s="329">
        <v>45341</v>
      </c>
      <c r="Q117" s="262"/>
      <c r="R117" s="138"/>
      <c r="S117" s="54" t="s">
        <v>580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9"/>
      <c r="AH117" s="140"/>
      <c r="AI117" s="138"/>
      <c r="AJ117" s="138"/>
      <c r="AK117" s="139"/>
      <c r="AL117" s="139"/>
      <c r="AM117" s="139"/>
    </row>
    <row r="118" spans="1:39" ht="12.75" customHeight="1">
      <c r="A118" s="385">
        <v>25</v>
      </c>
      <c r="B118" s="387">
        <v>45341</v>
      </c>
      <c r="C118" s="240"/>
      <c r="D118" s="240" t="s">
        <v>1031</v>
      </c>
      <c r="E118" s="212" t="s">
        <v>865</v>
      </c>
      <c r="F118" s="212">
        <v>28.5</v>
      </c>
      <c r="G118" s="212"/>
      <c r="H118" s="212">
        <v>24</v>
      </c>
      <c r="I118" s="207"/>
      <c r="J118" s="398" t="s">
        <v>1047</v>
      </c>
      <c r="K118" s="290">
        <f t="shared" si="66"/>
        <v>4.5</v>
      </c>
      <c r="L118" s="291">
        <v>50</v>
      </c>
      <c r="M118" s="392">
        <f>(31*40)-100</f>
        <v>1140</v>
      </c>
      <c r="N118" s="223">
        <v>40</v>
      </c>
      <c r="O118" s="396" t="s">
        <v>581</v>
      </c>
      <c r="P118" s="387">
        <v>45342</v>
      </c>
      <c r="Q118" s="262"/>
      <c r="R118" s="138"/>
      <c r="S118" s="54" t="s">
        <v>952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9"/>
      <c r="AH118" s="140"/>
      <c r="AI118" s="138"/>
      <c r="AJ118" s="138"/>
      <c r="AK118" s="139"/>
      <c r="AL118" s="139"/>
      <c r="AM118" s="139"/>
    </row>
    <row r="119" spans="1:39" ht="12.75" customHeight="1">
      <c r="A119" s="386"/>
      <c r="B119" s="388"/>
      <c r="C119" s="240"/>
      <c r="D119" s="240" t="s">
        <v>1032</v>
      </c>
      <c r="E119" s="212" t="s">
        <v>865</v>
      </c>
      <c r="F119" s="212">
        <v>37</v>
      </c>
      <c r="G119" s="212"/>
      <c r="H119" s="212">
        <v>10.5</v>
      </c>
      <c r="I119" s="207"/>
      <c r="J119" s="399"/>
      <c r="K119" s="290">
        <f t="shared" si="66"/>
        <v>26.5</v>
      </c>
      <c r="L119" s="291">
        <v>50</v>
      </c>
      <c r="M119" s="393"/>
      <c r="N119" s="223">
        <v>40</v>
      </c>
      <c r="O119" s="397"/>
      <c r="P119" s="388"/>
      <c r="Q119" s="262"/>
      <c r="R119" s="138"/>
      <c r="S119" s="54" t="s">
        <v>952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9"/>
      <c r="AH119" s="140"/>
      <c r="AI119" s="138"/>
      <c r="AJ119" s="138"/>
      <c r="AK119" s="139"/>
      <c r="AL119" s="139"/>
      <c r="AM119" s="139"/>
    </row>
    <row r="120" spans="1:39" ht="12.75" customHeight="1">
      <c r="A120" s="385">
        <v>26</v>
      </c>
      <c r="B120" s="387">
        <v>45342</v>
      </c>
      <c r="C120" s="240"/>
      <c r="D120" s="240" t="s">
        <v>1035</v>
      </c>
      <c r="E120" s="212" t="s">
        <v>590</v>
      </c>
      <c r="F120" s="212">
        <v>155</v>
      </c>
      <c r="G120" s="212"/>
      <c r="H120" s="212">
        <v>181</v>
      </c>
      <c r="I120" s="207"/>
      <c r="J120" s="394" t="s">
        <v>923</v>
      </c>
      <c r="K120" s="212">
        <f>H120-F120</f>
        <v>26</v>
      </c>
      <c r="L120" s="347">
        <v>50</v>
      </c>
      <c r="M120" s="392">
        <f>(20*50)-100</f>
        <v>900</v>
      </c>
      <c r="N120" s="212">
        <v>50</v>
      </c>
      <c r="O120" s="396" t="s">
        <v>581</v>
      </c>
      <c r="P120" s="387">
        <v>45344</v>
      </c>
      <c r="Q120" s="262"/>
      <c r="R120" s="138"/>
      <c r="S120" s="54" t="s">
        <v>580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39"/>
      <c r="AH120" s="140"/>
      <c r="AI120" s="138"/>
      <c r="AJ120" s="138"/>
      <c r="AK120" s="139"/>
      <c r="AL120" s="139"/>
      <c r="AM120" s="139"/>
    </row>
    <row r="121" spans="1:39" ht="12.75" customHeight="1">
      <c r="A121" s="386"/>
      <c r="B121" s="388"/>
      <c r="C121" s="240"/>
      <c r="D121" s="240" t="s">
        <v>1038</v>
      </c>
      <c r="E121" s="212" t="s">
        <v>865</v>
      </c>
      <c r="F121" s="212">
        <v>95</v>
      </c>
      <c r="G121" s="212"/>
      <c r="H121" s="212">
        <v>101</v>
      </c>
      <c r="I121" s="207"/>
      <c r="J121" s="395"/>
      <c r="K121" s="212">
        <f>F121-H121</f>
        <v>-6</v>
      </c>
      <c r="L121" s="347">
        <v>50</v>
      </c>
      <c r="M121" s="393"/>
      <c r="N121" s="212">
        <v>50</v>
      </c>
      <c r="O121" s="397"/>
      <c r="P121" s="388"/>
      <c r="Q121" s="262"/>
      <c r="R121" s="138"/>
      <c r="S121" s="54" t="s">
        <v>580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39"/>
      <c r="AH121" s="140"/>
      <c r="AI121" s="138"/>
      <c r="AJ121" s="138"/>
      <c r="AK121" s="139"/>
      <c r="AL121" s="139"/>
      <c r="AM121" s="139"/>
    </row>
    <row r="122" spans="1:39" ht="12.75" customHeight="1">
      <c r="A122" s="292">
        <v>27</v>
      </c>
      <c r="B122" s="293">
        <v>45342</v>
      </c>
      <c r="C122" s="294"/>
      <c r="D122" s="294" t="s">
        <v>1036</v>
      </c>
      <c r="E122" s="292" t="s">
        <v>590</v>
      </c>
      <c r="F122" s="292">
        <v>14</v>
      </c>
      <c r="G122" s="292">
        <v>0</v>
      </c>
      <c r="H122" s="292">
        <v>0</v>
      </c>
      <c r="I122" s="295" t="s">
        <v>1039</v>
      </c>
      <c r="J122" s="296" t="s">
        <v>1040</v>
      </c>
      <c r="K122" s="297">
        <f>H122-F122</f>
        <v>-14</v>
      </c>
      <c r="L122" s="298">
        <v>25</v>
      </c>
      <c r="M122" s="299">
        <f t="shared" ref="M122:M123" si="68">(K122*N122)-L122</f>
        <v>-585</v>
      </c>
      <c r="N122" s="300">
        <v>40</v>
      </c>
      <c r="O122" s="301" t="s">
        <v>591</v>
      </c>
      <c r="P122" s="302">
        <v>45342</v>
      </c>
      <c r="Q122" s="262"/>
      <c r="R122" s="138"/>
      <c r="S122" s="54" t="s">
        <v>952</v>
      </c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39"/>
      <c r="AH122" s="140"/>
      <c r="AI122" s="138"/>
      <c r="AJ122" s="138"/>
      <c r="AK122" s="139"/>
      <c r="AL122" s="139"/>
      <c r="AM122" s="139"/>
    </row>
    <row r="123" spans="1:39" ht="12.75" customHeight="1">
      <c r="A123" s="212">
        <v>28</v>
      </c>
      <c r="B123" s="266">
        <v>45343</v>
      </c>
      <c r="C123" s="240"/>
      <c r="D123" s="240" t="s">
        <v>1052</v>
      </c>
      <c r="E123" s="212" t="s">
        <v>590</v>
      </c>
      <c r="F123" s="212">
        <v>95</v>
      </c>
      <c r="G123" s="212">
        <v>15</v>
      </c>
      <c r="H123" s="212">
        <v>157.5</v>
      </c>
      <c r="I123" s="207" t="s">
        <v>1053</v>
      </c>
      <c r="J123" s="338" t="s">
        <v>1054</v>
      </c>
      <c r="K123" s="339">
        <f>H123-F123</f>
        <v>62.5</v>
      </c>
      <c r="L123" s="340">
        <v>50</v>
      </c>
      <c r="M123" s="326">
        <f t="shared" si="68"/>
        <v>887.5</v>
      </c>
      <c r="N123" s="339">
        <v>15</v>
      </c>
      <c r="O123" s="327" t="s">
        <v>581</v>
      </c>
      <c r="P123" s="329">
        <v>45343</v>
      </c>
      <c r="Q123" s="262"/>
      <c r="R123" s="138"/>
      <c r="S123" s="54" t="s">
        <v>580</v>
      </c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139"/>
      <c r="AH123" s="140"/>
      <c r="AI123" s="138"/>
      <c r="AJ123" s="138"/>
      <c r="AK123" s="139"/>
      <c r="AL123" s="139"/>
      <c r="AM123" s="139"/>
    </row>
    <row r="124" spans="1:39" ht="12.75" customHeight="1">
      <c r="A124" s="292">
        <v>29</v>
      </c>
      <c r="B124" s="293">
        <v>45343</v>
      </c>
      <c r="C124" s="294"/>
      <c r="D124" s="294" t="s">
        <v>1059</v>
      </c>
      <c r="E124" s="292" t="s">
        <v>590</v>
      </c>
      <c r="F124" s="292">
        <v>32</v>
      </c>
      <c r="G124" s="292">
        <v>0</v>
      </c>
      <c r="H124" s="292">
        <v>1</v>
      </c>
      <c r="I124" s="295" t="s">
        <v>1060</v>
      </c>
      <c r="J124" s="296" t="s">
        <v>1061</v>
      </c>
      <c r="K124" s="297">
        <f>H124-F124</f>
        <v>-31</v>
      </c>
      <c r="L124" s="298">
        <v>50</v>
      </c>
      <c r="M124" s="299">
        <f t="shared" ref="M124" si="69">(K124*N124)-L124</f>
        <v>-515</v>
      </c>
      <c r="N124" s="300">
        <v>15</v>
      </c>
      <c r="O124" s="301" t="s">
        <v>591</v>
      </c>
      <c r="P124" s="302">
        <v>45343</v>
      </c>
      <c r="Q124" s="262"/>
      <c r="R124" s="138"/>
      <c r="S124" s="54" t="s">
        <v>580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139"/>
      <c r="AH124" s="140"/>
      <c r="AI124" s="138"/>
      <c r="AJ124" s="138"/>
      <c r="AK124" s="139"/>
      <c r="AL124" s="139"/>
      <c r="AM124" s="139"/>
    </row>
    <row r="125" spans="1:39" s="359" customFormat="1" ht="12.75" customHeight="1">
      <c r="A125" s="385">
        <v>30</v>
      </c>
      <c r="B125" s="387">
        <v>45344</v>
      </c>
      <c r="C125" s="240"/>
      <c r="D125" s="240" t="s">
        <v>1066</v>
      </c>
      <c r="E125" s="212" t="s">
        <v>865</v>
      </c>
      <c r="F125" s="212">
        <v>39</v>
      </c>
      <c r="G125" s="212"/>
      <c r="H125" s="212">
        <v>20</v>
      </c>
      <c r="I125" s="207"/>
      <c r="J125" s="394" t="s">
        <v>1068</v>
      </c>
      <c r="K125" s="290">
        <f>F125-H125</f>
        <v>19</v>
      </c>
      <c r="L125" s="291">
        <v>50</v>
      </c>
      <c r="M125" s="392">
        <f>(11*125)-100</f>
        <v>1275</v>
      </c>
      <c r="N125" s="212">
        <v>125</v>
      </c>
      <c r="O125" s="396" t="s">
        <v>581</v>
      </c>
      <c r="P125" s="387">
        <v>45344</v>
      </c>
      <c r="Q125" s="353"/>
      <c r="R125" s="354"/>
      <c r="S125" s="355" t="s">
        <v>580</v>
      </c>
      <c r="T125" s="356"/>
      <c r="U125" s="356"/>
      <c r="V125" s="356"/>
      <c r="W125" s="356"/>
      <c r="X125" s="356"/>
      <c r="Y125" s="356"/>
      <c r="Z125" s="356"/>
      <c r="AA125" s="356"/>
      <c r="AB125" s="356"/>
      <c r="AC125" s="356"/>
      <c r="AD125" s="356"/>
      <c r="AE125" s="356"/>
      <c r="AF125" s="356"/>
      <c r="AG125" s="357"/>
      <c r="AH125" s="358"/>
      <c r="AI125" s="354"/>
      <c r="AJ125" s="354"/>
      <c r="AK125" s="357"/>
      <c r="AL125" s="357"/>
      <c r="AM125" s="357"/>
    </row>
    <row r="126" spans="1:39" s="359" customFormat="1" ht="12.75" customHeight="1">
      <c r="A126" s="386"/>
      <c r="B126" s="388"/>
      <c r="C126" s="240"/>
      <c r="D126" s="240" t="s">
        <v>1067</v>
      </c>
      <c r="E126" s="212" t="s">
        <v>865</v>
      </c>
      <c r="F126" s="212">
        <v>26</v>
      </c>
      <c r="G126" s="212"/>
      <c r="H126" s="212">
        <v>34</v>
      </c>
      <c r="I126" s="207"/>
      <c r="J126" s="395"/>
      <c r="K126" s="290">
        <f>F126-H126</f>
        <v>-8</v>
      </c>
      <c r="L126" s="291">
        <v>50</v>
      </c>
      <c r="M126" s="393"/>
      <c r="N126" s="212">
        <v>125</v>
      </c>
      <c r="O126" s="397"/>
      <c r="P126" s="388"/>
      <c r="Q126" s="353"/>
      <c r="R126" s="354"/>
      <c r="S126" s="355" t="s">
        <v>580</v>
      </c>
      <c r="T126" s="356"/>
      <c r="U126" s="356"/>
      <c r="V126" s="356"/>
      <c r="W126" s="356"/>
      <c r="X126" s="356"/>
      <c r="Y126" s="356"/>
      <c r="Z126" s="356"/>
      <c r="AA126" s="356"/>
      <c r="AB126" s="356"/>
      <c r="AC126" s="356"/>
      <c r="AD126" s="356"/>
      <c r="AE126" s="356"/>
      <c r="AF126" s="356"/>
      <c r="AG126" s="357"/>
      <c r="AH126" s="358"/>
      <c r="AI126" s="354"/>
      <c r="AJ126" s="354"/>
      <c r="AK126" s="357"/>
      <c r="AL126" s="357"/>
      <c r="AM126" s="357"/>
    </row>
    <row r="127" spans="1:39" s="359" customFormat="1" ht="12.75" customHeight="1">
      <c r="A127" s="425">
        <v>31</v>
      </c>
      <c r="B127" s="415">
        <v>45344</v>
      </c>
      <c r="C127" s="294"/>
      <c r="D127" s="294" t="s">
        <v>1035</v>
      </c>
      <c r="E127" s="292" t="s">
        <v>590</v>
      </c>
      <c r="F127" s="292">
        <v>169</v>
      </c>
      <c r="G127" s="292"/>
      <c r="H127" s="292">
        <v>110</v>
      </c>
      <c r="I127" s="295"/>
      <c r="J127" s="449" t="s">
        <v>1075</v>
      </c>
      <c r="K127" s="297">
        <f>H127-F127</f>
        <v>-59</v>
      </c>
      <c r="L127" s="298">
        <v>50</v>
      </c>
      <c r="M127" s="424">
        <f>(-34.75*50)-100</f>
        <v>-1837.5</v>
      </c>
      <c r="N127" s="300">
        <v>50</v>
      </c>
      <c r="O127" s="402" t="s">
        <v>591</v>
      </c>
      <c r="P127" s="415">
        <v>45344</v>
      </c>
      <c r="Q127" s="353"/>
      <c r="R127" s="354"/>
      <c r="S127" s="355" t="s">
        <v>580</v>
      </c>
      <c r="T127" s="356"/>
      <c r="U127" s="356"/>
      <c r="V127" s="356"/>
      <c r="W127" s="356"/>
      <c r="X127" s="356"/>
      <c r="Y127" s="356"/>
      <c r="Z127" s="356"/>
      <c r="AA127" s="356"/>
      <c r="AB127" s="356"/>
      <c r="AC127" s="356"/>
      <c r="AD127" s="356"/>
      <c r="AE127" s="356"/>
      <c r="AF127" s="356"/>
      <c r="AG127" s="357"/>
      <c r="AH127" s="358"/>
      <c r="AI127" s="354"/>
      <c r="AJ127" s="354"/>
      <c r="AK127" s="357"/>
      <c r="AL127" s="357"/>
      <c r="AM127" s="357"/>
    </row>
    <row r="128" spans="1:39" s="359" customFormat="1" ht="12.75" customHeight="1">
      <c r="A128" s="426"/>
      <c r="B128" s="416"/>
      <c r="C128" s="294"/>
      <c r="D128" s="294" t="s">
        <v>1072</v>
      </c>
      <c r="E128" s="292" t="s">
        <v>865</v>
      </c>
      <c r="F128" s="292">
        <v>25</v>
      </c>
      <c r="G128" s="292"/>
      <c r="H128" s="292">
        <v>0.75</v>
      </c>
      <c r="I128" s="295"/>
      <c r="J128" s="450"/>
      <c r="K128" s="363">
        <f>F128-H128</f>
        <v>24.25</v>
      </c>
      <c r="L128" s="364">
        <v>50</v>
      </c>
      <c r="M128" s="451"/>
      <c r="N128" s="365">
        <v>50</v>
      </c>
      <c r="O128" s="452"/>
      <c r="P128" s="448"/>
      <c r="Q128" s="353"/>
      <c r="R128" s="354"/>
      <c r="S128" s="355" t="s">
        <v>580</v>
      </c>
      <c r="T128" s="356"/>
      <c r="U128" s="356"/>
      <c r="V128" s="356"/>
      <c r="W128" s="356"/>
      <c r="X128" s="356"/>
      <c r="Y128" s="356"/>
      <c r="Z128" s="356"/>
      <c r="AA128" s="356"/>
      <c r="AB128" s="356"/>
      <c r="AC128" s="356"/>
      <c r="AD128" s="356"/>
      <c r="AE128" s="356"/>
      <c r="AF128" s="356"/>
      <c r="AG128" s="357"/>
      <c r="AH128" s="358"/>
      <c r="AI128" s="354"/>
      <c r="AJ128" s="354"/>
      <c r="AK128" s="357"/>
      <c r="AL128" s="357"/>
      <c r="AM128" s="357"/>
    </row>
    <row r="129" spans="1:39" s="359" customFormat="1" ht="12.75" customHeight="1">
      <c r="A129" s="212">
        <v>32</v>
      </c>
      <c r="B129" s="266">
        <v>45344</v>
      </c>
      <c r="C129" s="240"/>
      <c r="D129" s="240" t="s">
        <v>1073</v>
      </c>
      <c r="E129" s="212" t="s">
        <v>590</v>
      </c>
      <c r="F129" s="212">
        <v>123</v>
      </c>
      <c r="G129" s="212">
        <v>85</v>
      </c>
      <c r="H129" s="212">
        <v>143.5</v>
      </c>
      <c r="I129" s="207" t="s">
        <v>1074</v>
      </c>
      <c r="J129" s="289" t="s">
        <v>1076</v>
      </c>
      <c r="K129" s="290">
        <f>H129-F129</f>
        <v>20.5</v>
      </c>
      <c r="L129" s="291">
        <v>50</v>
      </c>
      <c r="M129" s="224">
        <f t="shared" ref="M129" si="70">(K129*N129)-L129</f>
        <v>770</v>
      </c>
      <c r="N129" s="223">
        <v>40</v>
      </c>
      <c r="O129" s="100" t="s">
        <v>581</v>
      </c>
      <c r="P129" s="266">
        <v>45344</v>
      </c>
      <c r="Q129" s="353"/>
      <c r="R129" s="354"/>
      <c r="S129" s="355" t="s">
        <v>952</v>
      </c>
      <c r="T129" s="356"/>
      <c r="U129" s="356"/>
      <c r="V129" s="356"/>
      <c r="W129" s="356"/>
      <c r="X129" s="356"/>
      <c r="Y129" s="356"/>
      <c r="Z129" s="356"/>
      <c r="AA129" s="356"/>
      <c r="AB129" s="356"/>
      <c r="AC129" s="356"/>
      <c r="AD129" s="356"/>
      <c r="AE129" s="356"/>
      <c r="AF129" s="356"/>
      <c r="AG129" s="357"/>
      <c r="AH129" s="358"/>
      <c r="AI129" s="354"/>
      <c r="AJ129" s="354"/>
      <c r="AK129" s="357"/>
      <c r="AL129" s="357"/>
      <c r="AM129" s="357"/>
    </row>
    <row r="130" spans="1:39" s="359" customFormat="1" ht="12.75" customHeight="1">
      <c r="A130" s="212">
        <v>33</v>
      </c>
      <c r="B130" s="266">
        <v>45345</v>
      </c>
      <c r="C130" s="240"/>
      <c r="D130" s="240" t="s">
        <v>1079</v>
      </c>
      <c r="E130" s="212" t="s">
        <v>590</v>
      </c>
      <c r="F130" s="212">
        <v>88</v>
      </c>
      <c r="G130" s="212">
        <v>50</v>
      </c>
      <c r="H130" s="212">
        <v>109</v>
      </c>
      <c r="I130" s="207" t="s">
        <v>1080</v>
      </c>
      <c r="J130" s="289" t="s">
        <v>599</v>
      </c>
      <c r="K130" s="290">
        <f>H130-F130</f>
        <v>21</v>
      </c>
      <c r="L130" s="291">
        <v>50</v>
      </c>
      <c r="M130" s="224">
        <f t="shared" ref="M130" si="71">(K130*N130)-L130</f>
        <v>790</v>
      </c>
      <c r="N130" s="223">
        <v>40</v>
      </c>
      <c r="O130" s="100" t="s">
        <v>581</v>
      </c>
      <c r="P130" s="266">
        <v>45345</v>
      </c>
      <c r="Q130" s="353"/>
      <c r="R130" s="354"/>
      <c r="S130" s="355" t="s">
        <v>952</v>
      </c>
      <c r="T130" s="356"/>
      <c r="U130" s="356"/>
      <c r="V130" s="356"/>
      <c r="W130" s="356"/>
      <c r="X130" s="356"/>
      <c r="Y130" s="356"/>
      <c r="Z130" s="356"/>
      <c r="AA130" s="356"/>
      <c r="AB130" s="356"/>
      <c r="AC130" s="356"/>
      <c r="AD130" s="356"/>
      <c r="AE130" s="356"/>
      <c r="AF130" s="356"/>
      <c r="AG130" s="357"/>
      <c r="AH130" s="358"/>
      <c r="AI130" s="354"/>
      <c r="AJ130" s="354"/>
      <c r="AK130" s="357"/>
      <c r="AL130" s="357"/>
      <c r="AM130" s="357"/>
    </row>
    <row r="131" spans="1:39" s="359" customFormat="1" ht="12.75" customHeight="1">
      <c r="A131" s="385">
        <v>34</v>
      </c>
      <c r="B131" s="387">
        <v>45345</v>
      </c>
      <c r="C131" s="240"/>
      <c r="D131" s="240" t="s">
        <v>1088</v>
      </c>
      <c r="E131" s="212" t="s">
        <v>590</v>
      </c>
      <c r="F131" s="212">
        <v>39</v>
      </c>
      <c r="G131" s="212"/>
      <c r="H131" s="212">
        <v>44</v>
      </c>
      <c r="I131" s="207"/>
      <c r="J131" s="389" t="s">
        <v>985</v>
      </c>
      <c r="K131" s="339">
        <f>H131-F131</f>
        <v>5</v>
      </c>
      <c r="L131" s="340">
        <v>50</v>
      </c>
      <c r="M131" s="392">
        <v>1001</v>
      </c>
      <c r="N131" s="339">
        <v>367</v>
      </c>
      <c r="O131" s="396" t="s">
        <v>581</v>
      </c>
      <c r="P131" s="387">
        <v>45348</v>
      </c>
      <c r="Q131" s="353"/>
      <c r="R131" s="354"/>
      <c r="S131" s="355" t="s">
        <v>952</v>
      </c>
      <c r="T131" s="356"/>
      <c r="U131" s="356"/>
      <c r="V131" s="356"/>
      <c r="W131" s="356"/>
      <c r="X131" s="356"/>
      <c r="Y131" s="356"/>
      <c r="Z131" s="356"/>
      <c r="AA131" s="356"/>
      <c r="AB131" s="356"/>
      <c r="AC131" s="356"/>
      <c r="AD131" s="356"/>
      <c r="AE131" s="356"/>
      <c r="AF131" s="356"/>
      <c r="AG131" s="357"/>
      <c r="AH131" s="358"/>
      <c r="AI131" s="354"/>
      <c r="AJ131" s="354"/>
      <c r="AK131" s="357"/>
      <c r="AL131" s="357"/>
      <c r="AM131" s="357"/>
    </row>
    <row r="132" spans="1:39" s="359" customFormat="1" ht="12.75" customHeight="1">
      <c r="A132" s="386"/>
      <c r="B132" s="388"/>
      <c r="C132" s="240"/>
      <c r="D132" s="240" t="s">
        <v>1089</v>
      </c>
      <c r="E132" s="212" t="s">
        <v>865</v>
      </c>
      <c r="F132" s="212">
        <v>20.5</v>
      </c>
      <c r="G132" s="212"/>
      <c r="H132" s="212">
        <v>22.5</v>
      </c>
      <c r="I132" s="207"/>
      <c r="J132" s="389"/>
      <c r="K132" s="339">
        <f>F132-H132</f>
        <v>-2</v>
      </c>
      <c r="L132" s="340">
        <v>50</v>
      </c>
      <c r="M132" s="393"/>
      <c r="N132" s="339">
        <v>367</v>
      </c>
      <c r="O132" s="444"/>
      <c r="P132" s="445"/>
      <c r="Q132" s="353"/>
      <c r="R132" s="354"/>
      <c r="S132" s="355"/>
      <c r="T132" s="356"/>
      <c r="U132" s="356"/>
      <c r="V132" s="356"/>
      <c r="W132" s="356"/>
      <c r="X132" s="356"/>
      <c r="Y132" s="356"/>
      <c r="Z132" s="356"/>
      <c r="AA132" s="356"/>
      <c r="AB132" s="356"/>
      <c r="AC132" s="356"/>
      <c r="AD132" s="356"/>
      <c r="AE132" s="356"/>
      <c r="AF132" s="356"/>
      <c r="AG132" s="357"/>
      <c r="AH132" s="358"/>
      <c r="AI132" s="354"/>
      <c r="AJ132" s="354"/>
      <c r="AK132" s="357"/>
      <c r="AL132" s="357"/>
      <c r="AM132" s="357"/>
    </row>
    <row r="133" spans="1:39" s="359" customFormat="1" ht="12.75" customHeight="1">
      <c r="A133" s="390">
        <v>35</v>
      </c>
      <c r="B133" s="391">
        <v>45345</v>
      </c>
      <c r="C133" s="240"/>
      <c r="D133" s="240" t="s">
        <v>1090</v>
      </c>
      <c r="E133" s="212" t="s">
        <v>865</v>
      </c>
      <c r="F133" s="212">
        <v>51.5</v>
      </c>
      <c r="G133" s="212"/>
      <c r="H133" s="212">
        <v>75</v>
      </c>
      <c r="I133" s="207"/>
      <c r="J133" s="389" t="s">
        <v>1110</v>
      </c>
      <c r="K133" s="371">
        <f>F133-H133</f>
        <v>-23.5</v>
      </c>
      <c r="L133" s="340">
        <v>50</v>
      </c>
      <c r="M133" s="413">
        <v>560</v>
      </c>
      <c r="N133" s="339">
        <v>40</v>
      </c>
      <c r="O133" s="440" t="s">
        <v>581</v>
      </c>
      <c r="P133" s="442">
        <v>45348</v>
      </c>
      <c r="Q133" s="353"/>
      <c r="R133" s="354"/>
      <c r="S133" s="355" t="s">
        <v>952</v>
      </c>
      <c r="T133" s="356"/>
      <c r="U133" s="356"/>
      <c r="V133" s="356"/>
      <c r="W133" s="356"/>
      <c r="X133" s="356"/>
      <c r="Y133" s="356"/>
      <c r="Z133" s="356"/>
      <c r="AA133" s="356"/>
      <c r="AB133" s="356"/>
      <c r="AC133" s="356"/>
      <c r="AD133" s="356"/>
      <c r="AE133" s="356"/>
      <c r="AF133" s="356"/>
      <c r="AG133" s="357"/>
      <c r="AH133" s="358"/>
      <c r="AI133" s="354"/>
      <c r="AJ133" s="354"/>
      <c r="AK133" s="357"/>
      <c r="AL133" s="357"/>
      <c r="AM133" s="357"/>
    </row>
    <row r="134" spans="1:39" s="359" customFormat="1" ht="12.75" customHeight="1">
      <c r="A134" s="390"/>
      <c r="B134" s="391"/>
      <c r="C134" s="240"/>
      <c r="D134" s="240" t="s">
        <v>1091</v>
      </c>
      <c r="E134" s="212" t="s">
        <v>865</v>
      </c>
      <c r="F134" s="212">
        <v>65</v>
      </c>
      <c r="G134" s="212"/>
      <c r="H134" s="212">
        <v>25</v>
      </c>
      <c r="I134" s="207"/>
      <c r="J134" s="389"/>
      <c r="K134" s="371">
        <f>F134-H134</f>
        <v>40</v>
      </c>
      <c r="L134" s="340">
        <v>50</v>
      </c>
      <c r="M134" s="393"/>
      <c r="N134" s="339">
        <v>40</v>
      </c>
      <c r="O134" s="441"/>
      <c r="P134" s="443"/>
      <c r="Q134" s="353"/>
      <c r="R134" s="354"/>
      <c r="S134" s="355"/>
      <c r="T134" s="356"/>
      <c r="U134" s="356"/>
      <c r="V134" s="356"/>
      <c r="W134" s="356"/>
      <c r="X134" s="356"/>
      <c r="Y134" s="356"/>
      <c r="Z134" s="356"/>
      <c r="AA134" s="356"/>
      <c r="AB134" s="356"/>
      <c r="AC134" s="356"/>
      <c r="AD134" s="356"/>
      <c r="AE134" s="356"/>
      <c r="AF134" s="356"/>
      <c r="AG134" s="357"/>
      <c r="AH134" s="358"/>
      <c r="AI134" s="354"/>
      <c r="AJ134" s="354"/>
      <c r="AK134" s="357"/>
      <c r="AL134" s="357"/>
      <c r="AM134" s="357"/>
    </row>
    <row r="135" spans="1:39" s="359" customFormat="1" ht="12.75" customHeight="1">
      <c r="A135" s="366">
        <v>36</v>
      </c>
      <c r="B135" s="367">
        <v>45348</v>
      </c>
      <c r="C135" s="372"/>
      <c r="D135" s="372" t="s">
        <v>1103</v>
      </c>
      <c r="E135" s="366" t="s">
        <v>590</v>
      </c>
      <c r="F135" s="366">
        <v>71.5</v>
      </c>
      <c r="G135" s="366">
        <v>35</v>
      </c>
      <c r="H135" s="366">
        <v>93.5</v>
      </c>
      <c r="I135" s="368" t="s">
        <v>1104</v>
      </c>
      <c r="J135" s="289" t="s">
        <v>1019</v>
      </c>
      <c r="K135" s="290">
        <f>H135-F135</f>
        <v>22</v>
      </c>
      <c r="L135" s="291">
        <v>50</v>
      </c>
      <c r="M135" s="224">
        <f t="shared" ref="M135:M136" si="72">(K135*N135)-L135</f>
        <v>830</v>
      </c>
      <c r="N135" s="223">
        <v>40</v>
      </c>
      <c r="O135" s="100" t="s">
        <v>581</v>
      </c>
      <c r="P135" s="266">
        <v>45348</v>
      </c>
      <c r="Q135" s="353"/>
      <c r="R135" s="354"/>
      <c r="S135" s="355" t="s">
        <v>952</v>
      </c>
      <c r="T135" s="356"/>
      <c r="U135" s="356"/>
      <c r="V135" s="356"/>
      <c r="W135" s="356"/>
      <c r="X135" s="356"/>
      <c r="Y135" s="356"/>
      <c r="Z135" s="356"/>
      <c r="AA135" s="356"/>
      <c r="AB135" s="356"/>
      <c r="AC135" s="356"/>
      <c r="AD135" s="356"/>
      <c r="AE135" s="356"/>
      <c r="AF135" s="356"/>
      <c r="AG135" s="357"/>
      <c r="AH135" s="358"/>
      <c r="AI135" s="354"/>
      <c r="AJ135" s="354"/>
      <c r="AK135" s="357"/>
      <c r="AL135" s="357"/>
      <c r="AM135" s="357"/>
    </row>
    <row r="136" spans="1:39" s="359" customFormat="1" ht="12.75" customHeight="1">
      <c r="A136" s="369">
        <v>37</v>
      </c>
      <c r="B136" s="370">
        <v>45348</v>
      </c>
      <c r="C136" s="294"/>
      <c r="D136" s="294" t="s">
        <v>1113</v>
      </c>
      <c r="E136" s="292" t="s">
        <v>590</v>
      </c>
      <c r="F136" s="292">
        <v>345</v>
      </c>
      <c r="G136" s="292">
        <v>250</v>
      </c>
      <c r="H136" s="292">
        <v>305</v>
      </c>
      <c r="I136" s="295" t="s">
        <v>1114</v>
      </c>
      <c r="J136" s="296" t="s">
        <v>983</v>
      </c>
      <c r="K136" s="297">
        <f>H136-F136</f>
        <v>-40</v>
      </c>
      <c r="L136" s="298">
        <v>50</v>
      </c>
      <c r="M136" s="299">
        <f t="shared" si="72"/>
        <v>-650</v>
      </c>
      <c r="N136" s="300">
        <v>15</v>
      </c>
      <c r="O136" s="301" t="s">
        <v>591</v>
      </c>
      <c r="P136" s="302">
        <v>45348</v>
      </c>
      <c r="Q136" s="353"/>
      <c r="R136" s="354"/>
      <c r="S136" s="355" t="s">
        <v>952</v>
      </c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  <c r="AD136" s="356"/>
      <c r="AE136" s="356"/>
      <c r="AF136" s="356"/>
      <c r="AG136" s="357"/>
      <c r="AH136" s="358"/>
      <c r="AI136" s="354"/>
      <c r="AJ136" s="354"/>
      <c r="AK136" s="357"/>
      <c r="AL136" s="357"/>
      <c r="AM136" s="357"/>
    </row>
    <row r="137" spans="1:39" s="359" customFormat="1" ht="12.75" customHeight="1">
      <c r="A137" s="385">
        <v>38</v>
      </c>
      <c r="B137" s="387">
        <v>45348</v>
      </c>
      <c r="C137" s="240"/>
      <c r="D137" s="240" t="s">
        <v>1103</v>
      </c>
      <c r="E137" s="212" t="s">
        <v>865</v>
      </c>
      <c r="F137" s="212">
        <v>48</v>
      </c>
      <c r="G137" s="212"/>
      <c r="H137" s="212">
        <v>26</v>
      </c>
      <c r="I137" s="207"/>
      <c r="J137" s="398" t="s">
        <v>1118</v>
      </c>
      <c r="K137" s="290">
        <f>F137-H137</f>
        <v>22</v>
      </c>
      <c r="L137" s="291">
        <v>50</v>
      </c>
      <c r="M137" s="392">
        <v>660</v>
      </c>
      <c r="N137" s="223">
        <v>40</v>
      </c>
      <c r="O137" s="396" t="s">
        <v>581</v>
      </c>
      <c r="P137" s="420">
        <v>45349</v>
      </c>
      <c r="Q137" s="353"/>
      <c r="R137" s="354"/>
      <c r="S137" s="355" t="s">
        <v>952</v>
      </c>
      <c r="T137" s="356"/>
      <c r="U137" s="356"/>
      <c r="V137" s="356"/>
      <c r="W137" s="356"/>
      <c r="X137" s="356"/>
      <c r="Y137" s="356"/>
      <c r="Z137" s="356"/>
      <c r="AA137" s="356"/>
      <c r="AB137" s="356"/>
      <c r="AC137" s="356"/>
      <c r="AD137" s="356"/>
      <c r="AE137" s="356"/>
      <c r="AF137" s="356"/>
      <c r="AG137" s="357"/>
      <c r="AH137" s="358"/>
      <c r="AI137" s="354"/>
      <c r="AJ137" s="354"/>
      <c r="AK137" s="357"/>
      <c r="AL137" s="357"/>
      <c r="AM137" s="357"/>
    </row>
    <row r="138" spans="1:39" s="359" customFormat="1" ht="12.75" customHeight="1">
      <c r="A138" s="386"/>
      <c r="B138" s="388"/>
      <c r="C138" s="240"/>
      <c r="D138" s="240" t="s">
        <v>1090</v>
      </c>
      <c r="E138" s="212" t="s">
        <v>865</v>
      </c>
      <c r="F138" s="212">
        <v>48</v>
      </c>
      <c r="G138" s="212"/>
      <c r="H138" s="212">
        <v>51</v>
      </c>
      <c r="I138" s="207"/>
      <c r="J138" s="399"/>
      <c r="K138" s="290">
        <f>F138-H138</f>
        <v>-3</v>
      </c>
      <c r="L138" s="291">
        <v>50</v>
      </c>
      <c r="M138" s="393"/>
      <c r="N138" s="223">
        <v>40</v>
      </c>
      <c r="O138" s="397"/>
      <c r="P138" s="388"/>
      <c r="Q138" s="353"/>
      <c r="R138" s="354"/>
      <c r="S138" s="355"/>
      <c r="T138" s="356"/>
      <c r="U138" s="356"/>
      <c r="V138" s="356"/>
      <c r="W138" s="356"/>
      <c r="X138" s="356"/>
      <c r="Y138" s="356"/>
      <c r="Z138" s="356"/>
      <c r="AA138" s="356"/>
      <c r="AB138" s="356"/>
      <c r="AC138" s="356"/>
      <c r="AD138" s="356"/>
      <c r="AE138" s="356"/>
      <c r="AF138" s="356"/>
      <c r="AG138" s="357"/>
      <c r="AH138" s="358"/>
      <c r="AI138" s="354"/>
      <c r="AJ138" s="354"/>
      <c r="AK138" s="357"/>
      <c r="AL138" s="357"/>
      <c r="AM138" s="357"/>
    </row>
    <row r="139" spans="1:39" s="359" customFormat="1" ht="12.75" customHeight="1">
      <c r="A139" s="446">
        <v>39</v>
      </c>
      <c r="B139" s="406">
        <v>45349</v>
      </c>
      <c r="C139" s="321"/>
      <c r="D139" s="321" t="s">
        <v>1120</v>
      </c>
      <c r="E139" s="322" t="s">
        <v>865</v>
      </c>
      <c r="F139" s="322">
        <v>59</v>
      </c>
      <c r="G139" s="322"/>
      <c r="H139" s="322">
        <v>66</v>
      </c>
      <c r="I139" s="323"/>
      <c r="J139" s="434" t="s">
        <v>1122</v>
      </c>
      <c r="K139" s="348">
        <f>F139-H139</f>
        <v>-7</v>
      </c>
      <c r="L139" s="324">
        <v>50</v>
      </c>
      <c r="M139" s="408">
        <v>-75</v>
      </c>
      <c r="N139" s="325">
        <v>50</v>
      </c>
      <c r="O139" s="436" t="s">
        <v>598</v>
      </c>
      <c r="P139" s="438">
        <v>45349</v>
      </c>
      <c r="Q139" s="353"/>
      <c r="R139" s="354"/>
      <c r="S139" s="355" t="s">
        <v>580</v>
      </c>
      <c r="T139" s="356"/>
      <c r="U139" s="356"/>
      <c r="V139" s="356"/>
      <c r="W139" s="356"/>
      <c r="X139" s="356"/>
      <c r="Y139" s="356"/>
      <c r="Z139" s="356"/>
      <c r="AA139" s="356"/>
      <c r="AB139" s="356"/>
      <c r="AC139" s="356"/>
      <c r="AD139" s="356"/>
      <c r="AE139" s="356"/>
      <c r="AF139" s="356"/>
      <c r="AG139" s="357"/>
      <c r="AH139" s="358"/>
      <c r="AI139" s="354"/>
      <c r="AJ139" s="354"/>
      <c r="AK139" s="357"/>
      <c r="AL139" s="357"/>
      <c r="AM139" s="357"/>
    </row>
    <row r="140" spans="1:39" s="359" customFormat="1" ht="12.75" customHeight="1">
      <c r="A140" s="447"/>
      <c r="B140" s="407"/>
      <c r="C140" s="321"/>
      <c r="D140" s="321" t="s">
        <v>1121</v>
      </c>
      <c r="E140" s="322" t="s">
        <v>865</v>
      </c>
      <c r="F140" s="322">
        <v>35</v>
      </c>
      <c r="G140" s="322"/>
      <c r="H140" s="322">
        <v>27.5</v>
      </c>
      <c r="I140" s="323"/>
      <c r="J140" s="435"/>
      <c r="K140" s="348">
        <f>F140-H140</f>
        <v>7.5</v>
      </c>
      <c r="L140" s="324">
        <v>50</v>
      </c>
      <c r="M140" s="409"/>
      <c r="N140" s="325">
        <v>50</v>
      </c>
      <c r="O140" s="437"/>
      <c r="P140" s="439"/>
      <c r="Q140" s="353"/>
      <c r="R140" s="354"/>
      <c r="S140" s="355"/>
      <c r="T140" s="356"/>
      <c r="U140" s="356"/>
      <c r="V140" s="356"/>
      <c r="W140" s="356"/>
      <c r="X140" s="356"/>
      <c r="Y140" s="356"/>
      <c r="Z140" s="356"/>
      <c r="AA140" s="356"/>
      <c r="AB140" s="356"/>
      <c r="AC140" s="356"/>
      <c r="AD140" s="356"/>
      <c r="AE140" s="356"/>
      <c r="AF140" s="356"/>
      <c r="AG140" s="357"/>
      <c r="AH140" s="358"/>
      <c r="AI140" s="354"/>
      <c r="AJ140" s="354"/>
      <c r="AK140" s="357"/>
      <c r="AL140" s="357"/>
      <c r="AM140" s="357"/>
    </row>
    <row r="141" spans="1:39" s="359" customFormat="1" ht="12.75" customHeight="1">
      <c r="A141" s="292">
        <v>40</v>
      </c>
      <c r="B141" s="293">
        <v>45349</v>
      </c>
      <c r="C141" s="294"/>
      <c r="D141" s="294" t="s">
        <v>1073</v>
      </c>
      <c r="E141" s="292" t="s">
        <v>590</v>
      </c>
      <c r="F141" s="292">
        <v>23</v>
      </c>
      <c r="G141" s="292"/>
      <c r="H141" s="292">
        <v>0</v>
      </c>
      <c r="I141" s="295"/>
      <c r="J141" s="296" t="s">
        <v>1123</v>
      </c>
      <c r="K141" s="297">
        <f>H141-F141</f>
        <v>-23</v>
      </c>
      <c r="L141" s="298">
        <v>50</v>
      </c>
      <c r="M141" s="299">
        <f t="shared" ref="M141:M142" si="73">(K141*N141)-L141</f>
        <v>-970</v>
      </c>
      <c r="N141" s="300">
        <v>40</v>
      </c>
      <c r="O141" s="301" t="s">
        <v>591</v>
      </c>
      <c r="P141" s="302">
        <v>45349</v>
      </c>
      <c r="Q141" s="353"/>
      <c r="R141" s="354"/>
      <c r="S141" s="355" t="s">
        <v>952</v>
      </c>
      <c r="T141" s="356"/>
      <c r="U141" s="356"/>
      <c r="V141" s="356"/>
      <c r="W141" s="356"/>
      <c r="X141" s="356"/>
      <c r="Y141" s="356"/>
      <c r="Z141" s="356"/>
      <c r="AA141" s="356"/>
      <c r="AB141" s="356"/>
      <c r="AC141" s="356"/>
      <c r="AD141" s="356"/>
      <c r="AE141" s="356"/>
      <c r="AF141" s="356"/>
      <c r="AG141" s="357"/>
      <c r="AH141" s="358"/>
      <c r="AI141" s="354"/>
      <c r="AJ141" s="354"/>
      <c r="AK141" s="357"/>
      <c r="AL141" s="357"/>
      <c r="AM141" s="357"/>
    </row>
    <row r="142" spans="1:39" s="359" customFormat="1" ht="12.75" customHeight="1">
      <c r="A142" s="212">
        <v>41</v>
      </c>
      <c r="B142" s="266">
        <v>45350</v>
      </c>
      <c r="C142" s="240"/>
      <c r="D142" s="240" t="s">
        <v>1139</v>
      </c>
      <c r="E142" s="212" t="s">
        <v>590</v>
      </c>
      <c r="F142" s="212">
        <v>156</v>
      </c>
      <c r="G142" s="212">
        <v>120</v>
      </c>
      <c r="H142" s="212">
        <v>181</v>
      </c>
      <c r="I142" s="207" t="s">
        <v>1140</v>
      </c>
      <c r="J142" s="289" t="s">
        <v>748</v>
      </c>
      <c r="K142" s="290">
        <f>H142-F142</f>
        <v>25</v>
      </c>
      <c r="L142" s="291">
        <v>50</v>
      </c>
      <c r="M142" s="224">
        <f t="shared" si="73"/>
        <v>950</v>
      </c>
      <c r="N142" s="223">
        <v>40</v>
      </c>
      <c r="O142" s="100" t="s">
        <v>581</v>
      </c>
      <c r="P142" s="266">
        <v>45350</v>
      </c>
      <c r="Q142" s="353"/>
      <c r="R142" s="354"/>
      <c r="S142" s="355" t="s">
        <v>952</v>
      </c>
      <c r="T142" s="356"/>
      <c r="U142" s="356"/>
      <c r="V142" s="356"/>
      <c r="W142" s="356"/>
      <c r="X142" s="356"/>
      <c r="Y142" s="356"/>
      <c r="Z142" s="356"/>
      <c r="AA142" s="356"/>
      <c r="AB142" s="356"/>
      <c r="AC142" s="356"/>
      <c r="AD142" s="356"/>
      <c r="AE142" s="356"/>
      <c r="AF142" s="356"/>
      <c r="AG142" s="357"/>
      <c r="AH142" s="358"/>
      <c r="AI142" s="354"/>
      <c r="AJ142" s="354"/>
      <c r="AK142" s="357"/>
      <c r="AL142" s="357"/>
      <c r="AM142" s="357"/>
    </row>
    <row r="143" spans="1:39" s="359" customFormat="1" ht="12.75" customHeight="1">
      <c r="A143" s="212">
        <v>42</v>
      </c>
      <c r="B143" s="266">
        <v>45350</v>
      </c>
      <c r="C143" s="240"/>
      <c r="D143" s="240" t="s">
        <v>896</v>
      </c>
      <c r="E143" s="212" t="s">
        <v>590</v>
      </c>
      <c r="F143" s="212">
        <v>60</v>
      </c>
      <c r="G143" s="212">
        <v>25</v>
      </c>
      <c r="H143" s="212">
        <v>81.5</v>
      </c>
      <c r="I143" s="207" t="s">
        <v>1142</v>
      </c>
      <c r="J143" s="289" t="s">
        <v>1144</v>
      </c>
      <c r="K143" s="290">
        <f>H143-F143</f>
        <v>21.5</v>
      </c>
      <c r="L143" s="291">
        <v>50</v>
      </c>
      <c r="M143" s="224">
        <f t="shared" ref="M143:M144" si="74">(K143*N143)-L143</f>
        <v>1025</v>
      </c>
      <c r="N143" s="223">
        <v>50</v>
      </c>
      <c r="O143" s="100" t="s">
        <v>581</v>
      </c>
      <c r="P143" s="266">
        <v>45350</v>
      </c>
      <c r="Q143" s="353"/>
      <c r="R143" s="354"/>
      <c r="S143" s="355" t="s">
        <v>580</v>
      </c>
      <c r="T143" s="356"/>
      <c r="U143" s="356"/>
      <c r="V143" s="356"/>
      <c r="W143" s="356"/>
      <c r="X143" s="356"/>
      <c r="Y143" s="356"/>
      <c r="Z143" s="356"/>
      <c r="AA143" s="356"/>
      <c r="AB143" s="356"/>
      <c r="AC143" s="356"/>
      <c r="AD143" s="356"/>
      <c r="AE143" s="356"/>
      <c r="AF143" s="356"/>
      <c r="AG143" s="357"/>
      <c r="AH143" s="358"/>
      <c r="AI143" s="354"/>
      <c r="AJ143" s="354"/>
      <c r="AK143" s="357"/>
      <c r="AL143" s="357"/>
      <c r="AM143" s="357"/>
    </row>
    <row r="144" spans="1:39" s="359" customFormat="1" ht="12.75" customHeight="1">
      <c r="A144" s="292">
        <v>43</v>
      </c>
      <c r="B144" s="293">
        <v>45350</v>
      </c>
      <c r="C144" s="294"/>
      <c r="D144" s="294" t="s">
        <v>1139</v>
      </c>
      <c r="E144" s="292" t="s">
        <v>590</v>
      </c>
      <c r="F144" s="292">
        <v>142</v>
      </c>
      <c r="G144" s="292">
        <v>110</v>
      </c>
      <c r="H144" s="292">
        <v>110</v>
      </c>
      <c r="I144" s="295" t="s">
        <v>1143</v>
      </c>
      <c r="J144" s="296" t="s">
        <v>1171</v>
      </c>
      <c r="K144" s="297">
        <f>H144-F144</f>
        <v>-32</v>
      </c>
      <c r="L144" s="298">
        <v>50</v>
      </c>
      <c r="M144" s="299">
        <f t="shared" si="74"/>
        <v>-1330</v>
      </c>
      <c r="N144" s="300">
        <v>40</v>
      </c>
      <c r="O144" s="301" t="s">
        <v>591</v>
      </c>
      <c r="P144" s="302">
        <v>45351</v>
      </c>
      <c r="Q144" s="353"/>
      <c r="R144" s="354"/>
      <c r="S144" s="355" t="s">
        <v>952</v>
      </c>
      <c r="T144" s="356"/>
      <c r="U144" s="356"/>
      <c r="V144" s="356"/>
      <c r="W144" s="356"/>
      <c r="X144" s="356"/>
      <c r="Y144" s="356"/>
      <c r="Z144" s="356"/>
      <c r="AA144" s="356"/>
      <c r="AB144" s="356"/>
      <c r="AC144" s="356"/>
      <c r="AD144" s="356"/>
      <c r="AE144" s="356"/>
      <c r="AF144" s="356"/>
      <c r="AG144" s="357"/>
      <c r="AH144" s="358"/>
      <c r="AI144" s="354"/>
      <c r="AJ144" s="354"/>
      <c r="AK144" s="357"/>
      <c r="AL144" s="357"/>
      <c r="AM144" s="357"/>
    </row>
    <row r="145" spans="1:39" s="359" customFormat="1" ht="12.75" customHeight="1">
      <c r="A145" s="349"/>
      <c r="B145" s="350"/>
      <c r="C145" s="351"/>
      <c r="D145" s="351"/>
      <c r="E145" s="349"/>
      <c r="F145" s="349"/>
      <c r="G145" s="349"/>
      <c r="H145" s="349"/>
      <c r="I145" s="352"/>
      <c r="J145" s="352"/>
      <c r="K145" s="349"/>
      <c r="L145" s="360"/>
      <c r="M145" s="361"/>
      <c r="N145" s="349"/>
      <c r="O145" s="352"/>
      <c r="P145" s="350"/>
      <c r="Q145" s="353"/>
      <c r="R145" s="354"/>
      <c r="S145" s="355"/>
      <c r="T145" s="356"/>
      <c r="U145" s="356"/>
      <c r="V145" s="356"/>
      <c r="W145" s="356"/>
      <c r="X145" s="356"/>
      <c r="Y145" s="356"/>
      <c r="Z145" s="356"/>
      <c r="AA145" s="356"/>
      <c r="AB145" s="356"/>
      <c r="AC145" s="356"/>
      <c r="AD145" s="356"/>
      <c r="AE145" s="356"/>
      <c r="AF145" s="356"/>
      <c r="AG145" s="357"/>
      <c r="AH145" s="358"/>
      <c r="AI145" s="354"/>
      <c r="AJ145" s="354"/>
      <c r="AK145" s="357"/>
      <c r="AL145" s="357"/>
      <c r="AM145" s="357"/>
    </row>
    <row r="146" spans="1:39" s="359" customFormat="1" ht="12.75" customHeight="1">
      <c r="A146" s="349"/>
      <c r="B146" s="350"/>
      <c r="C146" s="351"/>
      <c r="D146" s="351"/>
      <c r="E146" s="349"/>
      <c r="F146" s="349"/>
      <c r="G146" s="349"/>
      <c r="H146" s="349"/>
      <c r="I146" s="352"/>
      <c r="J146" s="352"/>
      <c r="K146" s="349"/>
      <c r="L146" s="362"/>
      <c r="M146" s="361"/>
      <c r="N146" s="349"/>
      <c r="O146" s="352"/>
      <c r="P146" s="350"/>
      <c r="Q146" s="353"/>
      <c r="R146" s="354"/>
      <c r="S146" s="355"/>
      <c r="T146" s="356"/>
      <c r="U146" s="356"/>
      <c r="V146" s="356"/>
      <c r="W146" s="356"/>
      <c r="X146" s="356"/>
      <c r="Y146" s="356"/>
      <c r="Z146" s="356"/>
      <c r="AA146" s="356"/>
      <c r="AB146" s="356"/>
      <c r="AC146" s="356"/>
      <c r="AD146" s="356"/>
      <c r="AE146" s="356"/>
      <c r="AF146" s="356"/>
      <c r="AG146" s="357"/>
      <c r="AH146" s="358"/>
      <c r="AI146" s="354"/>
      <c r="AJ146" s="354"/>
      <c r="AK146" s="357"/>
      <c r="AL146" s="357"/>
      <c r="AM146" s="357"/>
    </row>
    <row r="147" spans="1:39" ht="38.25" customHeight="1">
      <c r="A147" s="91" t="s">
        <v>602</v>
      </c>
      <c r="B147" s="146"/>
      <c r="C147" s="146"/>
      <c r="D147" s="147"/>
      <c r="E147" s="127"/>
      <c r="F147" s="6"/>
      <c r="G147" s="6"/>
      <c r="H147" s="128"/>
      <c r="I147" s="148"/>
      <c r="J147" s="1"/>
      <c r="K147" s="6"/>
      <c r="L147" s="6"/>
      <c r="M147" s="6"/>
      <c r="N147" s="1"/>
      <c r="O147" s="1"/>
      <c r="R147" s="1"/>
      <c r="S147" s="6"/>
      <c r="T147" s="1"/>
      <c r="U147" s="1"/>
      <c r="V147" s="1"/>
      <c r="W147" s="1"/>
      <c r="X147" s="1"/>
      <c r="Y147" s="6"/>
      <c r="Z147" s="1"/>
      <c r="AA147" s="1"/>
      <c r="AB147" s="1"/>
      <c r="AC147" s="1"/>
      <c r="AD147" s="1"/>
      <c r="AE147" s="6"/>
      <c r="AF147" s="1"/>
      <c r="AG147" s="1"/>
      <c r="AH147" s="1"/>
      <c r="AI147" s="1"/>
      <c r="AJ147" s="1"/>
      <c r="AK147" s="6"/>
      <c r="AL147" s="1"/>
    </row>
    <row r="148" spans="1:39" ht="38.25">
      <c r="A148" s="92" t="s">
        <v>16</v>
      </c>
      <c r="B148" s="93" t="s">
        <v>553</v>
      </c>
      <c r="C148" s="93"/>
      <c r="D148" s="94" t="s">
        <v>565</v>
      </c>
      <c r="E148" s="93" t="s">
        <v>566</v>
      </c>
      <c r="F148" s="93" t="s">
        <v>567</v>
      </c>
      <c r="G148" s="93" t="s">
        <v>568</v>
      </c>
      <c r="H148" s="93" t="s">
        <v>569</v>
      </c>
      <c r="I148" s="93" t="s">
        <v>570</v>
      </c>
      <c r="J148" s="92" t="s">
        <v>571</v>
      </c>
      <c r="K148" s="131" t="s">
        <v>589</v>
      </c>
      <c r="L148" s="132" t="s">
        <v>573</v>
      </c>
      <c r="M148" s="95" t="s">
        <v>574</v>
      </c>
      <c r="N148" s="93" t="s">
        <v>575</v>
      </c>
      <c r="O148" s="94" t="s">
        <v>576</v>
      </c>
      <c r="P148" s="220" t="s">
        <v>577</v>
      </c>
      <c r="Q148" s="222" t="s">
        <v>855</v>
      </c>
      <c r="R148" s="37"/>
      <c r="S148" s="6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</row>
    <row r="149" spans="1:39" ht="14.25" customHeight="1">
      <c r="A149" s="312">
        <v>1</v>
      </c>
      <c r="B149" s="313">
        <v>45252</v>
      </c>
      <c r="C149" s="314"/>
      <c r="D149" s="314" t="s">
        <v>364</v>
      </c>
      <c r="E149" s="312" t="s">
        <v>578</v>
      </c>
      <c r="F149" s="312">
        <v>2715</v>
      </c>
      <c r="G149" s="312">
        <v>2480</v>
      </c>
      <c r="H149" s="312">
        <v>2975</v>
      </c>
      <c r="I149" s="312" t="s">
        <v>862</v>
      </c>
      <c r="J149" s="285" t="s">
        <v>920</v>
      </c>
      <c r="K149" s="285">
        <f>H149-F149</f>
        <v>260</v>
      </c>
      <c r="L149" s="286">
        <f>(F149*-0.3)/100</f>
        <v>-8.1449999999999996</v>
      </c>
      <c r="M149" s="287">
        <f t="shared" ref="M149:M150" si="75">(K149+L149)/F149</f>
        <v>9.2764272559852673E-2</v>
      </c>
      <c r="N149" s="285" t="s">
        <v>581</v>
      </c>
      <c r="O149" s="288">
        <v>45328</v>
      </c>
      <c r="P149" s="288"/>
      <c r="Q149" s="210"/>
      <c r="R149" s="37"/>
      <c r="S149" s="37" t="s">
        <v>580</v>
      </c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</row>
    <row r="150" spans="1:39" ht="14.25" customHeight="1">
      <c r="A150" s="331">
        <v>2</v>
      </c>
      <c r="B150" s="332">
        <v>45261</v>
      </c>
      <c r="C150" s="333"/>
      <c r="D150" s="333" t="s">
        <v>402</v>
      </c>
      <c r="E150" s="331" t="s">
        <v>578</v>
      </c>
      <c r="F150" s="331">
        <v>522.5</v>
      </c>
      <c r="G150" s="331">
        <v>477</v>
      </c>
      <c r="H150" s="331">
        <v>525.5</v>
      </c>
      <c r="I150" s="331" t="s">
        <v>864</v>
      </c>
      <c r="J150" s="334" t="s">
        <v>985</v>
      </c>
      <c r="K150" s="334">
        <f>H150-F150</f>
        <v>3</v>
      </c>
      <c r="L150" s="335">
        <f>(F150*-0.3)/100</f>
        <v>-1.5674999999999999</v>
      </c>
      <c r="M150" s="336">
        <f t="shared" si="75"/>
        <v>2.7416267942583735E-3</v>
      </c>
      <c r="N150" s="334" t="s">
        <v>598</v>
      </c>
      <c r="O150" s="337">
        <v>45338</v>
      </c>
      <c r="P150" s="337"/>
      <c r="Q150" s="210"/>
      <c r="R150" s="37"/>
      <c r="S150" s="37" t="s">
        <v>580</v>
      </c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</row>
    <row r="151" spans="1:39" ht="14.25" customHeight="1">
      <c r="A151" s="312">
        <v>3</v>
      </c>
      <c r="B151" s="313">
        <v>45271</v>
      </c>
      <c r="C151" s="314"/>
      <c r="D151" s="314" t="s">
        <v>440</v>
      </c>
      <c r="E151" s="312" t="s">
        <v>578</v>
      </c>
      <c r="F151" s="312">
        <v>465</v>
      </c>
      <c r="G151" s="312">
        <v>390</v>
      </c>
      <c r="H151" s="312">
        <v>517.5</v>
      </c>
      <c r="I151" s="312" t="s">
        <v>867</v>
      </c>
      <c r="J151" s="285" t="s">
        <v>916</v>
      </c>
      <c r="K151" s="285">
        <f>H151-F151</f>
        <v>52.5</v>
      </c>
      <c r="L151" s="286">
        <f>(F151*-0.3)/100</f>
        <v>-1.395</v>
      </c>
      <c r="M151" s="287">
        <f t="shared" ref="M151" si="76">(K151+L151)/F151</f>
        <v>0.10990322580645161</v>
      </c>
      <c r="N151" s="285" t="s">
        <v>581</v>
      </c>
      <c r="O151" s="288">
        <v>45328</v>
      </c>
      <c r="P151" s="288"/>
      <c r="Q151" s="210"/>
      <c r="R151" s="37"/>
      <c r="S151" s="37" t="s">
        <v>580</v>
      </c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</row>
    <row r="152" spans="1:39" ht="14.25" customHeight="1">
      <c r="A152" s="96">
        <v>4</v>
      </c>
      <c r="B152" s="97">
        <v>45336</v>
      </c>
      <c r="C152" s="141"/>
      <c r="D152" s="141" t="s">
        <v>974</v>
      </c>
      <c r="E152" s="96" t="s">
        <v>578</v>
      </c>
      <c r="F152" s="96" t="s">
        <v>972</v>
      </c>
      <c r="G152" s="96">
        <v>818</v>
      </c>
      <c r="H152" s="96"/>
      <c r="I152" s="96" t="s">
        <v>973</v>
      </c>
      <c r="J152" s="98" t="s">
        <v>579</v>
      </c>
      <c r="K152" s="98"/>
      <c r="L152" s="271"/>
      <c r="M152" s="217"/>
      <c r="N152" s="211"/>
      <c r="O152" s="218"/>
      <c r="P152" s="210"/>
      <c r="Q152" s="210"/>
      <c r="R152" s="37"/>
      <c r="S152" s="37" t="s">
        <v>580</v>
      </c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</row>
    <row r="153" spans="1:39" ht="12.75" customHeight="1">
      <c r="A153" s="96">
        <v>5</v>
      </c>
      <c r="B153" s="97">
        <v>45345</v>
      </c>
      <c r="C153" s="141"/>
      <c r="D153" s="141" t="s">
        <v>151</v>
      </c>
      <c r="E153" s="96" t="s">
        <v>578</v>
      </c>
      <c r="F153" s="96" t="s">
        <v>1086</v>
      </c>
      <c r="G153" s="96">
        <v>205</v>
      </c>
      <c r="H153" s="96"/>
      <c r="I153" s="96" t="s">
        <v>1087</v>
      </c>
      <c r="J153" s="98" t="s">
        <v>579</v>
      </c>
      <c r="K153" s="98"/>
      <c r="L153" s="271"/>
      <c r="M153" s="272"/>
      <c r="N153" s="211"/>
      <c r="O153" s="211"/>
      <c r="P153" s="210"/>
      <c r="Q153" s="210"/>
      <c r="S153" s="6" t="s">
        <v>580</v>
      </c>
      <c r="T153" s="1"/>
      <c r="U153" s="1"/>
      <c r="V153" s="1"/>
      <c r="W153" s="1"/>
      <c r="X153" s="1"/>
      <c r="Y153" s="1"/>
      <c r="Z153" s="1"/>
    </row>
    <row r="154" spans="1:39" ht="12.75" customHeight="1">
      <c r="A154" s="113" t="s">
        <v>582</v>
      </c>
      <c r="B154" s="113"/>
      <c r="C154" s="113"/>
      <c r="D154" s="113"/>
      <c r="E154" s="37"/>
      <c r="F154" s="120" t="s">
        <v>584</v>
      </c>
      <c r="G154" s="54"/>
      <c r="H154" s="54"/>
      <c r="I154" s="54"/>
      <c r="J154" s="6"/>
      <c r="K154" s="133"/>
      <c r="L154" s="134"/>
      <c r="M154" s="6"/>
      <c r="N154" s="103"/>
      <c r="O154" s="149"/>
      <c r="P154" s="1"/>
      <c r="Q154" s="231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39" ht="12.75" customHeight="1">
      <c r="A155" s="119" t="s">
        <v>583</v>
      </c>
      <c r="B155" s="113"/>
      <c r="C155" s="113"/>
      <c r="D155" s="113"/>
      <c r="E155" s="6"/>
      <c r="F155" s="120" t="s">
        <v>587</v>
      </c>
      <c r="G155" s="6"/>
      <c r="H155" s="6" t="s">
        <v>604</v>
      </c>
      <c r="I155" s="6"/>
      <c r="J155" s="1"/>
      <c r="K155" s="6"/>
      <c r="L155" s="6"/>
      <c r="M155" s="6"/>
      <c r="N155" s="1"/>
      <c r="O155" s="1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39" ht="12.75" customHeight="1">
      <c r="A156" s="119"/>
      <c r="B156" s="113"/>
      <c r="C156" s="113"/>
      <c r="D156" s="113"/>
      <c r="E156" s="6"/>
      <c r="F156" s="120"/>
      <c r="G156" s="6"/>
      <c r="H156" s="6"/>
      <c r="I156" s="6"/>
      <c r="J156" s="1"/>
      <c r="K156" s="6"/>
      <c r="L156" s="6"/>
      <c r="M156" s="6"/>
      <c r="N156" s="1"/>
      <c r="O156" s="1"/>
      <c r="R156" s="1"/>
      <c r="S156" s="54"/>
      <c r="T156" s="1"/>
      <c r="U156" s="1"/>
      <c r="V156" s="1"/>
      <c r="W156" s="1"/>
      <c r="X156" s="1"/>
      <c r="Y156" s="1"/>
      <c r="Z156" s="1"/>
      <c r="AA156" s="1"/>
    </row>
    <row r="157" spans="1:39" ht="12.75" customHeight="1">
      <c r="A157" s="119"/>
      <c r="B157" s="113"/>
      <c r="C157" s="113"/>
      <c r="D157" s="113"/>
      <c r="E157" s="6"/>
      <c r="F157" s="120"/>
      <c r="G157" s="54"/>
      <c r="H157" s="37"/>
      <c r="I157" s="54"/>
      <c r="J157" s="6"/>
      <c r="K157" s="133"/>
      <c r="L157" s="134"/>
      <c r="M157" s="6"/>
      <c r="N157" s="103"/>
      <c r="O157" s="135"/>
      <c r="P157" s="1"/>
      <c r="Q157" s="231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39" ht="12.75" customHeight="1">
      <c r="A158" s="119"/>
      <c r="B158" s="113"/>
      <c r="C158" s="113"/>
      <c r="D158" s="113"/>
      <c r="E158" s="6"/>
      <c r="F158" s="120"/>
      <c r="G158" s="54"/>
      <c r="H158" s="37"/>
      <c r="I158" s="54"/>
      <c r="J158" s="6"/>
      <c r="K158" s="133"/>
      <c r="L158" s="134"/>
      <c r="M158" s="6"/>
      <c r="N158" s="103"/>
      <c r="O158" s="135"/>
      <c r="P158" s="1"/>
      <c r="Q158" s="231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39" ht="12.75" customHeight="1">
      <c r="A159" s="119"/>
      <c r="B159" s="113"/>
      <c r="C159" s="113"/>
      <c r="D159" s="113"/>
      <c r="E159" s="6"/>
      <c r="F159" s="120"/>
      <c r="G159" s="54"/>
      <c r="H159" s="37"/>
      <c r="I159" s="54"/>
      <c r="J159" s="6"/>
      <c r="K159" s="133"/>
      <c r="L159" s="134"/>
      <c r="M159" s="6"/>
      <c r="N159" s="103"/>
      <c r="O159" s="135"/>
      <c r="P159" s="1"/>
      <c r="Q159" s="231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39" ht="12.75" customHeight="1">
      <c r="A160" s="119"/>
      <c r="B160" s="113"/>
      <c r="C160" s="113"/>
      <c r="D160" s="113"/>
      <c r="E160" s="6"/>
      <c r="F160" s="120"/>
      <c r="G160" s="54"/>
      <c r="H160" s="37"/>
      <c r="I160" s="54"/>
      <c r="J160" s="6"/>
      <c r="K160" s="133"/>
      <c r="L160" s="134"/>
      <c r="M160" s="6"/>
      <c r="N160" s="103"/>
      <c r="O160" s="135"/>
      <c r="P160" s="1"/>
      <c r="Q160" s="231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19"/>
      <c r="B161" s="113"/>
      <c r="C161" s="113"/>
      <c r="D161" s="113"/>
      <c r="E161" s="6"/>
      <c r="F161" s="120"/>
      <c r="G161" s="54"/>
      <c r="H161" s="37"/>
      <c r="I161" s="54"/>
      <c r="J161" s="6"/>
      <c r="K161" s="133"/>
      <c r="L161" s="134"/>
      <c r="M161" s="6"/>
      <c r="N161" s="103"/>
      <c r="O161" s="135"/>
      <c r="P161" s="1"/>
      <c r="Q161" s="231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19"/>
      <c r="B162" s="113"/>
      <c r="C162" s="113"/>
      <c r="D162" s="113"/>
      <c r="E162" s="6"/>
      <c r="F162" s="120"/>
      <c r="G162" s="54"/>
      <c r="H162" s="37"/>
      <c r="I162" s="54"/>
      <c r="J162" s="6"/>
      <c r="K162" s="133"/>
      <c r="L162" s="134"/>
      <c r="M162" s="6"/>
      <c r="N162" s="103"/>
      <c r="O162" s="135"/>
      <c r="P162" s="1"/>
      <c r="Q162" s="231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54"/>
      <c r="B163" s="102"/>
      <c r="C163" s="102"/>
      <c r="D163" s="37"/>
      <c r="E163" s="54"/>
      <c r="F163" s="54"/>
      <c r="G163" s="54"/>
      <c r="H163" s="37"/>
      <c r="I163" s="54"/>
      <c r="J163" s="6"/>
      <c r="K163" s="133"/>
      <c r="L163" s="134"/>
      <c r="M163" s="6"/>
      <c r="N163" s="103"/>
      <c r="O163" s="135"/>
      <c r="P163" s="1"/>
      <c r="Q163" s="231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38.25" customHeight="1">
      <c r="A164" s="37"/>
      <c r="B164" s="150" t="s">
        <v>605</v>
      </c>
      <c r="C164" s="150"/>
      <c r="D164" s="150"/>
      <c r="E164" s="150"/>
      <c r="F164" s="6"/>
      <c r="G164" s="6"/>
      <c r="H164" s="129"/>
      <c r="I164" s="6"/>
      <c r="J164" s="129"/>
      <c r="K164" s="130"/>
      <c r="L164" s="6"/>
      <c r="M164" s="6"/>
      <c r="N164" s="1"/>
      <c r="O164" s="1"/>
      <c r="P164" s="1"/>
      <c r="Q164" s="231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92" t="s">
        <v>16</v>
      </c>
      <c r="B165" s="93" t="s">
        <v>553</v>
      </c>
      <c r="C165" s="93"/>
      <c r="D165" s="94" t="s">
        <v>565</v>
      </c>
      <c r="E165" s="93" t="s">
        <v>566</v>
      </c>
      <c r="F165" s="93" t="s">
        <v>567</v>
      </c>
      <c r="G165" s="93" t="s">
        <v>606</v>
      </c>
      <c r="H165" s="93" t="s">
        <v>607</v>
      </c>
      <c r="I165" s="93" t="s">
        <v>570</v>
      </c>
      <c r="J165" s="151" t="s">
        <v>571</v>
      </c>
      <c r="K165" s="93" t="s">
        <v>572</v>
      </c>
      <c r="L165" s="93" t="s">
        <v>608</v>
      </c>
      <c r="M165" s="93" t="s">
        <v>575</v>
      </c>
      <c r="N165" s="94" t="s">
        <v>576</v>
      </c>
      <c r="O165" s="1"/>
      <c r="P165" s="1"/>
      <c r="Q165" s="231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2">
        <v>1</v>
      </c>
      <c r="B166" s="153">
        <v>41579</v>
      </c>
      <c r="C166" s="153"/>
      <c r="D166" s="154" t="s">
        <v>609</v>
      </c>
      <c r="E166" s="155" t="s">
        <v>578</v>
      </c>
      <c r="F166" s="156">
        <v>82</v>
      </c>
      <c r="G166" s="155" t="s">
        <v>610</v>
      </c>
      <c r="H166" s="155">
        <v>100</v>
      </c>
      <c r="I166" s="157">
        <v>100</v>
      </c>
      <c r="J166" s="158" t="s">
        <v>611</v>
      </c>
      <c r="K166" s="159">
        <f t="shared" ref="K166:K218" si="77">H166-F166</f>
        <v>18</v>
      </c>
      <c r="L166" s="160">
        <f t="shared" ref="L166:L218" si="78">K166/F166</f>
        <v>0.21951219512195122</v>
      </c>
      <c r="M166" s="155" t="s">
        <v>581</v>
      </c>
      <c r="N166" s="161">
        <v>42657</v>
      </c>
      <c r="O166" s="1"/>
      <c r="P166" s="1"/>
      <c r="Q166" s="231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2">
        <v>2</v>
      </c>
      <c r="B167" s="153">
        <v>41794</v>
      </c>
      <c r="C167" s="153"/>
      <c r="D167" s="154" t="s">
        <v>612</v>
      </c>
      <c r="E167" s="155" t="s">
        <v>590</v>
      </c>
      <c r="F167" s="156">
        <v>257</v>
      </c>
      <c r="G167" s="155" t="s">
        <v>610</v>
      </c>
      <c r="H167" s="155">
        <v>300</v>
      </c>
      <c r="I167" s="157">
        <v>300</v>
      </c>
      <c r="J167" s="158" t="s">
        <v>611</v>
      </c>
      <c r="K167" s="159">
        <f t="shared" si="77"/>
        <v>43</v>
      </c>
      <c r="L167" s="160">
        <f t="shared" si="78"/>
        <v>0.16731517509727625</v>
      </c>
      <c r="M167" s="155" t="s">
        <v>581</v>
      </c>
      <c r="N167" s="161">
        <v>41822</v>
      </c>
      <c r="O167" s="1"/>
      <c r="P167" s="1"/>
      <c r="Q167" s="231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2">
        <v>3</v>
      </c>
      <c r="B168" s="153">
        <v>41828</v>
      </c>
      <c r="C168" s="153"/>
      <c r="D168" s="154" t="s">
        <v>613</v>
      </c>
      <c r="E168" s="155" t="s">
        <v>590</v>
      </c>
      <c r="F168" s="156">
        <v>393</v>
      </c>
      <c r="G168" s="155" t="s">
        <v>610</v>
      </c>
      <c r="H168" s="155">
        <v>468</v>
      </c>
      <c r="I168" s="157">
        <v>468</v>
      </c>
      <c r="J168" s="158" t="s">
        <v>611</v>
      </c>
      <c r="K168" s="159">
        <f t="shared" si="77"/>
        <v>75</v>
      </c>
      <c r="L168" s="160">
        <f t="shared" si="78"/>
        <v>0.19083969465648856</v>
      </c>
      <c r="M168" s="155" t="s">
        <v>581</v>
      </c>
      <c r="N168" s="161">
        <v>41863</v>
      </c>
      <c r="O168" s="1"/>
      <c r="P168" s="1"/>
      <c r="Q168" s="231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2">
        <v>4</v>
      </c>
      <c r="B169" s="153">
        <v>41857</v>
      </c>
      <c r="C169" s="153"/>
      <c r="D169" s="154" t="s">
        <v>614</v>
      </c>
      <c r="E169" s="155" t="s">
        <v>590</v>
      </c>
      <c r="F169" s="156">
        <v>205</v>
      </c>
      <c r="G169" s="155" t="s">
        <v>610</v>
      </c>
      <c r="H169" s="155">
        <v>275</v>
      </c>
      <c r="I169" s="157">
        <v>250</v>
      </c>
      <c r="J169" s="158" t="s">
        <v>611</v>
      </c>
      <c r="K169" s="159">
        <f t="shared" si="77"/>
        <v>70</v>
      </c>
      <c r="L169" s="160">
        <f t="shared" si="78"/>
        <v>0.34146341463414637</v>
      </c>
      <c r="M169" s="155" t="s">
        <v>581</v>
      </c>
      <c r="N169" s="161">
        <v>41962</v>
      </c>
      <c r="O169" s="1"/>
      <c r="P169" s="1"/>
      <c r="Q169" s="231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2">
        <v>5</v>
      </c>
      <c r="B170" s="153">
        <v>41886</v>
      </c>
      <c r="C170" s="153"/>
      <c r="D170" s="154" t="s">
        <v>615</v>
      </c>
      <c r="E170" s="155" t="s">
        <v>590</v>
      </c>
      <c r="F170" s="156">
        <v>162</v>
      </c>
      <c r="G170" s="155" t="s">
        <v>610</v>
      </c>
      <c r="H170" s="155">
        <v>190</v>
      </c>
      <c r="I170" s="157">
        <v>190</v>
      </c>
      <c r="J170" s="158" t="s">
        <v>611</v>
      </c>
      <c r="K170" s="159">
        <f t="shared" si="77"/>
        <v>28</v>
      </c>
      <c r="L170" s="160">
        <f t="shared" si="78"/>
        <v>0.1728395061728395</v>
      </c>
      <c r="M170" s="155" t="s">
        <v>581</v>
      </c>
      <c r="N170" s="161">
        <v>42006</v>
      </c>
      <c r="O170" s="1"/>
      <c r="P170" s="1"/>
      <c r="Q170" s="231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2">
        <v>6</v>
      </c>
      <c r="B171" s="153">
        <v>41886</v>
      </c>
      <c r="C171" s="153"/>
      <c r="D171" s="154" t="s">
        <v>616</v>
      </c>
      <c r="E171" s="155" t="s">
        <v>590</v>
      </c>
      <c r="F171" s="156">
        <v>75</v>
      </c>
      <c r="G171" s="155" t="s">
        <v>610</v>
      </c>
      <c r="H171" s="155">
        <v>91.5</v>
      </c>
      <c r="I171" s="157" t="s">
        <v>603</v>
      </c>
      <c r="J171" s="158" t="s">
        <v>617</v>
      </c>
      <c r="K171" s="159">
        <f t="shared" si="77"/>
        <v>16.5</v>
      </c>
      <c r="L171" s="160">
        <f t="shared" si="78"/>
        <v>0.22</v>
      </c>
      <c r="M171" s="155" t="s">
        <v>581</v>
      </c>
      <c r="N171" s="161">
        <v>41954</v>
      </c>
      <c r="O171" s="1"/>
      <c r="P171" s="1"/>
      <c r="Q171" s="231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2">
        <v>7</v>
      </c>
      <c r="B172" s="153">
        <v>41913</v>
      </c>
      <c r="C172" s="153"/>
      <c r="D172" s="154" t="s">
        <v>618</v>
      </c>
      <c r="E172" s="155" t="s">
        <v>590</v>
      </c>
      <c r="F172" s="156">
        <v>850</v>
      </c>
      <c r="G172" s="155" t="s">
        <v>610</v>
      </c>
      <c r="H172" s="155">
        <v>982.5</v>
      </c>
      <c r="I172" s="157">
        <v>1050</v>
      </c>
      <c r="J172" s="158" t="s">
        <v>619</v>
      </c>
      <c r="K172" s="159">
        <f t="shared" si="77"/>
        <v>132.5</v>
      </c>
      <c r="L172" s="160">
        <f t="shared" si="78"/>
        <v>0.15588235294117647</v>
      </c>
      <c r="M172" s="155" t="s">
        <v>581</v>
      </c>
      <c r="N172" s="161">
        <v>42039</v>
      </c>
      <c r="O172" s="1"/>
      <c r="P172" s="1"/>
      <c r="Q172" s="231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2">
        <v>8</v>
      </c>
      <c r="B173" s="153">
        <v>41913</v>
      </c>
      <c r="C173" s="153"/>
      <c r="D173" s="154" t="s">
        <v>620</v>
      </c>
      <c r="E173" s="155" t="s">
        <v>590</v>
      </c>
      <c r="F173" s="156">
        <v>475</v>
      </c>
      <c r="G173" s="155" t="s">
        <v>610</v>
      </c>
      <c r="H173" s="155">
        <v>515</v>
      </c>
      <c r="I173" s="157">
        <v>600</v>
      </c>
      <c r="J173" s="158" t="s">
        <v>621</v>
      </c>
      <c r="K173" s="159">
        <f t="shared" si="77"/>
        <v>40</v>
      </c>
      <c r="L173" s="160">
        <f t="shared" si="78"/>
        <v>8.4210526315789472E-2</v>
      </c>
      <c r="M173" s="155" t="s">
        <v>581</v>
      </c>
      <c r="N173" s="161">
        <v>41939</v>
      </c>
      <c r="O173" s="1"/>
      <c r="P173" s="1"/>
      <c r="Q173" s="231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2">
        <v>9</v>
      </c>
      <c r="B174" s="153">
        <v>41913</v>
      </c>
      <c r="C174" s="153"/>
      <c r="D174" s="154" t="s">
        <v>622</v>
      </c>
      <c r="E174" s="155" t="s">
        <v>590</v>
      </c>
      <c r="F174" s="156">
        <v>86</v>
      </c>
      <c r="G174" s="155" t="s">
        <v>610</v>
      </c>
      <c r="H174" s="155">
        <v>99</v>
      </c>
      <c r="I174" s="157">
        <v>140</v>
      </c>
      <c r="J174" s="158" t="s">
        <v>623</v>
      </c>
      <c r="K174" s="159">
        <f t="shared" si="77"/>
        <v>13</v>
      </c>
      <c r="L174" s="160">
        <f t="shared" si="78"/>
        <v>0.15116279069767441</v>
      </c>
      <c r="M174" s="155" t="s">
        <v>581</v>
      </c>
      <c r="N174" s="161">
        <v>41939</v>
      </c>
      <c r="O174" s="1"/>
      <c r="P174" s="1"/>
      <c r="Q174" s="231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2">
        <v>10</v>
      </c>
      <c r="B175" s="153">
        <v>41926</v>
      </c>
      <c r="C175" s="153"/>
      <c r="D175" s="154" t="s">
        <v>624</v>
      </c>
      <c r="E175" s="155" t="s">
        <v>590</v>
      </c>
      <c r="F175" s="156">
        <v>496.6</v>
      </c>
      <c r="G175" s="155" t="s">
        <v>610</v>
      </c>
      <c r="H175" s="155">
        <v>621</v>
      </c>
      <c r="I175" s="157">
        <v>580</v>
      </c>
      <c r="J175" s="158" t="s">
        <v>611</v>
      </c>
      <c r="K175" s="159">
        <f t="shared" si="77"/>
        <v>124.39999999999998</v>
      </c>
      <c r="L175" s="160">
        <f t="shared" si="78"/>
        <v>0.25050342327829234</v>
      </c>
      <c r="M175" s="155" t="s">
        <v>581</v>
      </c>
      <c r="N175" s="161">
        <v>42605</v>
      </c>
      <c r="O175" s="1"/>
      <c r="P175" s="1"/>
      <c r="Q175" s="231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2">
        <v>11</v>
      </c>
      <c r="B176" s="153">
        <v>41926</v>
      </c>
      <c r="C176" s="153"/>
      <c r="D176" s="154" t="s">
        <v>625</v>
      </c>
      <c r="E176" s="155" t="s">
        <v>590</v>
      </c>
      <c r="F176" s="156">
        <v>2481.9</v>
      </c>
      <c r="G176" s="155" t="s">
        <v>610</v>
      </c>
      <c r="H176" s="155">
        <v>2840</v>
      </c>
      <c r="I176" s="157">
        <v>2870</v>
      </c>
      <c r="J176" s="158" t="s">
        <v>626</v>
      </c>
      <c r="K176" s="159">
        <f t="shared" si="77"/>
        <v>358.09999999999991</v>
      </c>
      <c r="L176" s="160">
        <f t="shared" si="78"/>
        <v>0.14428462065353154</v>
      </c>
      <c r="M176" s="155" t="s">
        <v>581</v>
      </c>
      <c r="N176" s="161">
        <v>42017</v>
      </c>
      <c r="O176" s="1"/>
      <c r="P176" s="1"/>
      <c r="Q176" s="231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2">
        <v>12</v>
      </c>
      <c r="B177" s="153">
        <v>41928</v>
      </c>
      <c r="C177" s="153"/>
      <c r="D177" s="154" t="s">
        <v>627</v>
      </c>
      <c r="E177" s="155" t="s">
        <v>590</v>
      </c>
      <c r="F177" s="156">
        <v>84.5</v>
      </c>
      <c r="G177" s="155" t="s">
        <v>610</v>
      </c>
      <c r="H177" s="155">
        <v>93</v>
      </c>
      <c r="I177" s="157">
        <v>110</v>
      </c>
      <c r="J177" s="158" t="s">
        <v>628</v>
      </c>
      <c r="K177" s="159">
        <f t="shared" si="77"/>
        <v>8.5</v>
      </c>
      <c r="L177" s="160">
        <f t="shared" si="78"/>
        <v>0.10059171597633136</v>
      </c>
      <c r="M177" s="155" t="s">
        <v>581</v>
      </c>
      <c r="N177" s="161">
        <v>41939</v>
      </c>
      <c r="O177" s="1"/>
      <c r="P177" s="1"/>
      <c r="Q177" s="231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2">
        <v>13</v>
      </c>
      <c r="B178" s="153">
        <v>41928</v>
      </c>
      <c r="C178" s="153"/>
      <c r="D178" s="154" t="s">
        <v>629</v>
      </c>
      <c r="E178" s="155" t="s">
        <v>590</v>
      </c>
      <c r="F178" s="156">
        <v>401</v>
      </c>
      <c r="G178" s="155" t="s">
        <v>610</v>
      </c>
      <c r="H178" s="155">
        <v>428</v>
      </c>
      <c r="I178" s="157">
        <v>450</v>
      </c>
      <c r="J178" s="158" t="s">
        <v>630</v>
      </c>
      <c r="K178" s="159">
        <f t="shared" si="77"/>
        <v>27</v>
      </c>
      <c r="L178" s="160">
        <f t="shared" si="78"/>
        <v>6.7331670822942641E-2</v>
      </c>
      <c r="M178" s="155" t="s">
        <v>581</v>
      </c>
      <c r="N178" s="161">
        <v>42020</v>
      </c>
      <c r="O178" s="1"/>
      <c r="P178" s="1"/>
      <c r="Q178" s="231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2">
        <v>14</v>
      </c>
      <c r="B179" s="153">
        <v>41928</v>
      </c>
      <c r="C179" s="153"/>
      <c r="D179" s="154" t="s">
        <v>631</v>
      </c>
      <c r="E179" s="155" t="s">
        <v>590</v>
      </c>
      <c r="F179" s="156">
        <v>101</v>
      </c>
      <c r="G179" s="155" t="s">
        <v>610</v>
      </c>
      <c r="H179" s="155">
        <v>112</v>
      </c>
      <c r="I179" s="157">
        <v>120</v>
      </c>
      <c r="J179" s="158" t="s">
        <v>632</v>
      </c>
      <c r="K179" s="159">
        <f t="shared" si="77"/>
        <v>11</v>
      </c>
      <c r="L179" s="160">
        <f t="shared" si="78"/>
        <v>0.10891089108910891</v>
      </c>
      <c r="M179" s="155" t="s">
        <v>581</v>
      </c>
      <c r="N179" s="161">
        <v>41939</v>
      </c>
      <c r="O179" s="1"/>
      <c r="P179" s="1"/>
      <c r="Q179" s="231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2">
        <v>15</v>
      </c>
      <c r="B180" s="153">
        <v>41954</v>
      </c>
      <c r="C180" s="153"/>
      <c r="D180" s="154" t="s">
        <v>633</v>
      </c>
      <c r="E180" s="155" t="s">
        <v>590</v>
      </c>
      <c r="F180" s="156">
        <v>59</v>
      </c>
      <c r="G180" s="155" t="s">
        <v>610</v>
      </c>
      <c r="H180" s="155">
        <v>76</v>
      </c>
      <c r="I180" s="157">
        <v>76</v>
      </c>
      <c r="J180" s="158" t="s">
        <v>611</v>
      </c>
      <c r="K180" s="159">
        <f t="shared" si="77"/>
        <v>17</v>
      </c>
      <c r="L180" s="160">
        <f t="shared" si="78"/>
        <v>0.28813559322033899</v>
      </c>
      <c r="M180" s="155" t="s">
        <v>581</v>
      </c>
      <c r="N180" s="161">
        <v>43032</v>
      </c>
      <c r="O180" s="1"/>
      <c r="P180" s="1"/>
      <c r="Q180" s="231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2">
        <v>16</v>
      </c>
      <c r="B181" s="153">
        <v>41954</v>
      </c>
      <c r="C181" s="153"/>
      <c r="D181" s="154" t="s">
        <v>622</v>
      </c>
      <c r="E181" s="155" t="s">
        <v>590</v>
      </c>
      <c r="F181" s="156">
        <v>99</v>
      </c>
      <c r="G181" s="155" t="s">
        <v>610</v>
      </c>
      <c r="H181" s="155">
        <v>120</v>
      </c>
      <c r="I181" s="157">
        <v>120</v>
      </c>
      <c r="J181" s="158" t="s">
        <v>599</v>
      </c>
      <c r="K181" s="159">
        <f t="shared" si="77"/>
        <v>21</v>
      </c>
      <c r="L181" s="160">
        <f t="shared" si="78"/>
        <v>0.21212121212121213</v>
      </c>
      <c r="M181" s="155" t="s">
        <v>581</v>
      </c>
      <c r="N181" s="161">
        <v>41960</v>
      </c>
      <c r="O181" s="1"/>
      <c r="P181" s="1"/>
      <c r="Q181" s="231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2">
        <v>17</v>
      </c>
      <c r="B182" s="153">
        <v>41956</v>
      </c>
      <c r="C182" s="153"/>
      <c r="D182" s="154" t="s">
        <v>634</v>
      </c>
      <c r="E182" s="155" t="s">
        <v>590</v>
      </c>
      <c r="F182" s="156">
        <v>22</v>
      </c>
      <c r="G182" s="155" t="s">
        <v>610</v>
      </c>
      <c r="H182" s="155">
        <v>33.549999999999997</v>
      </c>
      <c r="I182" s="157">
        <v>32</v>
      </c>
      <c r="J182" s="158" t="s">
        <v>635</v>
      </c>
      <c r="K182" s="159">
        <f t="shared" si="77"/>
        <v>11.549999999999997</v>
      </c>
      <c r="L182" s="160">
        <f t="shared" si="78"/>
        <v>0.52499999999999991</v>
      </c>
      <c r="M182" s="155" t="s">
        <v>581</v>
      </c>
      <c r="N182" s="161">
        <v>42188</v>
      </c>
      <c r="O182" s="1"/>
      <c r="P182" s="1"/>
      <c r="Q182" s="231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2">
        <v>18</v>
      </c>
      <c r="B183" s="153">
        <v>41976</v>
      </c>
      <c r="C183" s="153"/>
      <c r="D183" s="154" t="s">
        <v>636</v>
      </c>
      <c r="E183" s="155" t="s">
        <v>590</v>
      </c>
      <c r="F183" s="156">
        <v>440</v>
      </c>
      <c r="G183" s="155" t="s">
        <v>610</v>
      </c>
      <c r="H183" s="155">
        <v>520</v>
      </c>
      <c r="I183" s="157">
        <v>520</v>
      </c>
      <c r="J183" s="158" t="s">
        <v>637</v>
      </c>
      <c r="K183" s="159">
        <f t="shared" si="77"/>
        <v>80</v>
      </c>
      <c r="L183" s="160">
        <f t="shared" si="78"/>
        <v>0.18181818181818182</v>
      </c>
      <c r="M183" s="155" t="s">
        <v>581</v>
      </c>
      <c r="N183" s="161">
        <v>42208</v>
      </c>
      <c r="O183" s="1"/>
      <c r="P183" s="1"/>
      <c r="Q183" s="231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2">
        <v>19</v>
      </c>
      <c r="B184" s="153">
        <v>41976</v>
      </c>
      <c r="C184" s="153"/>
      <c r="D184" s="154" t="s">
        <v>638</v>
      </c>
      <c r="E184" s="155" t="s">
        <v>590</v>
      </c>
      <c r="F184" s="156">
        <v>360</v>
      </c>
      <c r="G184" s="155" t="s">
        <v>610</v>
      </c>
      <c r="H184" s="155">
        <v>427</v>
      </c>
      <c r="I184" s="157">
        <v>425</v>
      </c>
      <c r="J184" s="158" t="s">
        <v>639</v>
      </c>
      <c r="K184" s="159">
        <f t="shared" si="77"/>
        <v>67</v>
      </c>
      <c r="L184" s="160">
        <f t="shared" si="78"/>
        <v>0.18611111111111112</v>
      </c>
      <c r="M184" s="155" t="s">
        <v>581</v>
      </c>
      <c r="N184" s="161">
        <v>42058</v>
      </c>
      <c r="O184" s="1"/>
      <c r="P184" s="1"/>
      <c r="Q184" s="231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2">
        <v>20</v>
      </c>
      <c r="B185" s="153">
        <v>42012</v>
      </c>
      <c r="C185" s="153"/>
      <c r="D185" s="154" t="s">
        <v>640</v>
      </c>
      <c r="E185" s="155" t="s">
        <v>590</v>
      </c>
      <c r="F185" s="156">
        <v>360</v>
      </c>
      <c r="G185" s="155" t="s">
        <v>610</v>
      </c>
      <c r="H185" s="155">
        <v>455</v>
      </c>
      <c r="I185" s="157">
        <v>420</v>
      </c>
      <c r="J185" s="158" t="s">
        <v>641</v>
      </c>
      <c r="K185" s="159">
        <f t="shared" si="77"/>
        <v>95</v>
      </c>
      <c r="L185" s="160">
        <f t="shared" si="78"/>
        <v>0.2638888888888889</v>
      </c>
      <c r="M185" s="155" t="s">
        <v>581</v>
      </c>
      <c r="N185" s="161">
        <v>42024</v>
      </c>
      <c r="O185" s="1"/>
      <c r="P185" s="1"/>
      <c r="Q185" s="231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2">
        <v>21</v>
      </c>
      <c r="B186" s="153">
        <v>42012</v>
      </c>
      <c r="C186" s="153"/>
      <c r="D186" s="154" t="s">
        <v>642</v>
      </c>
      <c r="E186" s="155" t="s">
        <v>590</v>
      </c>
      <c r="F186" s="156">
        <v>130</v>
      </c>
      <c r="G186" s="155"/>
      <c r="H186" s="155">
        <v>175.5</v>
      </c>
      <c r="I186" s="157">
        <v>165</v>
      </c>
      <c r="J186" s="158" t="s">
        <v>643</v>
      </c>
      <c r="K186" s="159">
        <f t="shared" si="77"/>
        <v>45.5</v>
      </c>
      <c r="L186" s="160">
        <f t="shared" si="78"/>
        <v>0.35</v>
      </c>
      <c r="M186" s="155" t="s">
        <v>581</v>
      </c>
      <c r="N186" s="161">
        <v>43088</v>
      </c>
      <c r="O186" s="1"/>
      <c r="P186" s="1"/>
      <c r="Q186" s="231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2">
        <v>22</v>
      </c>
      <c r="B187" s="153">
        <v>42040</v>
      </c>
      <c r="C187" s="153"/>
      <c r="D187" s="154" t="s">
        <v>399</v>
      </c>
      <c r="E187" s="155" t="s">
        <v>578</v>
      </c>
      <c r="F187" s="156">
        <v>98</v>
      </c>
      <c r="G187" s="155"/>
      <c r="H187" s="155">
        <v>120</v>
      </c>
      <c r="I187" s="157">
        <v>120</v>
      </c>
      <c r="J187" s="158" t="s">
        <v>611</v>
      </c>
      <c r="K187" s="159">
        <f t="shared" si="77"/>
        <v>22</v>
      </c>
      <c r="L187" s="160">
        <f t="shared" si="78"/>
        <v>0.22448979591836735</v>
      </c>
      <c r="M187" s="155" t="s">
        <v>581</v>
      </c>
      <c r="N187" s="161">
        <v>42753</v>
      </c>
      <c r="O187" s="1"/>
      <c r="P187" s="1"/>
      <c r="Q187" s="231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2">
        <v>23</v>
      </c>
      <c r="B188" s="153">
        <v>42040</v>
      </c>
      <c r="C188" s="153"/>
      <c r="D188" s="154" t="s">
        <v>644</v>
      </c>
      <c r="E188" s="155" t="s">
        <v>578</v>
      </c>
      <c r="F188" s="156">
        <v>196</v>
      </c>
      <c r="G188" s="155"/>
      <c r="H188" s="155">
        <v>262</v>
      </c>
      <c r="I188" s="157">
        <v>255</v>
      </c>
      <c r="J188" s="158" t="s">
        <v>611</v>
      </c>
      <c r="K188" s="159">
        <f t="shared" si="77"/>
        <v>66</v>
      </c>
      <c r="L188" s="160">
        <f t="shared" si="78"/>
        <v>0.33673469387755101</v>
      </c>
      <c r="M188" s="155" t="s">
        <v>581</v>
      </c>
      <c r="N188" s="161">
        <v>42599</v>
      </c>
      <c r="O188" s="1"/>
      <c r="P188" s="1"/>
      <c r="Q188" s="231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2">
        <v>24</v>
      </c>
      <c r="B189" s="163">
        <v>42067</v>
      </c>
      <c r="C189" s="163"/>
      <c r="D189" s="164" t="s">
        <v>398</v>
      </c>
      <c r="E189" s="165" t="s">
        <v>578</v>
      </c>
      <c r="F189" s="166">
        <v>235</v>
      </c>
      <c r="G189" s="166"/>
      <c r="H189" s="167">
        <v>77</v>
      </c>
      <c r="I189" s="167" t="s">
        <v>645</v>
      </c>
      <c r="J189" s="168" t="s">
        <v>646</v>
      </c>
      <c r="K189" s="169">
        <f t="shared" si="77"/>
        <v>-158</v>
      </c>
      <c r="L189" s="170">
        <f t="shared" si="78"/>
        <v>-0.67234042553191486</v>
      </c>
      <c r="M189" s="166" t="s">
        <v>591</v>
      </c>
      <c r="N189" s="163">
        <v>43522</v>
      </c>
      <c r="O189" s="1"/>
      <c r="P189" s="1"/>
      <c r="Q189" s="231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2">
        <v>25</v>
      </c>
      <c r="B190" s="153">
        <v>42067</v>
      </c>
      <c r="C190" s="153"/>
      <c r="D190" s="154" t="s">
        <v>647</v>
      </c>
      <c r="E190" s="155" t="s">
        <v>578</v>
      </c>
      <c r="F190" s="156">
        <v>185</v>
      </c>
      <c r="G190" s="155"/>
      <c r="H190" s="155">
        <v>224</v>
      </c>
      <c r="I190" s="157" t="s">
        <v>648</v>
      </c>
      <c r="J190" s="158" t="s">
        <v>611</v>
      </c>
      <c r="K190" s="159">
        <f t="shared" si="77"/>
        <v>39</v>
      </c>
      <c r="L190" s="160">
        <f t="shared" si="78"/>
        <v>0.21081081081081082</v>
      </c>
      <c r="M190" s="155" t="s">
        <v>581</v>
      </c>
      <c r="N190" s="161">
        <v>42647</v>
      </c>
      <c r="O190" s="1"/>
      <c r="P190" s="1"/>
      <c r="Q190" s="231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2">
        <v>26</v>
      </c>
      <c r="B191" s="163">
        <v>42090</v>
      </c>
      <c r="C191" s="163"/>
      <c r="D191" s="171" t="s">
        <v>649</v>
      </c>
      <c r="E191" s="166" t="s">
        <v>578</v>
      </c>
      <c r="F191" s="166">
        <v>49.5</v>
      </c>
      <c r="G191" s="167"/>
      <c r="H191" s="167">
        <v>15.85</v>
      </c>
      <c r="I191" s="167">
        <v>67</v>
      </c>
      <c r="J191" s="168" t="s">
        <v>650</v>
      </c>
      <c r="K191" s="167">
        <f t="shared" si="77"/>
        <v>-33.65</v>
      </c>
      <c r="L191" s="172">
        <f t="shared" si="78"/>
        <v>-0.67979797979797973</v>
      </c>
      <c r="M191" s="166" t="s">
        <v>591</v>
      </c>
      <c r="N191" s="173">
        <v>43627</v>
      </c>
      <c r="O191" s="1"/>
      <c r="P191" s="1"/>
      <c r="Q191" s="231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2">
        <v>27</v>
      </c>
      <c r="B192" s="153">
        <v>42093</v>
      </c>
      <c r="C192" s="153"/>
      <c r="D192" s="154" t="s">
        <v>651</v>
      </c>
      <c r="E192" s="155" t="s">
        <v>578</v>
      </c>
      <c r="F192" s="156">
        <v>183.5</v>
      </c>
      <c r="G192" s="155"/>
      <c r="H192" s="155">
        <v>219</v>
      </c>
      <c r="I192" s="157">
        <v>218</v>
      </c>
      <c r="J192" s="158" t="s">
        <v>652</v>
      </c>
      <c r="K192" s="159">
        <f t="shared" si="77"/>
        <v>35.5</v>
      </c>
      <c r="L192" s="160">
        <f t="shared" si="78"/>
        <v>0.19346049046321526</v>
      </c>
      <c r="M192" s="155" t="s">
        <v>581</v>
      </c>
      <c r="N192" s="161">
        <v>42103</v>
      </c>
      <c r="O192" s="1"/>
      <c r="P192" s="1"/>
      <c r="Q192" s="231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2">
        <v>28</v>
      </c>
      <c r="B193" s="153">
        <v>42114</v>
      </c>
      <c r="C193" s="153"/>
      <c r="D193" s="154" t="s">
        <v>653</v>
      </c>
      <c r="E193" s="155" t="s">
        <v>578</v>
      </c>
      <c r="F193" s="156">
        <f>(227+237)/2</f>
        <v>232</v>
      </c>
      <c r="G193" s="155"/>
      <c r="H193" s="155">
        <v>298</v>
      </c>
      <c r="I193" s="157">
        <v>298</v>
      </c>
      <c r="J193" s="158" t="s">
        <v>611</v>
      </c>
      <c r="K193" s="159">
        <f t="shared" si="77"/>
        <v>66</v>
      </c>
      <c r="L193" s="160">
        <f t="shared" si="78"/>
        <v>0.28448275862068967</v>
      </c>
      <c r="M193" s="155" t="s">
        <v>581</v>
      </c>
      <c r="N193" s="161">
        <v>42823</v>
      </c>
      <c r="O193" s="1"/>
      <c r="P193" s="1"/>
      <c r="Q193" s="231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2">
        <v>29</v>
      </c>
      <c r="B194" s="153">
        <v>42128</v>
      </c>
      <c r="C194" s="153"/>
      <c r="D194" s="154" t="s">
        <v>654</v>
      </c>
      <c r="E194" s="155" t="s">
        <v>590</v>
      </c>
      <c r="F194" s="156">
        <v>385</v>
      </c>
      <c r="G194" s="155"/>
      <c r="H194" s="155">
        <f>212.5+331</f>
        <v>543.5</v>
      </c>
      <c r="I194" s="157">
        <v>510</v>
      </c>
      <c r="J194" s="158" t="s">
        <v>655</v>
      </c>
      <c r="K194" s="159">
        <f t="shared" si="77"/>
        <v>158.5</v>
      </c>
      <c r="L194" s="160">
        <f t="shared" si="78"/>
        <v>0.41168831168831171</v>
      </c>
      <c r="M194" s="155" t="s">
        <v>581</v>
      </c>
      <c r="N194" s="161">
        <v>42235</v>
      </c>
      <c r="O194" s="1"/>
      <c r="P194" s="1"/>
      <c r="Q194" s="231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2">
        <v>30</v>
      </c>
      <c r="B195" s="153">
        <v>42128</v>
      </c>
      <c r="C195" s="153"/>
      <c r="D195" s="154" t="s">
        <v>656</v>
      </c>
      <c r="E195" s="155" t="s">
        <v>590</v>
      </c>
      <c r="F195" s="156">
        <v>115.5</v>
      </c>
      <c r="G195" s="155"/>
      <c r="H195" s="155">
        <v>146</v>
      </c>
      <c r="I195" s="157">
        <v>142</v>
      </c>
      <c r="J195" s="158" t="s">
        <v>657</v>
      </c>
      <c r="K195" s="159">
        <f t="shared" si="77"/>
        <v>30.5</v>
      </c>
      <c r="L195" s="160">
        <f t="shared" si="78"/>
        <v>0.26406926406926406</v>
      </c>
      <c r="M195" s="155" t="s">
        <v>581</v>
      </c>
      <c r="N195" s="161">
        <v>42202</v>
      </c>
      <c r="O195" s="1"/>
      <c r="P195" s="1"/>
      <c r="Q195" s="231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2">
        <v>31</v>
      </c>
      <c r="B196" s="153">
        <v>42151</v>
      </c>
      <c r="C196" s="153"/>
      <c r="D196" s="154" t="s">
        <v>530</v>
      </c>
      <c r="E196" s="155" t="s">
        <v>590</v>
      </c>
      <c r="F196" s="156">
        <v>237.5</v>
      </c>
      <c r="G196" s="155"/>
      <c r="H196" s="155">
        <v>279.5</v>
      </c>
      <c r="I196" s="157">
        <v>278</v>
      </c>
      <c r="J196" s="158" t="s">
        <v>611</v>
      </c>
      <c r="K196" s="159">
        <f t="shared" si="77"/>
        <v>42</v>
      </c>
      <c r="L196" s="160">
        <f t="shared" si="78"/>
        <v>0.17684210526315788</v>
      </c>
      <c r="M196" s="155" t="s">
        <v>581</v>
      </c>
      <c r="N196" s="161">
        <v>42222</v>
      </c>
      <c r="O196" s="1"/>
      <c r="P196" s="1"/>
      <c r="Q196" s="231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2">
        <v>32</v>
      </c>
      <c r="B197" s="153">
        <v>42174</v>
      </c>
      <c r="C197" s="153"/>
      <c r="D197" s="154" t="s">
        <v>629</v>
      </c>
      <c r="E197" s="155" t="s">
        <v>578</v>
      </c>
      <c r="F197" s="156">
        <v>340</v>
      </c>
      <c r="G197" s="155"/>
      <c r="H197" s="155">
        <v>448</v>
      </c>
      <c r="I197" s="157">
        <v>448</v>
      </c>
      <c r="J197" s="158" t="s">
        <v>611</v>
      </c>
      <c r="K197" s="159">
        <f t="shared" si="77"/>
        <v>108</v>
      </c>
      <c r="L197" s="160">
        <f t="shared" si="78"/>
        <v>0.31764705882352939</v>
      </c>
      <c r="M197" s="155" t="s">
        <v>581</v>
      </c>
      <c r="N197" s="161">
        <v>43018</v>
      </c>
      <c r="O197" s="1"/>
      <c r="P197" s="1"/>
      <c r="Q197" s="231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2">
        <v>33</v>
      </c>
      <c r="B198" s="153">
        <v>42191</v>
      </c>
      <c r="C198" s="153"/>
      <c r="D198" s="154" t="s">
        <v>658</v>
      </c>
      <c r="E198" s="155" t="s">
        <v>578</v>
      </c>
      <c r="F198" s="156">
        <v>390</v>
      </c>
      <c r="G198" s="155"/>
      <c r="H198" s="155">
        <v>460</v>
      </c>
      <c r="I198" s="157">
        <v>460</v>
      </c>
      <c r="J198" s="158" t="s">
        <v>611</v>
      </c>
      <c r="K198" s="159">
        <f t="shared" si="77"/>
        <v>70</v>
      </c>
      <c r="L198" s="160">
        <f t="shared" si="78"/>
        <v>0.17948717948717949</v>
      </c>
      <c r="M198" s="155" t="s">
        <v>581</v>
      </c>
      <c r="N198" s="161">
        <v>42478</v>
      </c>
      <c r="O198" s="1"/>
      <c r="P198" s="1"/>
      <c r="Q198" s="231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62">
        <v>34</v>
      </c>
      <c r="B199" s="163">
        <v>42195</v>
      </c>
      <c r="C199" s="163"/>
      <c r="D199" s="164" t="s">
        <v>659</v>
      </c>
      <c r="E199" s="165" t="s">
        <v>578</v>
      </c>
      <c r="F199" s="166">
        <v>122.5</v>
      </c>
      <c r="G199" s="166"/>
      <c r="H199" s="167">
        <v>61</v>
      </c>
      <c r="I199" s="167">
        <v>172</v>
      </c>
      <c r="J199" s="168" t="s">
        <v>660</v>
      </c>
      <c r="K199" s="169">
        <f t="shared" si="77"/>
        <v>-61.5</v>
      </c>
      <c r="L199" s="170">
        <f t="shared" si="78"/>
        <v>-0.50204081632653064</v>
      </c>
      <c r="M199" s="166" t="s">
        <v>591</v>
      </c>
      <c r="N199" s="163">
        <v>43333</v>
      </c>
      <c r="O199" s="1"/>
      <c r="P199" s="1"/>
      <c r="Q199" s="231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2">
        <v>35</v>
      </c>
      <c r="B200" s="153">
        <v>42219</v>
      </c>
      <c r="C200" s="153"/>
      <c r="D200" s="154" t="s">
        <v>661</v>
      </c>
      <c r="E200" s="155" t="s">
        <v>578</v>
      </c>
      <c r="F200" s="156">
        <v>297.5</v>
      </c>
      <c r="G200" s="155"/>
      <c r="H200" s="155">
        <v>350</v>
      </c>
      <c r="I200" s="157">
        <v>360</v>
      </c>
      <c r="J200" s="158" t="s">
        <v>662</v>
      </c>
      <c r="K200" s="159">
        <f t="shared" si="77"/>
        <v>52.5</v>
      </c>
      <c r="L200" s="160">
        <f t="shared" si="78"/>
        <v>0.17647058823529413</v>
      </c>
      <c r="M200" s="155" t="s">
        <v>581</v>
      </c>
      <c r="N200" s="161">
        <v>42232</v>
      </c>
      <c r="O200" s="1"/>
      <c r="P200" s="1"/>
      <c r="Q200" s="231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2">
        <v>36</v>
      </c>
      <c r="B201" s="153">
        <v>42219</v>
      </c>
      <c r="C201" s="153"/>
      <c r="D201" s="154" t="s">
        <v>663</v>
      </c>
      <c r="E201" s="155" t="s">
        <v>578</v>
      </c>
      <c r="F201" s="156">
        <v>115.5</v>
      </c>
      <c r="G201" s="155"/>
      <c r="H201" s="155">
        <v>149</v>
      </c>
      <c r="I201" s="157">
        <v>140</v>
      </c>
      <c r="J201" s="158" t="s">
        <v>664</v>
      </c>
      <c r="K201" s="159">
        <f t="shared" si="77"/>
        <v>33.5</v>
      </c>
      <c r="L201" s="160">
        <f t="shared" si="78"/>
        <v>0.29004329004329005</v>
      </c>
      <c r="M201" s="155" t="s">
        <v>581</v>
      </c>
      <c r="N201" s="161">
        <v>42740</v>
      </c>
      <c r="O201" s="1"/>
      <c r="P201" s="1"/>
      <c r="Q201" s="231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2">
        <v>37</v>
      </c>
      <c r="B202" s="153">
        <v>42251</v>
      </c>
      <c r="C202" s="153"/>
      <c r="D202" s="154" t="s">
        <v>530</v>
      </c>
      <c r="E202" s="155" t="s">
        <v>578</v>
      </c>
      <c r="F202" s="156">
        <v>226</v>
      </c>
      <c r="G202" s="155"/>
      <c r="H202" s="155">
        <v>292</v>
      </c>
      <c r="I202" s="157">
        <v>292</v>
      </c>
      <c r="J202" s="158" t="s">
        <v>665</v>
      </c>
      <c r="K202" s="159">
        <f t="shared" si="77"/>
        <v>66</v>
      </c>
      <c r="L202" s="160">
        <f t="shared" si="78"/>
        <v>0.29203539823008851</v>
      </c>
      <c r="M202" s="155" t="s">
        <v>581</v>
      </c>
      <c r="N202" s="161">
        <v>42286</v>
      </c>
      <c r="O202" s="1"/>
      <c r="P202" s="1"/>
      <c r="Q202" s="231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2">
        <v>38</v>
      </c>
      <c r="B203" s="153">
        <v>42254</v>
      </c>
      <c r="C203" s="153"/>
      <c r="D203" s="154" t="s">
        <v>653</v>
      </c>
      <c r="E203" s="155" t="s">
        <v>578</v>
      </c>
      <c r="F203" s="156">
        <v>232.5</v>
      </c>
      <c r="G203" s="155"/>
      <c r="H203" s="155">
        <v>312.5</v>
      </c>
      <c r="I203" s="157">
        <v>310</v>
      </c>
      <c r="J203" s="158" t="s">
        <v>611</v>
      </c>
      <c r="K203" s="159">
        <f t="shared" si="77"/>
        <v>80</v>
      </c>
      <c r="L203" s="160">
        <f t="shared" si="78"/>
        <v>0.34408602150537637</v>
      </c>
      <c r="M203" s="155" t="s">
        <v>581</v>
      </c>
      <c r="N203" s="161">
        <v>42823</v>
      </c>
      <c r="O203" s="1"/>
      <c r="P203" s="1"/>
      <c r="Q203" s="231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2">
        <v>39</v>
      </c>
      <c r="B204" s="153">
        <v>42268</v>
      </c>
      <c r="C204" s="153"/>
      <c r="D204" s="154" t="s">
        <v>666</v>
      </c>
      <c r="E204" s="155" t="s">
        <v>578</v>
      </c>
      <c r="F204" s="156">
        <v>196.5</v>
      </c>
      <c r="G204" s="155"/>
      <c r="H204" s="155">
        <v>238</v>
      </c>
      <c r="I204" s="157">
        <v>238</v>
      </c>
      <c r="J204" s="158" t="s">
        <v>665</v>
      </c>
      <c r="K204" s="159">
        <f t="shared" si="77"/>
        <v>41.5</v>
      </c>
      <c r="L204" s="160">
        <f t="shared" si="78"/>
        <v>0.21119592875318066</v>
      </c>
      <c r="M204" s="155" t="s">
        <v>581</v>
      </c>
      <c r="N204" s="161">
        <v>42291</v>
      </c>
      <c r="O204" s="1"/>
      <c r="P204" s="1"/>
      <c r="Q204" s="231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2">
        <v>40</v>
      </c>
      <c r="B205" s="153">
        <v>42271</v>
      </c>
      <c r="C205" s="153"/>
      <c r="D205" s="154" t="s">
        <v>609</v>
      </c>
      <c r="E205" s="155" t="s">
        <v>578</v>
      </c>
      <c r="F205" s="156">
        <v>65</v>
      </c>
      <c r="G205" s="155"/>
      <c r="H205" s="155">
        <v>82</v>
      </c>
      <c r="I205" s="157">
        <v>82</v>
      </c>
      <c r="J205" s="158" t="s">
        <v>665</v>
      </c>
      <c r="K205" s="159">
        <f t="shared" si="77"/>
        <v>17</v>
      </c>
      <c r="L205" s="160">
        <f t="shared" si="78"/>
        <v>0.26153846153846155</v>
      </c>
      <c r="M205" s="155" t="s">
        <v>581</v>
      </c>
      <c r="N205" s="161">
        <v>42578</v>
      </c>
      <c r="O205" s="1"/>
      <c r="P205" s="1"/>
      <c r="Q205" s="231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2">
        <v>41</v>
      </c>
      <c r="B206" s="153">
        <v>42291</v>
      </c>
      <c r="C206" s="153"/>
      <c r="D206" s="154" t="s">
        <v>667</v>
      </c>
      <c r="E206" s="155" t="s">
        <v>578</v>
      </c>
      <c r="F206" s="156">
        <v>144</v>
      </c>
      <c r="G206" s="155"/>
      <c r="H206" s="155">
        <v>182.5</v>
      </c>
      <c r="I206" s="157">
        <v>181</v>
      </c>
      <c r="J206" s="158" t="s">
        <v>665</v>
      </c>
      <c r="K206" s="159">
        <f t="shared" si="77"/>
        <v>38.5</v>
      </c>
      <c r="L206" s="160">
        <f t="shared" si="78"/>
        <v>0.2673611111111111</v>
      </c>
      <c r="M206" s="155" t="s">
        <v>581</v>
      </c>
      <c r="N206" s="161">
        <v>42817</v>
      </c>
      <c r="O206" s="1"/>
      <c r="P206" s="1"/>
      <c r="Q206" s="231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2">
        <v>42</v>
      </c>
      <c r="B207" s="153">
        <v>42291</v>
      </c>
      <c r="C207" s="153"/>
      <c r="D207" s="154" t="s">
        <v>668</v>
      </c>
      <c r="E207" s="155" t="s">
        <v>578</v>
      </c>
      <c r="F207" s="156">
        <v>264</v>
      </c>
      <c r="G207" s="155"/>
      <c r="H207" s="155">
        <v>311</v>
      </c>
      <c r="I207" s="157">
        <v>311</v>
      </c>
      <c r="J207" s="158" t="s">
        <v>665</v>
      </c>
      <c r="K207" s="159">
        <f t="shared" si="77"/>
        <v>47</v>
      </c>
      <c r="L207" s="160">
        <f t="shared" si="78"/>
        <v>0.17803030303030304</v>
      </c>
      <c r="M207" s="155" t="s">
        <v>581</v>
      </c>
      <c r="N207" s="161">
        <v>42604</v>
      </c>
      <c r="O207" s="1"/>
      <c r="P207" s="1"/>
      <c r="Q207" s="231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2">
        <v>43</v>
      </c>
      <c r="B208" s="153">
        <v>42318</v>
      </c>
      <c r="C208" s="153"/>
      <c r="D208" s="154" t="s">
        <v>669</v>
      </c>
      <c r="E208" s="155" t="s">
        <v>590</v>
      </c>
      <c r="F208" s="156">
        <v>549.5</v>
      </c>
      <c r="G208" s="155"/>
      <c r="H208" s="155">
        <v>630</v>
      </c>
      <c r="I208" s="157">
        <v>630</v>
      </c>
      <c r="J208" s="158" t="s">
        <v>665</v>
      </c>
      <c r="K208" s="159">
        <f t="shared" si="77"/>
        <v>80.5</v>
      </c>
      <c r="L208" s="160">
        <f t="shared" si="78"/>
        <v>0.1464968152866242</v>
      </c>
      <c r="M208" s="155" t="s">
        <v>581</v>
      </c>
      <c r="N208" s="161">
        <v>42419</v>
      </c>
      <c r="O208" s="1"/>
      <c r="P208" s="1"/>
      <c r="Q208" s="231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2">
        <v>44</v>
      </c>
      <c r="B209" s="153">
        <v>42342</v>
      </c>
      <c r="C209" s="153"/>
      <c r="D209" s="154" t="s">
        <v>670</v>
      </c>
      <c r="E209" s="155" t="s">
        <v>578</v>
      </c>
      <c r="F209" s="156">
        <v>1027.5</v>
      </c>
      <c r="G209" s="155"/>
      <c r="H209" s="155">
        <v>1315</v>
      </c>
      <c r="I209" s="157">
        <v>1250</v>
      </c>
      <c r="J209" s="158" t="s">
        <v>665</v>
      </c>
      <c r="K209" s="159">
        <f t="shared" si="77"/>
        <v>287.5</v>
      </c>
      <c r="L209" s="160">
        <f t="shared" si="78"/>
        <v>0.27980535279805352</v>
      </c>
      <c r="M209" s="155" t="s">
        <v>581</v>
      </c>
      <c r="N209" s="161">
        <v>43244</v>
      </c>
      <c r="O209" s="1"/>
      <c r="P209" s="1"/>
      <c r="Q209" s="231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2">
        <v>45</v>
      </c>
      <c r="B210" s="153">
        <v>42367</v>
      </c>
      <c r="C210" s="153"/>
      <c r="D210" s="154" t="s">
        <v>671</v>
      </c>
      <c r="E210" s="155" t="s">
        <v>578</v>
      </c>
      <c r="F210" s="156">
        <v>465</v>
      </c>
      <c r="G210" s="155"/>
      <c r="H210" s="155">
        <v>540</v>
      </c>
      <c r="I210" s="157">
        <v>540</v>
      </c>
      <c r="J210" s="158" t="s">
        <v>665</v>
      </c>
      <c r="K210" s="159">
        <f t="shared" si="77"/>
        <v>75</v>
      </c>
      <c r="L210" s="160">
        <f t="shared" si="78"/>
        <v>0.16129032258064516</v>
      </c>
      <c r="M210" s="155" t="s">
        <v>581</v>
      </c>
      <c r="N210" s="161">
        <v>42530</v>
      </c>
      <c r="O210" s="1"/>
      <c r="P210" s="1"/>
      <c r="Q210" s="231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2">
        <v>46</v>
      </c>
      <c r="B211" s="153">
        <v>42380</v>
      </c>
      <c r="C211" s="153"/>
      <c r="D211" s="154" t="s">
        <v>399</v>
      </c>
      <c r="E211" s="155" t="s">
        <v>590</v>
      </c>
      <c r="F211" s="156">
        <v>81</v>
      </c>
      <c r="G211" s="155"/>
      <c r="H211" s="155">
        <v>110</v>
      </c>
      <c r="I211" s="157">
        <v>110</v>
      </c>
      <c r="J211" s="158" t="s">
        <v>665</v>
      </c>
      <c r="K211" s="159">
        <f t="shared" si="77"/>
        <v>29</v>
      </c>
      <c r="L211" s="160">
        <f t="shared" si="78"/>
        <v>0.35802469135802467</v>
      </c>
      <c r="M211" s="155" t="s">
        <v>581</v>
      </c>
      <c r="N211" s="161">
        <v>42745</v>
      </c>
      <c r="O211" s="1"/>
      <c r="P211" s="1"/>
      <c r="Q211" s="231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2">
        <v>47</v>
      </c>
      <c r="B212" s="153">
        <v>42382</v>
      </c>
      <c r="C212" s="153"/>
      <c r="D212" s="154" t="s">
        <v>672</v>
      </c>
      <c r="E212" s="155" t="s">
        <v>590</v>
      </c>
      <c r="F212" s="156">
        <v>417.5</v>
      </c>
      <c r="G212" s="155"/>
      <c r="H212" s="155">
        <v>547</v>
      </c>
      <c r="I212" s="157">
        <v>535</v>
      </c>
      <c r="J212" s="158" t="s">
        <v>665</v>
      </c>
      <c r="K212" s="159">
        <f t="shared" si="77"/>
        <v>129.5</v>
      </c>
      <c r="L212" s="160">
        <f t="shared" si="78"/>
        <v>0.31017964071856285</v>
      </c>
      <c r="M212" s="155" t="s">
        <v>581</v>
      </c>
      <c r="N212" s="161">
        <v>42578</v>
      </c>
      <c r="O212" s="1"/>
      <c r="P212" s="1"/>
      <c r="Q212" s="231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2">
        <v>48</v>
      </c>
      <c r="B213" s="153">
        <v>42408</v>
      </c>
      <c r="C213" s="153"/>
      <c r="D213" s="154" t="s">
        <v>673</v>
      </c>
      <c r="E213" s="155" t="s">
        <v>578</v>
      </c>
      <c r="F213" s="156">
        <v>650</v>
      </c>
      <c r="G213" s="155"/>
      <c r="H213" s="155">
        <v>800</v>
      </c>
      <c r="I213" s="157">
        <v>800</v>
      </c>
      <c r="J213" s="158" t="s">
        <v>665</v>
      </c>
      <c r="K213" s="159">
        <f t="shared" si="77"/>
        <v>150</v>
      </c>
      <c r="L213" s="160">
        <f t="shared" si="78"/>
        <v>0.23076923076923078</v>
      </c>
      <c r="M213" s="155" t="s">
        <v>581</v>
      </c>
      <c r="N213" s="161">
        <v>43154</v>
      </c>
      <c r="O213" s="1"/>
      <c r="P213" s="1"/>
      <c r="Q213" s="231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2">
        <v>49</v>
      </c>
      <c r="B214" s="153">
        <v>42433</v>
      </c>
      <c r="C214" s="153"/>
      <c r="D214" s="154" t="s">
        <v>237</v>
      </c>
      <c r="E214" s="155" t="s">
        <v>578</v>
      </c>
      <c r="F214" s="156">
        <v>437.5</v>
      </c>
      <c r="G214" s="155"/>
      <c r="H214" s="155">
        <v>504.5</v>
      </c>
      <c r="I214" s="157">
        <v>522</v>
      </c>
      <c r="J214" s="158" t="s">
        <v>674</v>
      </c>
      <c r="K214" s="159">
        <f t="shared" si="77"/>
        <v>67</v>
      </c>
      <c r="L214" s="160">
        <f t="shared" si="78"/>
        <v>0.15314285714285714</v>
      </c>
      <c r="M214" s="155" t="s">
        <v>581</v>
      </c>
      <c r="N214" s="161">
        <v>42480</v>
      </c>
      <c r="O214" s="1"/>
      <c r="P214" s="1"/>
      <c r="Q214" s="231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2">
        <v>50</v>
      </c>
      <c r="B215" s="153">
        <v>42438</v>
      </c>
      <c r="C215" s="153"/>
      <c r="D215" s="154" t="s">
        <v>675</v>
      </c>
      <c r="E215" s="155" t="s">
        <v>578</v>
      </c>
      <c r="F215" s="156">
        <v>189.5</v>
      </c>
      <c r="G215" s="155"/>
      <c r="H215" s="155">
        <v>218</v>
      </c>
      <c r="I215" s="157">
        <v>218</v>
      </c>
      <c r="J215" s="158" t="s">
        <v>665</v>
      </c>
      <c r="K215" s="159">
        <f t="shared" si="77"/>
        <v>28.5</v>
      </c>
      <c r="L215" s="160">
        <f t="shared" si="78"/>
        <v>0.15039577836411611</v>
      </c>
      <c r="M215" s="155" t="s">
        <v>581</v>
      </c>
      <c r="N215" s="161">
        <v>43034</v>
      </c>
      <c r="O215" s="1"/>
      <c r="P215" s="1"/>
      <c r="Q215" s="231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62">
        <v>51</v>
      </c>
      <c r="B216" s="163">
        <v>42471</v>
      </c>
      <c r="C216" s="163"/>
      <c r="D216" s="171" t="s">
        <v>676</v>
      </c>
      <c r="E216" s="166" t="s">
        <v>578</v>
      </c>
      <c r="F216" s="166">
        <v>36.5</v>
      </c>
      <c r="G216" s="167"/>
      <c r="H216" s="167">
        <v>15.85</v>
      </c>
      <c r="I216" s="167">
        <v>60</v>
      </c>
      <c r="J216" s="168" t="s">
        <v>677</v>
      </c>
      <c r="K216" s="169">
        <f t="shared" si="77"/>
        <v>-20.65</v>
      </c>
      <c r="L216" s="170">
        <f t="shared" si="78"/>
        <v>-0.5657534246575342</v>
      </c>
      <c r="M216" s="166" t="s">
        <v>591</v>
      </c>
      <c r="N216" s="174">
        <v>43627</v>
      </c>
      <c r="O216" s="1"/>
      <c r="P216" s="1"/>
      <c r="Q216" s="231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2">
        <v>52</v>
      </c>
      <c r="B217" s="153">
        <v>42472</v>
      </c>
      <c r="C217" s="153"/>
      <c r="D217" s="154" t="s">
        <v>678</v>
      </c>
      <c r="E217" s="155" t="s">
        <v>578</v>
      </c>
      <c r="F217" s="156">
        <v>93</v>
      </c>
      <c r="G217" s="155"/>
      <c r="H217" s="155">
        <v>149</v>
      </c>
      <c r="I217" s="157">
        <v>140</v>
      </c>
      <c r="J217" s="158" t="s">
        <v>679</v>
      </c>
      <c r="K217" s="159">
        <f t="shared" si="77"/>
        <v>56</v>
      </c>
      <c r="L217" s="160">
        <f t="shared" si="78"/>
        <v>0.60215053763440862</v>
      </c>
      <c r="M217" s="155" t="s">
        <v>581</v>
      </c>
      <c r="N217" s="161">
        <v>42740</v>
      </c>
      <c r="O217" s="1"/>
      <c r="P217" s="1"/>
      <c r="Q217" s="231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2">
        <v>53</v>
      </c>
      <c r="B218" s="153">
        <v>42472</v>
      </c>
      <c r="C218" s="153"/>
      <c r="D218" s="154" t="s">
        <v>680</v>
      </c>
      <c r="E218" s="155" t="s">
        <v>578</v>
      </c>
      <c r="F218" s="156">
        <v>130</v>
      </c>
      <c r="G218" s="155"/>
      <c r="H218" s="155">
        <v>150</v>
      </c>
      <c r="I218" s="157" t="s">
        <v>681</v>
      </c>
      <c r="J218" s="158" t="s">
        <v>665</v>
      </c>
      <c r="K218" s="159">
        <f t="shared" si="77"/>
        <v>20</v>
      </c>
      <c r="L218" s="160">
        <f t="shared" si="78"/>
        <v>0.15384615384615385</v>
      </c>
      <c r="M218" s="155" t="s">
        <v>581</v>
      </c>
      <c r="N218" s="161">
        <v>42564</v>
      </c>
      <c r="O218" s="1"/>
      <c r="P218" s="1"/>
      <c r="Q218" s="231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2">
        <v>54</v>
      </c>
      <c r="B219" s="153">
        <v>42473</v>
      </c>
      <c r="C219" s="153"/>
      <c r="D219" s="154" t="s">
        <v>682</v>
      </c>
      <c r="E219" s="155" t="s">
        <v>578</v>
      </c>
      <c r="F219" s="156">
        <v>196</v>
      </c>
      <c r="G219" s="155"/>
      <c r="H219" s="155">
        <v>299</v>
      </c>
      <c r="I219" s="157">
        <v>299</v>
      </c>
      <c r="J219" s="158" t="s">
        <v>665</v>
      </c>
      <c r="K219" s="159">
        <v>103</v>
      </c>
      <c r="L219" s="160">
        <v>0.52551020408163296</v>
      </c>
      <c r="M219" s="155" t="s">
        <v>581</v>
      </c>
      <c r="N219" s="161">
        <v>42620</v>
      </c>
      <c r="O219" s="1"/>
      <c r="P219" s="1"/>
      <c r="Q219" s="231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2">
        <v>55</v>
      </c>
      <c r="B220" s="153">
        <v>42473</v>
      </c>
      <c r="C220" s="153"/>
      <c r="D220" s="154" t="s">
        <v>683</v>
      </c>
      <c r="E220" s="155" t="s">
        <v>578</v>
      </c>
      <c r="F220" s="156">
        <v>88</v>
      </c>
      <c r="G220" s="155"/>
      <c r="H220" s="155">
        <v>103</v>
      </c>
      <c r="I220" s="157">
        <v>103</v>
      </c>
      <c r="J220" s="158" t="s">
        <v>665</v>
      </c>
      <c r="K220" s="159">
        <v>15</v>
      </c>
      <c r="L220" s="160">
        <v>0.170454545454545</v>
      </c>
      <c r="M220" s="155" t="s">
        <v>581</v>
      </c>
      <c r="N220" s="161">
        <v>42530</v>
      </c>
      <c r="O220" s="1"/>
      <c r="P220" s="1"/>
      <c r="Q220" s="231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2">
        <v>56</v>
      </c>
      <c r="B221" s="153">
        <v>42492</v>
      </c>
      <c r="C221" s="153"/>
      <c r="D221" s="154" t="s">
        <v>684</v>
      </c>
      <c r="E221" s="155" t="s">
        <v>578</v>
      </c>
      <c r="F221" s="156">
        <v>127.5</v>
      </c>
      <c r="G221" s="155"/>
      <c r="H221" s="155">
        <v>148</v>
      </c>
      <c r="I221" s="157" t="s">
        <v>685</v>
      </c>
      <c r="J221" s="158" t="s">
        <v>665</v>
      </c>
      <c r="K221" s="159">
        <f t="shared" ref="K221:K225" si="79">H221-F221</f>
        <v>20.5</v>
      </c>
      <c r="L221" s="160">
        <f t="shared" ref="L221:L225" si="80">K221/F221</f>
        <v>0.16078431372549021</v>
      </c>
      <c r="M221" s="155" t="s">
        <v>581</v>
      </c>
      <c r="N221" s="161">
        <v>42564</v>
      </c>
      <c r="O221" s="1"/>
      <c r="P221" s="1"/>
      <c r="Q221" s="231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2">
        <v>57</v>
      </c>
      <c r="B222" s="153">
        <v>42493</v>
      </c>
      <c r="C222" s="153"/>
      <c r="D222" s="154" t="s">
        <v>686</v>
      </c>
      <c r="E222" s="155" t="s">
        <v>578</v>
      </c>
      <c r="F222" s="156">
        <v>675</v>
      </c>
      <c r="G222" s="155"/>
      <c r="H222" s="155">
        <v>815</v>
      </c>
      <c r="I222" s="157" t="s">
        <v>687</v>
      </c>
      <c r="J222" s="158" t="s">
        <v>665</v>
      </c>
      <c r="K222" s="159">
        <f t="shared" si="79"/>
        <v>140</v>
      </c>
      <c r="L222" s="160">
        <f t="shared" si="80"/>
        <v>0.2074074074074074</v>
      </c>
      <c r="M222" s="155" t="s">
        <v>581</v>
      </c>
      <c r="N222" s="161">
        <v>43154</v>
      </c>
      <c r="O222" s="1"/>
      <c r="P222" s="1"/>
      <c r="Q222" s="231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62">
        <v>58</v>
      </c>
      <c r="B223" s="163">
        <v>42522</v>
      </c>
      <c r="C223" s="163"/>
      <c r="D223" s="164" t="s">
        <v>688</v>
      </c>
      <c r="E223" s="165" t="s">
        <v>578</v>
      </c>
      <c r="F223" s="166">
        <v>500</v>
      </c>
      <c r="G223" s="166"/>
      <c r="H223" s="167">
        <v>232.5</v>
      </c>
      <c r="I223" s="167" t="s">
        <v>689</v>
      </c>
      <c r="J223" s="168" t="s">
        <v>690</v>
      </c>
      <c r="K223" s="169">
        <f t="shared" si="79"/>
        <v>-267.5</v>
      </c>
      <c r="L223" s="170">
        <f t="shared" si="80"/>
        <v>-0.53500000000000003</v>
      </c>
      <c r="M223" s="166" t="s">
        <v>591</v>
      </c>
      <c r="N223" s="163">
        <v>43735</v>
      </c>
      <c r="O223" s="1"/>
      <c r="P223" s="1"/>
      <c r="Q223" s="231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2">
        <v>59</v>
      </c>
      <c r="B224" s="153">
        <v>42527</v>
      </c>
      <c r="C224" s="153"/>
      <c r="D224" s="154" t="s">
        <v>532</v>
      </c>
      <c r="E224" s="155" t="s">
        <v>578</v>
      </c>
      <c r="F224" s="156">
        <v>110</v>
      </c>
      <c r="G224" s="155"/>
      <c r="H224" s="155">
        <v>126.5</v>
      </c>
      <c r="I224" s="157">
        <v>125</v>
      </c>
      <c r="J224" s="158" t="s">
        <v>617</v>
      </c>
      <c r="K224" s="159">
        <f t="shared" si="79"/>
        <v>16.5</v>
      </c>
      <c r="L224" s="160">
        <f t="shared" si="80"/>
        <v>0.15</v>
      </c>
      <c r="M224" s="155" t="s">
        <v>581</v>
      </c>
      <c r="N224" s="161">
        <v>42552</v>
      </c>
      <c r="O224" s="1"/>
      <c r="P224" s="1"/>
      <c r="Q224" s="231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2">
        <v>60</v>
      </c>
      <c r="B225" s="153">
        <v>42538</v>
      </c>
      <c r="C225" s="153"/>
      <c r="D225" s="154" t="s">
        <v>691</v>
      </c>
      <c r="E225" s="155" t="s">
        <v>578</v>
      </c>
      <c r="F225" s="156">
        <v>44</v>
      </c>
      <c r="G225" s="155"/>
      <c r="H225" s="155">
        <v>69.5</v>
      </c>
      <c r="I225" s="157">
        <v>69.5</v>
      </c>
      <c r="J225" s="158" t="s">
        <v>692</v>
      </c>
      <c r="K225" s="159">
        <f t="shared" si="79"/>
        <v>25.5</v>
      </c>
      <c r="L225" s="160">
        <f t="shared" si="80"/>
        <v>0.57954545454545459</v>
      </c>
      <c r="M225" s="155" t="s">
        <v>581</v>
      </c>
      <c r="N225" s="161">
        <v>42977</v>
      </c>
      <c r="O225" s="1"/>
      <c r="P225" s="1"/>
      <c r="Q225" s="231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2">
        <v>61</v>
      </c>
      <c r="B226" s="153">
        <v>42549</v>
      </c>
      <c r="C226" s="153"/>
      <c r="D226" s="154" t="s">
        <v>693</v>
      </c>
      <c r="E226" s="155" t="s">
        <v>578</v>
      </c>
      <c r="F226" s="156">
        <v>262.5</v>
      </c>
      <c r="G226" s="155"/>
      <c r="H226" s="155">
        <v>340</v>
      </c>
      <c r="I226" s="157">
        <v>333</v>
      </c>
      <c r="J226" s="158" t="s">
        <v>694</v>
      </c>
      <c r="K226" s="159">
        <v>77.5</v>
      </c>
      <c r="L226" s="160">
        <v>0.29523809523809502</v>
      </c>
      <c r="M226" s="155" t="s">
        <v>581</v>
      </c>
      <c r="N226" s="161">
        <v>43017</v>
      </c>
      <c r="O226" s="1"/>
      <c r="P226" s="1"/>
      <c r="Q226" s="231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2">
        <v>62</v>
      </c>
      <c r="B227" s="153">
        <v>42549</v>
      </c>
      <c r="C227" s="153"/>
      <c r="D227" s="154" t="s">
        <v>695</v>
      </c>
      <c r="E227" s="155" t="s">
        <v>578</v>
      </c>
      <c r="F227" s="156">
        <v>840</v>
      </c>
      <c r="G227" s="155"/>
      <c r="H227" s="155">
        <v>1230</v>
      </c>
      <c r="I227" s="157">
        <v>1230</v>
      </c>
      <c r="J227" s="158" t="s">
        <v>665</v>
      </c>
      <c r="K227" s="159">
        <v>390</v>
      </c>
      <c r="L227" s="160">
        <v>0.46428571428571402</v>
      </c>
      <c r="M227" s="155" t="s">
        <v>581</v>
      </c>
      <c r="N227" s="161">
        <v>42649</v>
      </c>
      <c r="O227" s="1"/>
      <c r="P227" s="1"/>
      <c r="Q227" s="231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75">
        <v>63</v>
      </c>
      <c r="B228" s="176">
        <v>42556</v>
      </c>
      <c r="C228" s="176"/>
      <c r="D228" s="177" t="s">
        <v>696</v>
      </c>
      <c r="E228" s="178" t="s">
        <v>578</v>
      </c>
      <c r="F228" s="178">
        <v>395</v>
      </c>
      <c r="G228" s="179"/>
      <c r="H228" s="179">
        <f>(468.5+342.5)/2</f>
        <v>405.5</v>
      </c>
      <c r="I228" s="179">
        <v>510</v>
      </c>
      <c r="J228" s="180" t="s">
        <v>697</v>
      </c>
      <c r="K228" s="181">
        <f t="shared" ref="K228:K234" si="81">H228-F228</f>
        <v>10.5</v>
      </c>
      <c r="L228" s="182">
        <f t="shared" ref="L228:L234" si="82">K228/F228</f>
        <v>2.6582278481012658E-2</v>
      </c>
      <c r="M228" s="178" t="s">
        <v>598</v>
      </c>
      <c r="N228" s="176">
        <v>43606</v>
      </c>
      <c r="O228" s="1"/>
      <c r="P228" s="1"/>
      <c r="Q228" s="231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62">
        <v>64</v>
      </c>
      <c r="B229" s="163">
        <v>42584</v>
      </c>
      <c r="C229" s="163"/>
      <c r="D229" s="164" t="s">
        <v>698</v>
      </c>
      <c r="E229" s="165" t="s">
        <v>590</v>
      </c>
      <c r="F229" s="166">
        <f>169.5-12.8</f>
        <v>156.69999999999999</v>
      </c>
      <c r="G229" s="166"/>
      <c r="H229" s="167">
        <v>77</v>
      </c>
      <c r="I229" s="167" t="s">
        <v>699</v>
      </c>
      <c r="J229" s="168" t="s">
        <v>700</v>
      </c>
      <c r="K229" s="169">
        <f t="shared" si="81"/>
        <v>-79.699999999999989</v>
      </c>
      <c r="L229" s="170">
        <f t="shared" si="82"/>
        <v>-0.50861518825781749</v>
      </c>
      <c r="M229" s="166" t="s">
        <v>591</v>
      </c>
      <c r="N229" s="163">
        <v>43522</v>
      </c>
      <c r="O229" s="1"/>
      <c r="P229" s="1"/>
      <c r="Q229" s="231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62">
        <v>65</v>
      </c>
      <c r="B230" s="163">
        <v>42586</v>
      </c>
      <c r="C230" s="163"/>
      <c r="D230" s="164" t="s">
        <v>701</v>
      </c>
      <c r="E230" s="165" t="s">
        <v>578</v>
      </c>
      <c r="F230" s="166">
        <v>400</v>
      </c>
      <c r="G230" s="166"/>
      <c r="H230" s="167">
        <v>305</v>
      </c>
      <c r="I230" s="167">
        <v>475</v>
      </c>
      <c r="J230" s="168" t="s">
        <v>702</v>
      </c>
      <c r="K230" s="169">
        <f t="shared" si="81"/>
        <v>-95</v>
      </c>
      <c r="L230" s="170">
        <f t="shared" si="82"/>
        <v>-0.23749999999999999</v>
      </c>
      <c r="M230" s="166" t="s">
        <v>591</v>
      </c>
      <c r="N230" s="163">
        <v>43606</v>
      </c>
      <c r="O230" s="1"/>
      <c r="P230" s="1"/>
      <c r="Q230" s="231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2">
        <v>66</v>
      </c>
      <c r="B231" s="153">
        <v>42593</v>
      </c>
      <c r="C231" s="153"/>
      <c r="D231" s="154" t="s">
        <v>703</v>
      </c>
      <c r="E231" s="155" t="s">
        <v>578</v>
      </c>
      <c r="F231" s="156">
        <v>86.5</v>
      </c>
      <c r="G231" s="155"/>
      <c r="H231" s="155">
        <v>130</v>
      </c>
      <c r="I231" s="157">
        <v>130</v>
      </c>
      <c r="J231" s="158" t="s">
        <v>704</v>
      </c>
      <c r="K231" s="159">
        <f t="shared" si="81"/>
        <v>43.5</v>
      </c>
      <c r="L231" s="160">
        <f t="shared" si="82"/>
        <v>0.50289017341040465</v>
      </c>
      <c r="M231" s="155" t="s">
        <v>581</v>
      </c>
      <c r="N231" s="161">
        <v>43091</v>
      </c>
      <c r="O231" s="1"/>
      <c r="P231" s="1"/>
      <c r="Q231" s="231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62">
        <v>67</v>
      </c>
      <c r="B232" s="163">
        <v>42600</v>
      </c>
      <c r="C232" s="163"/>
      <c r="D232" s="164" t="s">
        <v>122</v>
      </c>
      <c r="E232" s="165" t="s">
        <v>578</v>
      </c>
      <c r="F232" s="166">
        <v>133.5</v>
      </c>
      <c r="G232" s="166"/>
      <c r="H232" s="167">
        <v>126.5</v>
      </c>
      <c r="I232" s="167">
        <v>178</v>
      </c>
      <c r="J232" s="168" t="s">
        <v>705</v>
      </c>
      <c r="K232" s="169">
        <f t="shared" si="81"/>
        <v>-7</v>
      </c>
      <c r="L232" s="170">
        <f t="shared" si="82"/>
        <v>-5.2434456928838954E-2</v>
      </c>
      <c r="M232" s="166" t="s">
        <v>591</v>
      </c>
      <c r="N232" s="163">
        <v>42615</v>
      </c>
      <c r="O232" s="1"/>
      <c r="P232" s="1"/>
      <c r="Q232" s="231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2">
        <v>68</v>
      </c>
      <c r="B233" s="153">
        <v>42613</v>
      </c>
      <c r="C233" s="153"/>
      <c r="D233" s="154" t="s">
        <v>706</v>
      </c>
      <c r="E233" s="155" t="s">
        <v>578</v>
      </c>
      <c r="F233" s="156">
        <v>560</v>
      </c>
      <c r="G233" s="155"/>
      <c r="H233" s="155">
        <v>725</v>
      </c>
      <c r="I233" s="157">
        <v>725</v>
      </c>
      <c r="J233" s="158" t="s">
        <v>611</v>
      </c>
      <c r="K233" s="159">
        <f t="shared" si="81"/>
        <v>165</v>
      </c>
      <c r="L233" s="160">
        <f t="shared" si="82"/>
        <v>0.29464285714285715</v>
      </c>
      <c r="M233" s="155" t="s">
        <v>581</v>
      </c>
      <c r="N233" s="161">
        <v>42456</v>
      </c>
      <c r="O233" s="1"/>
      <c r="P233" s="1"/>
      <c r="Q233" s="231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2">
        <v>69</v>
      </c>
      <c r="B234" s="153">
        <v>42614</v>
      </c>
      <c r="C234" s="153"/>
      <c r="D234" s="154" t="s">
        <v>707</v>
      </c>
      <c r="E234" s="155" t="s">
        <v>578</v>
      </c>
      <c r="F234" s="156">
        <v>160.5</v>
      </c>
      <c r="G234" s="155"/>
      <c r="H234" s="155">
        <v>210</v>
      </c>
      <c r="I234" s="157">
        <v>210</v>
      </c>
      <c r="J234" s="158" t="s">
        <v>611</v>
      </c>
      <c r="K234" s="159">
        <f t="shared" si="81"/>
        <v>49.5</v>
      </c>
      <c r="L234" s="160">
        <f t="shared" si="82"/>
        <v>0.30841121495327101</v>
      </c>
      <c r="M234" s="155" t="s">
        <v>581</v>
      </c>
      <c r="N234" s="161">
        <v>42871</v>
      </c>
      <c r="O234" s="1"/>
      <c r="P234" s="1"/>
      <c r="Q234" s="231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2">
        <v>70</v>
      </c>
      <c r="B235" s="153">
        <v>42646</v>
      </c>
      <c r="C235" s="153"/>
      <c r="D235" s="154" t="s">
        <v>409</v>
      </c>
      <c r="E235" s="155" t="s">
        <v>578</v>
      </c>
      <c r="F235" s="156">
        <v>430</v>
      </c>
      <c r="G235" s="155"/>
      <c r="H235" s="155">
        <v>596</v>
      </c>
      <c r="I235" s="157">
        <v>575</v>
      </c>
      <c r="J235" s="158" t="s">
        <v>708</v>
      </c>
      <c r="K235" s="159">
        <v>166</v>
      </c>
      <c r="L235" s="160">
        <v>0.38604651162790699</v>
      </c>
      <c r="M235" s="155" t="s">
        <v>581</v>
      </c>
      <c r="N235" s="161">
        <v>42769</v>
      </c>
      <c r="O235" s="1"/>
      <c r="P235" s="1"/>
      <c r="Q235" s="231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2">
        <v>71</v>
      </c>
      <c r="B236" s="153">
        <v>42657</v>
      </c>
      <c r="C236" s="153"/>
      <c r="D236" s="154" t="s">
        <v>709</v>
      </c>
      <c r="E236" s="155" t="s">
        <v>578</v>
      </c>
      <c r="F236" s="156">
        <v>280</v>
      </c>
      <c r="G236" s="155"/>
      <c r="H236" s="155">
        <v>345</v>
      </c>
      <c r="I236" s="157">
        <v>345</v>
      </c>
      <c r="J236" s="158" t="s">
        <v>611</v>
      </c>
      <c r="K236" s="159">
        <f t="shared" ref="K236:K241" si="83">H236-F236</f>
        <v>65</v>
      </c>
      <c r="L236" s="160">
        <f t="shared" ref="L236:L237" si="84">K236/F236</f>
        <v>0.23214285714285715</v>
      </c>
      <c r="M236" s="155" t="s">
        <v>581</v>
      </c>
      <c r="N236" s="161">
        <v>42814</v>
      </c>
      <c r="O236" s="1"/>
      <c r="P236" s="1"/>
      <c r="Q236" s="231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2">
        <v>72</v>
      </c>
      <c r="B237" s="153">
        <v>42657</v>
      </c>
      <c r="C237" s="153"/>
      <c r="D237" s="154" t="s">
        <v>710</v>
      </c>
      <c r="E237" s="155" t="s">
        <v>578</v>
      </c>
      <c r="F237" s="156">
        <v>245</v>
      </c>
      <c r="G237" s="155"/>
      <c r="H237" s="155">
        <v>325.5</v>
      </c>
      <c r="I237" s="157">
        <v>330</v>
      </c>
      <c r="J237" s="158" t="s">
        <v>711</v>
      </c>
      <c r="K237" s="159">
        <f t="shared" si="83"/>
        <v>80.5</v>
      </c>
      <c r="L237" s="160">
        <f t="shared" si="84"/>
        <v>0.32857142857142857</v>
      </c>
      <c r="M237" s="155" t="s">
        <v>581</v>
      </c>
      <c r="N237" s="161">
        <v>42769</v>
      </c>
      <c r="O237" s="1"/>
      <c r="P237" s="1"/>
      <c r="Q237" s="231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2">
        <v>73</v>
      </c>
      <c r="B238" s="153">
        <v>42660</v>
      </c>
      <c r="C238" s="153"/>
      <c r="D238" s="154" t="s">
        <v>712</v>
      </c>
      <c r="E238" s="155" t="s">
        <v>578</v>
      </c>
      <c r="F238" s="156">
        <v>125</v>
      </c>
      <c r="G238" s="155"/>
      <c r="H238" s="155">
        <v>160</v>
      </c>
      <c r="I238" s="157">
        <v>160</v>
      </c>
      <c r="J238" s="158" t="s">
        <v>665</v>
      </c>
      <c r="K238" s="159">
        <f t="shared" si="83"/>
        <v>35</v>
      </c>
      <c r="L238" s="160">
        <v>0.28000000000000003</v>
      </c>
      <c r="M238" s="155" t="s">
        <v>581</v>
      </c>
      <c r="N238" s="161">
        <v>42803</v>
      </c>
      <c r="O238" s="1"/>
      <c r="P238" s="1"/>
      <c r="Q238" s="231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2">
        <v>74</v>
      </c>
      <c r="B239" s="153">
        <v>42660</v>
      </c>
      <c r="C239" s="153"/>
      <c r="D239" s="154" t="s">
        <v>713</v>
      </c>
      <c r="E239" s="155" t="s">
        <v>578</v>
      </c>
      <c r="F239" s="156">
        <v>114</v>
      </c>
      <c r="G239" s="155"/>
      <c r="H239" s="155">
        <v>145</v>
      </c>
      <c r="I239" s="157">
        <v>145</v>
      </c>
      <c r="J239" s="158" t="s">
        <v>665</v>
      </c>
      <c r="K239" s="159">
        <f t="shared" si="83"/>
        <v>31</v>
      </c>
      <c r="L239" s="160">
        <f t="shared" ref="L239:L241" si="85">K239/F239</f>
        <v>0.27192982456140352</v>
      </c>
      <c r="M239" s="155" t="s">
        <v>581</v>
      </c>
      <c r="N239" s="161">
        <v>42859</v>
      </c>
      <c r="O239" s="1"/>
      <c r="P239" s="1"/>
      <c r="Q239" s="231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2">
        <v>75</v>
      </c>
      <c r="B240" s="153">
        <v>42660</v>
      </c>
      <c r="C240" s="153"/>
      <c r="D240" s="154" t="s">
        <v>714</v>
      </c>
      <c r="E240" s="155" t="s">
        <v>578</v>
      </c>
      <c r="F240" s="156">
        <v>212</v>
      </c>
      <c r="G240" s="155"/>
      <c r="H240" s="155">
        <v>280</v>
      </c>
      <c r="I240" s="157">
        <v>276</v>
      </c>
      <c r="J240" s="158" t="s">
        <v>715</v>
      </c>
      <c r="K240" s="159">
        <f t="shared" si="83"/>
        <v>68</v>
      </c>
      <c r="L240" s="160">
        <f t="shared" si="85"/>
        <v>0.32075471698113206</v>
      </c>
      <c r="M240" s="155" t="s">
        <v>581</v>
      </c>
      <c r="N240" s="161">
        <v>42858</v>
      </c>
      <c r="O240" s="1"/>
      <c r="P240" s="1"/>
      <c r="Q240" s="231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2">
        <v>76</v>
      </c>
      <c r="B241" s="153">
        <v>42678</v>
      </c>
      <c r="C241" s="153"/>
      <c r="D241" s="154" t="s">
        <v>456</v>
      </c>
      <c r="E241" s="155" t="s">
        <v>578</v>
      </c>
      <c r="F241" s="156">
        <v>155</v>
      </c>
      <c r="G241" s="155"/>
      <c r="H241" s="155">
        <v>210</v>
      </c>
      <c r="I241" s="157">
        <v>210</v>
      </c>
      <c r="J241" s="158" t="s">
        <v>716</v>
      </c>
      <c r="K241" s="159">
        <f t="shared" si="83"/>
        <v>55</v>
      </c>
      <c r="L241" s="160">
        <f t="shared" si="85"/>
        <v>0.35483870967741937</v>
      </c>
      <c r="M241" s="155" t="s">
        <v>581</v>
      </c>
      <c r="N241" s="161">
        <v>42944</v>
      </c>
      <c r="O241" s="1"/>
      <c r="P241" s="1"/>
      <c r="Q241" s="231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62">
        <v>77</v>
      </c>
      <c r="B242" s="163">
        <v>42710</v>
      </c>
      <c r="C242" s="163"/>
      <c r="D242" s="164" t="s">
        <v>717</v>
      </c>
      <c r="E242" s="165" t="s">
        <v>578</v>
      </c>
      <c r="F242" s="166">
        <v>150.5</v>
      </c>
      <c r="G242" s="166"/>
      <c r="H242" s="167">
        <v>72.5</v>
      </c>
      <c r="I242" s="167">
        <v>174</v>
      </c>
      <c r="J242" s="168" t="s">
        <v>718</v>
      </c>
      <c r="K242" s="169">
        <v>-78</v>
      </c>
      <c r="L242" s="170">
        <v>-0.51827242524916906</v>
      </c>
      <c r="M242" s="166" t="s">
        <v>591</v>
      </c>
      <c r="N242" s="163">
        <v>43333</v>
      </c>
      <c r="O242" s="1"/>
      <c r="P242" s="1"/>
      <c r="Q242" s="231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2">
        <v>78</v>
      </c>
      <c r="B243" s="153">
        <v>42712</v>
      </c>
      <c r="C243" s="153"/>
      <c r="D243" s="154" t="s">
        <v>719</v>
      </c>
      <c r="E243" s="155" t="s">
        <v>578</v>
      </c>
      <c r="F243" s="156">
        <v>380</v>
      </c>
      <c r="G243" s="155"/>
      <c r="H243" s="155">
        <v>478</v>
      </c>
      <c r="I243" s="157">
        <v>468</v>
      </c>
      <c r="J243" s="158" t="s">
        <v>665</v>
      </c>
      <c r="K243" s="159">
        <f t="shared" ref="K243:K245" si="86">H243-F243</f>
        <v>98</v>
      </c>
      <c r="L243" s="160">
        <f t="shared" ref="L243:L245" si="87">K243/F243</f>
        <v>0.25789473684210529</v>
      </c>
      <c r="M243" s="155" t="s">
        <v>581</v>
      </c>
      <c r="N243" s="161">
        <v>43025</v>
      </c>
      <c r="O243" s="1"/>
      <c r="P243" s="1"/>
      <c r="Q243" s="231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2">
        <v>79</v>
      </c>
      <c r="B244" s="153">
        <v>42734</v>
      </c>
      <c r="C244" s="153"/>
      <c r="D244" s="154" t="s">
        <v>121</v>
      </c>
      <c r="E244" s="155" t="s">
        <v>578</v>
      </c>
      <c r="F244" s="156">
        <v>305</v>
      </c>
      <c r="G244" s="155"/>
      <c r="H244" s="155">
        <v>375</v>
      </c>
      <c r="I244" s="157">
        <v>375</v>
      </c>
      <c r="J244" s="158" t="s">
        <v>665</v>
      </c>
      <c r="K244" s="159">
        <f t="shared" si="86"/>
        <v>70</v>
      </c>
      <c r="L244" s="160">
        <f t="shared" si="87"/>
        <v>0.22950819672131148</v>
      </c>
      <c r="M244" s="155" t="s">
        <v>581</v>
      </c>
      <c r="N244" s="161">
        <v>42768</v>
      </c>
      <c r="O244" s="1"/>
      <c r="P244" s="1"/>
      <c r="Q244" s="231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2">
        <v>80</v>
      </c>
      <c r="B245" s="153">
        <v>42739</v>
      </c>
      <c r="C245" s="153"/>
      <c r="D245" s="154" t="s">
        <v>104</v>
      </c>
      <c r="E245" s="155" t="s">
        <v>578</v>
      </c>
      <c r="F245" s="156">
        <v>99.5</v>
      </c>
      <c r="G245" s="155"/>
      <c r="H245" s="155">
        <v>158</v>
      </c>
      <c r="I245" s="157">
        <v>158</v>
      </c>
      <c r="J245" s="158" t="s">
        <v>665</v>
      </c>
      <c r="K245" s="159">
        <f t="shared" si="86"/>
        <v>58.5</v>
      </c>
      <c r="L245" s="160">
        <f t="shared" si="87"/>
        <v>0.5879396984924623</v>
      </c>
      <c r="M245" s="155" t="s">
        <v>581</v>
      </c>
      <c r="N245" s="161">
        <v>42898</v>
      </c>
      <c r="O245" s="1"/>
      <c r="P245" s="1"/>
      <c r="Q245" s="231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2">
        <v>81</v>
      </c>
      <c r="B246" s="153">
        <v>42739</v>
      </c>
      <c r="C246" s="153"/>
      <c r="D246" s="154" t="s">
        <v>104</v>
      </c>
      <c r="E246" s="155" t="s">
        <v>578</v>
      </c>
      <c r="F246" s="156">
        <v>99.5</v>
      </c>
      <c r="G246" s="155"/>
      <c r="H246" s="155">
        <v>158</v>
      </c>
      <c r="I246" s="157">
        <v>158</v>
      </c>
      <c r="J246" s="158" t="s">
        <v>665</v>
      </c>
      <c r="K246" s="159">
        <v>58.5</v>
      </c>
      <c r="L246" s="160">
        <v>0.58793969849246197</v>
      </c>
      <c r="M246" s="155" t="s">
        <v>581</v>
      </c>
      <c r="N246" s="161">
        <v>42898</v>
      </c>
      <c r="O246" s="1"/>
      <c r="P246" s="1"/>
      <c r="Q246" s="231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2">
        <v>82</v>
      </c>
      <c r="B247" s="153">
        <v>42786</v>
      </c>
      <c r="C247" s="153"/>
      <c r="D247" s="154" t="s">
        <v>210</v>
      </c>
      <c r="E247" s="155" t="s">
        <v>578</v>
      </c>
      <c r="F247" s="156">
        <v>140.5</v>
      </c>
      <c r="G247" s="155"/>
      <c r="H247" s="155">
        <v>220</v>
      </c>
      <c r="I247" s="157">
        <v>220</v>
      </c>
      <c r="J247" s="158" t="s">
        <v>665</v>
      </c>
      <c r="K247" s="159">
        <f>H247-F247</f>
        <v>79.5</v>
      </c>
      <c r="L247" s="160">
        <f>K247/F247</f>
        <v>0.5658362989323843</v>
      </c>
      <c r="M247" s="155" t="s">
        <v>581</v>
      </c>
      <c r="N247" s="161">
        <v>42864</v>
      </c>
      <c r="O247" s="1"/>
      <c r="P247" s="1"/>
      <c r="Q247" s="231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2">
        <v>83</v>
      </c>
      <c r="B248" s="153">
        <v>42786</v>
      </c>
      <c r="C248" s="153"/>
      <c r="D248" s="154" t="s">
        <v>720</v>
      </c>
      <c r="E248" s="155" t="s">
        <v>578</v>
      </c>
      <c r="F248" s="156">
        <v>202.5</v>
      </c>
      <c r="G248" s="155"/>
      <c r="H248" s="155">
        <v>234</v>
      </c>
      <c r="I248" s="157">
        <v>234</v>
      </c>
      <c r="J248" s="158" t="s">
        <v>665</v>
      </c>
      <c r="K248" s="159">
        <v>31.5</v>
      </c>
      <c r="L248" s="160">
        <v>0.155555555555556</v>
      </c>
      <c r="M248" s="155" t="s">
        <v>581</v>
      </c>
      <c r="N248" s="161">
        <v>42836</v>
      </c>
      <c r="O248" s="1"/>
      <c r="P248" s="1"/>
      <c r="Q248" s="231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2">
        <v>84</v>
      </c>
      <c r="B249" s="153">
        <v>42818</v>
      </c>
      <c r="C249" s="153"/>
      <c r="D249" s="154" t="s">
        <v>721</v>
      </c>
      <c r="E249" s="155" t="s">
        <v>578</v>
      </c>
      <c r="F249" s="156">
        <v>300.5</v>
      </c>
      <c r="G249" s="155"/>
      <c r="H249" s="155">
        <v>417.5</v>
      </c>
      <c r="I249" s="157">
        <v>420</v>
      </c>
      <c r="J249" s="158" t="s">
        <v>722</v>
      </c>
      <c r="K249" s="159">
        <f>H249-F249</f>
        <v>117</v>
      </c>
      <c r="L249" s="160">
        <f>K249/F249</f>
        <v>0.38935108153078202</v>
      </c>
      <c r="M249" s="155" t="s">
        <v>581</v>
      </c>
      <c r="N249" s="161">
        <v>43070</v>
      </c>
      <c r="O249" s="1"/>
      <c r="P249" s="1"/>
      <c r="Q249" s="231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2">
        <v>85</v>
      </c>
      <c r="B250" s="153">
        <v>42818</v>
      </c>
      <c r="C250" s="153"/>
      <c r="D250" s="154" t="s">
        <v>695</v>
      </c>
      <c r="E250" s="155" t="s">
        <v>578</v>
      </c>
      <c r="F250" s="156">
        <v>850</v>
      </c>
      <c r="G250" s="155"/>
      <c r="H250" s="155">
        <v>1042.5</v>
      </c>
      <c r="I250" s="157">
        <v>1023</v>
      </c>
      <c r="J250" s="158" t="s">
        <v>723</v>
      </c>
      <c r="K250" s="159">
        <v>192.5</v>
      </c>
      <c r="L250" s="160">
        <v>0.22647058823529401</v>
      </c>
      <c r="M250" s="155" t="s">
        <v>581</v>
      </c>
      <c r="N250" s="161">
        <v>42830</v>
      </c>
      <c r="O250" s="1"/>
      <c r="P250" s="1"/>
      <c r="Q250" s="231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2">
        <v>86</v>
      </c>
      <c r="B251" s="153">
        <v>42830</v>
      </c>
      <c r="C251" s="153"/>
      <c r="D251" s="154" t="s">
        <v>487</v>
      </c>
      <c r="E251" s="155" t="s">
        <v>578</v>
      </c>
      <c r="F251" s="156">
        <v>785</v>
      </c>
      <c r="G251" s="155"/>
      <c r="H251" s="155">
        <v>930</v>
      </c>
      <c r="I251" s="157">
        <v>920</v>
      </c>
      <c r="J251" s="158" t="s">
        <v>724</v>
      </c>
      <c r="K251" s="159">
        <f>H251-F251</f>
        <v>145</v>
      </c>
      <c r="L251" s="160">
        <f>K251/F251</f>
        <v>0.18471337579617833</v>
      </c>
      <c r="M251" s="155" t="s">
        <v>581</v>
      </c>
      <c r="N251" s="161">
        <v>42976</v>
      </c>
      <c r="O251" s="1"/>
      <c r="P251" s="1"/>
      <c r="Q251" s="231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62">
        <v>87</v>
      </c>
      <c r="B252" s="163">
        <v>42831</v>
      </c>
      <c r="C252" s="163"/>
      <c r="D252" s="164" t="s">
        <v>725</v>
      </c>
      <c r="E252" s="165" t="s">
        <v>578</v>
      </c>
      <c r="F252" s="166">
        <v>40</v>
      </c>
      <c r="G252" s="166"/>
      <c r="H252" s="167">
        <v>13.1</v>
      </c>
      <c r="I252" s="167">
        <v>60</v>
      </c>
      <c r="J252" s="168" t="s">
        <v>726</v>
      </c>
      <c r="K252" s="169">
        <v>-26.9</v>
      </c>
      <c r="L252" s="170">
        <v>-0.67249999999999999</v>
      </c>
      <c r="M252" s="166" t="s">
        <v>591</v>
      </c>
      <c r="N252" s="163">
        <v>43138</v>
      </c>
      <c r="O252" s="1"/>
      <c r="P252" s="1"/>
      <c r="Q252" s="231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2">
        <v>88</v>
      </c>
      <c r="B253" s="153">
        <v>42837</v>
      </c>
      <c r="C253" s="153"/>
      <c r="D253" s="154" t="s">
        <v>102</v>
      </c>
      <c r="E253" s="155" t="s">
        <v>578</v>
      </c>
      <c r="F253" s="156">
        <v>289.5</v>
      </c>
      <c r="G253" s="155"/>
      <c r="H253" s="155">
        <v>354</v>
      </c>
      <c r="I253" s="157">
        <v>360</v>
      </c>
      <c r="J253" s="158" t="s">
        <v>727</v>
      </c>
      <c r="K253" s="159">
        <f t="shared" ref="K253:K261" si="88">H253-F253</f>
        <v>64.5</v>
      </c>
      <c r="L253" s="160">
        <f t="shared" ref="L253:L261" si="89">K253/F253</f>
        <v>0.22279792746113988</v>
      </c>
      <c r="M253" s="155" t="s">
        <v>581</v>
      </c>
      <c r="N253" s="161">
        <v>43040</v>
      </c>
      <c r="O253" s="1"/>
      <c r="P253" s="1"/>
      <c r="Q253" s="231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52">
        <v>89</v>
      </c>
      <c r="B254" s="153">
        <v>42845</v>
      </c>
      <c r="C254" s="153"/>
      <c r="D254" s="154" t="s">
        <v>428</v>
      </c>
      <c r="E254" s="155" t="s">
        <v>578</v>
      </c>
      <c r="F254" s="156">
        <v>700</v>
      </c>
      <c r="G254" s="155"/>
      <c r="H254" s="155">
        <v>840</v>
      </c>
      <c r="I254" s="157">
        <v>840</v>
      </c>
      <c r="J254" s="158" t="s">
        <v>728</v>
      </c>
      <c r="K254" s="159">
        <f t="shared" si="88"/>
        <v>140</v>
      </c>
      <c r="L254" s="160">
        <f t="shared" si="89"/>
        <v>0.2</v>
      </c>
      <c r="M254" s="155" t="s">
        <v>581</v>
      </c>
      <c r="N254" s="161">
        <v>42893</v>
      </c>
      <c r="O254" s="1"/>
      <c r="P254" s="1"/>
      <c r="Q254" s="231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52">
        <v>90</v>
      </c>
      <c r="B255" s="153">
        <v>42887</v>
      </c>
      <c r="C255" s="153"/>
      <c r="D255" s="154" t="s">
        <v>729</v>
      </c>
      <c r="E255" s="155" t="s">
        <v>578</v>
      </c>
      <c r="F255" s="156">
        <v>130</v>
      </c>
      <c r="G255" s="155"/>
      <c r="H255" s="155">
        <v>144.25</v>
      </c>
      <c r="I255" s="157">
        <v>170</v>
      </c>
      <c r="J255" s="158" t="s">
        <v>730</v>
      </c>
      <c r="K255" s="159">
        <f t="shared" si="88"/>
        <v>14.25</v>
      </c>
      <c r="L255" s="160">
        <f t="shared" si="89"/>
        <v>0.10961538461538461</v>
      </c>
      <c r="M255" s="155" t="s">
        <v>581</v>
      </c>
      <c r="N255" s="161">
        <v>43675</v>
      </c>
      <c r="O255" s="1"/>
      <c r="P255" s="1"/>
      <c r="Q255" s="231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2">
        <v>91</v>
      </c>
      <c r="B256" s="153">
        <v>42901</v>
      </c>
      <c r="C256" s="153"/>
      <c r="D256" s="154" t="s">
        <v>731</v>
      </c>
      <c r="E256" s="155" t="s">
        <v>578</v>
      </c>
      <c r="F256" s="156">
        <v>214.5</v>
      </c>
      <c r="G256" s="155"/>
      <c r="H256" s="155">
        <v>262</v>
      </c>
      <c r="I256" s="157">
        <v>262</v>
      </c>
      <c r="J256" s="158" t="s">
        <v>600</v>
      </c>
      <c r="K256" s="159">
        <f t="shared" si="88"/>
        <v>47.5</v>
      </c>
      <c r="L256" s="160">
        <f t="shared" si="89"/>
        <v>0.22144522144522144</v>
      </c>
      <c r="M256" s="155" t="s">
        <v>581</v>
      </c>
      <c r="N256" s="161">
        <v>42977</v>
      </c>
      <c r="O256" s="1"/>
      <c r="P256" s="1"/>
      <c r="Q256" s="231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3">
        <v>92</v>
      </c>
      <c r="B257" s="184">
        <v>42933</v>
      </c>
      <c r="C257" s="184"/>
      <c r="D257" s="185" t="s">
        <v>732</v>
      </c>
      <c r="E257" s="186" t="s">
        <v>578</v>
      </c>
      <c r="F257" s="187">
        <v>370</v>
      </c>
      <c r="G257" s="186"/>
      <c r="H257" s="186">
        <v>447.5</v>
      </c>
      <c r="I257" s="188">
        <v>450</v>
      </c>
      <c r="J257" s="189" t="s">
        <v>665</v>
      </c>
      <c r="K257" s="159">
        <f t="shared" si="88"/>
        <v>77.5</v>
      </c>
      <c r="L257" s="190">
        <f t="shared" si="89"/>
        <v>0.20945945945945946</v>
      </c>
      <c r="M257" s="186" t="s">
        <v>581</v>
      </c>
      <c r="N257" s="191">
        <v>43035</v>
      </c>
      <c r="O257" s="1"/>
      <c r="P257" s="1"/>
      <c r="Q257" s="231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3">
        <v>93</v>
      </c>
      <c r="B258" s="184">
        <v>42943</v>
      </c>
      <c r="C258" s="184"/>
      <c r="D258" s="185" t="s">
        <v>208</v>
      </c>
      <c r="E258" s="186" t="s">
        <v>578</v>
      </c>
      <c r="F258" s="187">
        <v>657.5</v>
      </c>
      <c r="G258" s="186"/>
      <c r="H258" s="186">
        <v>825</v>
      </c>
      <c r="I258" s="188">
        <v>820</v>
      </c>
      <c r="J258" s="189" t="s">
        <v>665</v>
      </c>
      <c r="K258" s="159">
        <f t="shared" si="88"/>
        <v>167.5</v>
      </c>
      <c r="L258" s="190">
        <f t="shared" si="89"/>
        <v>0.25475285171102663</v>
      </c>
      <c r="M258" s="186" t="s">
        <v>581</v>
      </c>
      <c r="N258" s="191">
        <v>43090</v>
      </c>
      <c r="O258" s="1"/>
      <c r="P258" s="1"/>
      <c r="Q258" s="231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52">
        <v>94</v>
      </c>
      <c r="B259" s="153">
        <v>42964</v>
      </c>
      <c r="C259" s="153"/>
      <c r="D259" s="154" t="s">
        <v>382</v>
      </c>
      <c r="E259" s="155" t="s">
        <v>578</v>
      </c>
      <c r="F259" s="156">
        <v>605</v>
      </c>
      <c r="G259" s="155"/>
      <c r="H259" s="155">
        <v>750</v>
      </c>
      <c r="I259" s="157">
        <v>750</v>
      </c>
      <c r="J259" s="158" t="s">
        <v>724</v>
      </c>
      <c r="K259" s="159">
        <f t="shared" si="88"/>
        <v>145</v>
      </c>
      <c r="L259" s="160">
        <f t="shared" si="89"/>
        <v>0.23966942148760331</v>
      </c>
      <c r="M259" s="155" t="s">
        <v>581</v>
      </c>
      <c r="N259" s="161">
        <v>43027</v>
      </c>
      <c r="O259" s="1"/>
      <c r="P259" s="1"/>
      <c r="Q259" s="231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62">
        <v>95</v>
      </c>
      <c r="B260" s="163">
        <v>42979</v>
      </c>
      <c r="C260" s="163"/>
      <c r="D260" s="171" t="s">
        <v>733</v>
      </c>
      <c r="E260" s="166" t="s">
        <v>578</v>
      </c>
      <c r="F260" s="166">
        <v>255</v>
      </c>
      <c r="G260" s="167"/>
      <c r="H260" s="167">
        <v>217.25</v>
      </c>
      <c r="I260" s="167">
        <v>320</v>
      </c>
      <c r="J260" s="168" t="s">
        <v>734</v>
      </c>
      <c r="K260" s="169">
        <f t="shared" si="88"/>
        <v>-37.75</v>
      </c>
      <c r="L260" s="172">
        <f t="shared" si="89"/>
        <v>-0.14803921568627451</v>
      </c>
      <c r="M260" s="166" t="s">
        <v>591</v>
      </c>
      <c r="N260" s="163">
        <v>43661</v>
      </c>
      <c r="O260" s="1"/>
      <c r="P260" s="1"/>
      <c r="Q260" s="231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52">
        <v>96</v>
      </c>
      <c r="B261" s="153">
        <v>42997</v>
      </c>
      <c r="C261" s="153"/>
      <c r="D261" s="154" t="s">
        <v>735</v>
      </c>
      <c r="E261" s="155" t="s">
        <v>578</v>
      </c>
      <c r="F261" s="156">
        <v>215</v>
      </c>
      <c r="G261" s="155"/>
      <c r="H261" s="155">
        <v>258</v>
      </c>
      <c r="I261" s="157">
        <v>258</v>
      </c>
      <c r="J261" s="158" t="s">
        <v>665</v>
      </c>
      <c r="K261" s="159">
        <f t="shared" si="88"/>
        <v>43</v>
      </c>
      <c r="L261" s="160">
        <f t="shared" si="89"/>
        <v>0.2</v>
      </c>
      <c r="M261" s="155" t="s">
        <v>581</v>
      </c>
      <c r="N261" s="161">
        <v>43040</v>
      </c>
      <c r="O261" s="1"/>
      <c r="P261" s="1"/>
      <c r="Q261" s="231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52">
        <v>97</v>
      </c>
      <c r="B262" s="153">
        <v>42997</v>
      </c>
      <c r="C262" s="153"/>
      <c r="D262" s="154" t="s">
        <v>735</v>
      </c>
      <c r="E262" s="155" t="s">
        <v>578</v>
      </c>
      <c r="F262" s="156">
        <v>215</v>
      </c>
      <c r="G262" s="155"/>
      <c r="H262" s="155">
        <v>258</v>
      </c>
      <c r="I262" s="157">
        <v>258</v>
      </c>
      <c r="J262" s="189" t="s">
        <v>665</v>
      </c>
      <c r="K262" s="159">
        <v>43</v>
      </c>
      <c r="L262" s="160">
        <v>0.2</v>
      </c>
      <c r="M262" s="155" t="s">
        <v>581</v>
      </c>
      <c r="N262" s="161">
        <v>43040</v>
      </c>
      <c r="O262" s="1"/>
      <c r="P262" s="1"/>
      <c r="Q262" s="231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3">
        <v>98</v>
      </c>
      <c r="B263" s="184">
        <v>42998</v>
      </c>
      <c r="C263" s="184"/>
      <c r="D263" s="185" t="s">
        <v>736</v>
      </c>
      <c r="E263" s="186" t="s">
        <v>578</v>
      </c>
      <c r="F263" s="156">
        <v>75</v>
      </c>
      <c r="G263" s="186"/>
      <c r="H263" s="186">
        <v>90</v>
      </c>
      <c r="I263" s="188">
        <v>90</v>
      </c>
      <c r="J263" s="158" t="s">
        <v>737</v>
      </c>
      <c r="K263" s="159">
        <f t="shared" ref="K263:K268" si="90">H263-F263</f>
        <v>15</v>
      </c>
      <c r="L263" s="160">
        <f t="shared" ref="L263:L268" si="91">K263/F263</f>
        <v>0.2</v>
      </c>
      <c r="M263" s="155" t="s">
        <v>581</v>
      </c>
      <c r="N263" s="161">
        <v>43019</v>
      </c>
      <c r="O263" s="1"/>
      <c r="P263" s="1"/>
      <c r="Q263" s="231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3">
        <v>99</v>
      </c>
      <c r="B264" s="184">
        <v>43011</v>
      </c>
      <c r="C264" s="184"/>
      <c r="D264" s="185" t="s">
        <v>738</v>
      </c>
      <c r="E264" s="186" t="s">
        <v>578</v>
      </c>
      <c r="F264" s="187">
        <v>315</v>
      </c>
      <c r="G264" s="186"/>
      <c r="H264" s="186">
        <v>392</v>
      </c>
      <c r="I264" s="188">
        <v>384</v>
      </c>
      <c r="J264" s="189" t="s">
        <v>739</v>
      </c>
      <c r="K264" s="159">
        <f t="shared" si="90"/>
        <v>77</v>
      </c>
      <c r="L264" s="190">
        <f t="shared" si="91"/>
        <v>0.24444444444444444</v>
      </c>
      <c r="M264" s="186" t="s">
        <v>581</v>
      </c>
      <c r="N264" s="191">
        <v>43017</v>
      </c>
      <c r="O264" s="1"/>
      <c r="P264" s="1"/>
      <c r="Q264" s="231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3">
        <v>100</v>
      </c>
      <c r="B265" s="184">
        <v>43013</v>
      </c>
      <c r="C265" s="184"/>
      <c r="D265" s="185" t="s">
        <v>460</v>
      </c>
      <c r="E265" s="186" t="s">
        <v>578</v>
      </c>
      <c r="F265" s="187">
        <v>145</v>
      </c>
      <c r="G265" s="186"/>
      <c r="H265" s="186">
        <v>179</v>
      </c>
      <c r="I265" s="188">
        <v>180</v>
      </c>
      <c r="J265" s="189" t="s">
        <v>740</v>
      </c>
      <c r="K265" s="159">
        <f t="shared" si="90"/>
        <v>34</v>
      </c>
      <c r="L265" s="190">
        <f t="shared" si="91"/>
        <v>0.23448275862068965</v>
      </c>
      <c r="M265" s="186" t="s">
        <v>581</v>
      </c>
      <c r="N265" s="191">
        <v>43025</v>
      </c>
      <c r="O265" s="1"/>
      <c r="P265" s="1"/>
      <c r="Q265" s="231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3">
        <v>101</v>
      </c>
      <c r="B266" s="184">
        <v>43014</v>
      </c>
      <c r="C266" s="184"/>
      <c r="D266" s="185" t="s">
        <v>357</v>
      </c>
      <c r="E266" s="186" t="s">
        <v>578</v>
      </c>
      <c r="F266" s="187">
        <v>256</v>
      </c>
      <c r="G266" s="186"/>
      <c r="H266" s="186">
        <v>323</v>
      </c>
      <c r="I266" s="188">
        <v>320</v>
      </c>
      <c r="J266" s="189" t="s">
        <v>665</v>
      </c>
      <c r="K266" s="159">
        <f t="shared" si="90"/>
        <v>67</v>
      </c>
      <c r="L266" s="190">
        <f t="shared" si="91"/>
        <v>0.26171875</v>
      </c>
      <c r="M266" s="186" t="s">
        <v>581</v>
      </c>
      <c r="N266" s="191">
        <v>43067</v>
      </c>
      <c r="O266" s="1"/>
      <c r="P266" s="1"/>
      <c r="Q266" s="231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3">
        <v>102</v>
      </c>
      <c r="B267" s="184">
        <v>43017</v>
      </c>
      <c r="C267" s="184"/>
      <c r="D267" s="185" t="s">
        <v>371</v>
      </c>
      <c r="E267" s="186" t="s">
        <v>578</v>
      </c>
      <c r="F267" s="187">
        <v>137.5</v>
      </c>
      <c r="G267" s="186"/>
      <c r="H267" s="186">
        <v>184</v>
      </c>
      <c r="I267" s="188">
        <v>183</v>
      </c>
      <c r="J267" s="189" t="s">
        <v>741</v>
      </c>
      <c r="K267" s="159">
        <f t="shared" si="90"/>
        <v>46.5</v>
      </c>
      <c r="L267" s="190">
        <f t="shared" si="91"/>
        <v>0.33818181818181819</v>
      </c>
      <c r="M267" s="186" t="s">
        <v>581</v>
      </c>
      <c r="N267" s="191">
        <v>43108</v>
      </c>
      <c r="O267" s="1"/>
      <c r="P267" s="1"/>
      <c r="Q267" s="231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3">
        <v>103</v>
      </c>
      <c r="B268" s="184">
        <v>43018</v>
      </c>
      <c r="C268" s="184"/>
      <c r="D268" s="185" t="s">
        <v>742</v>
      </c>
      <c r="E268" s="186" t="s">
        <v>578</v>
      </c>
      <c r="F268" s="187">
        <v>125.5</v>
      </c>
      <c r="G268" s="186"/>
      <c r="H268" s="186">
        <v>158</v>
      </c>
      <c r="I268" s="188">
        <v>155</v>
      </c>
      <c r="J268" s="189" t="s">
        <v>743</v>
      </c>
      <c r="K268" s="159">
        <f t="shared" si="90"/>
        <v>32.5</v>
      </c>
      <c r="L268" s="190">
        <f t="shared" si="91"/>
        <v>0.25896414342629481</v>
      </c>
      <c r="M268" s="186" t="s">
        <v>581</v>
      </c>
      <c r="N268" s="191">
        <v>43067</v>
      </c>
      <c r="O268" s="1"/>
      <c r="P268" s="1"/>
      <c r="Q268" s="231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3">
        <v>104</v>
      </c>
      <c r="B269" s="184">
        <v>43018</v>
      </c>
      <c r="C269" s="184"/>
      <c r="D269" s="185" t="s">
        <v>744</v>
      </c>
      <c r="E269" s="186" t="s">
        <v>578</v>
      </c>
      <c r="F269" s="187">
        <v>895</v>
      </c>
      <c r="G269" s="186"/>
      <c r="H269" s="186">
        <v>1122.5</v>
      </c>
      <c r="I269" s="188">
        <v>1078</v>
      </c>
      <c r="J269" s="189" t="s">
        <v>745</v>
      </c>
      <c r="K269" s="159">
        <v>227.5</v>
      </c>
      <c r="L269" s="190">
        <v>0.25418994413407803</v>
      </c>
      <c r="M269" s="186" t="s">
        <v>581</v>
      </c>
      <c r="N269" s="191">
        <v>43117</v>
      </c>
      <c r="O269" s="1"/>
      <c r="P269" s="1"/>
      <c r="Q269" s="231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3">
        <v>105</v>
      </c>
      <c r="B270" s="184">
        <v>43020</v>
      </c>
      <c r="C270" s="184"/>
      <c r="D270" s="185" t="s">
        <v>366</v>
      </c>
      <c r="E270" s="186" t="s">
        <v>578</v>
      </c>
      <c r="F270" s="187">
        <v>525</v>
      </c>
      <c r="G270" s="186"/>
      <c r="H270" s="186">
        <v>629</v>
      </c>
      <c r="I270" s="188">
        <v>629</v>
      </c>
      <c r="J270" s="189" t="s">
        <v>665</v>
      </c>
      <c r="K270" s="159">
        <v>104</v>
      </c>
      <c r="L270" s="190">
        <v>0.19809523809523799</v>
      </c>
      <c r="M270" s="186" t="s">
        <v>581</v>
      </c>
      <c r="N270" s="191">
        <v>43119</v>
      </c>
      <c r="O270" s="1"/>
      <c r="P270" s="1"/>
      <c r="Q270" s="231"/>
      <c r="R270" s="1"/>
      <c r="S270" s="6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3">
        <v>106</v>
      </c>
      <c r="B271" s="184">
        <v>43046</v>
      </c>
      <c r="C271" s="184"/>
      <c r="D271" s="185" t="s">
        <v>404</v>
      </c>
      <c r="E271" s="186" t="s">
        <v>578</v>
      </c>
      <c r="F271" s="187">
        <v>740</v>
      </c>
      <c r="G271" s="186"/>
      <c r="H271" s="186">
        <v>892.5</v>
      </c>
      <c r="I271" s="188">
        <v>900</v>
      </c>
      <c r="J271" s="189" t="s">
        <v>746</v>
      </c>
      <c r="K271" s="159">
        <f t="shared" ref="K271:K273" si="92">H271-F271</f>
        <v>152.5</v>
      </c>
      <c r="L271" s="190">
        <f t="shared" ref="L271:L273" si="93">K271/F271</f>
        <v>0.20608108108108109</v>
      </c>
      <c r="M271" s="186" t="s">
        <v>581</v>
      </c>
      <c r="N271" s="191">
        <v>43052</v>
      </c>
      <c r="O271" s="1"/>
      <c r="P271" s="1"/>
      <c r="Q271" s="231"/>
      <c r="R271" s="1"/>
      <c r="S271" s="6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52">
        <v>107</v>
      </c>
      <c r="B272" s="153">
        <v>43073</v>
      </c>
      <c r="C272" s="153"/>
      <c r="D272" s="154" t="s">
        <v>747</v>
      </c>
      <c r="E272" s="155" t="s">
        <v>578</v>
      </c>
      <c r="F272" s="156">
        <v>118.5</v>
      </c>
      <c r="G272" s="155"/>
      <c r="H272" s="155">
        <v>143.5</v>
      </c>
      <c r="I272" s="157">
        <v>145</v>
      </c>
      <c r="J272" s="158" t="s">
        <v>748</v>
      </c>
      <c r="K272" s="159">
        <f t="shared" si="92"/>
        <v>25</v>
      </c>
      <c r="L272" s="160">
        <f t="shared" si="93"/>
        <v>0.2109704641350211</v>
      </c>
      <c r="M272" s="155" t="s">
        <v>581</v>
      </c>
      <c r="N272" s="161">
        <v>43097</v>
      </c>
      <c r="O272" s="1"/>
      <c r="P272" s="1"/>
      <c r="Q272" s="231"/>
      <c r="R272" s="1"/>
      <c r="S272" s="6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62">
        <v>108</v>
      </c>
      <c r="B273" s="163">
        <v>43090</v>
      </c>
      <c r="C273" s="163"/>
      <c r="D273" s="164" t="s">
        <v>433</v>
      </c>
      <c r="E273" s="165" t="s">
        <v>578</v>
      </c>
      <c r="F273" s="166">
        <v>715</v>
      </c>
      <c r="G273" s="166"/>
      <c r="H273" s="167">
        <v>500</v>
      </c>
      <c r="I273" s="167">
        <v>872</v>
      </c>
      <c r="J273" s="168" t="s">
        <v>749</v>
      </c>
      <c r="K273" s="169">
        <f t="shared" si="92"/>
        <v>-215</v>
      </c>
      <c r="L273" s="170">
        <f t="shared" si="93"/>
        <v>-0.30069930069930068</v>
      </c>
      <c r="M273" s="166" t="s">
        <v>591</v>
      </c>
      <c r="N273" s="163">
        <v>43670</v>
      </c>
      <c r="O273" s="1"/>
      <c r="P273" s="1"/>
      <c r="Q273" s="231"/>
      <c r="R273" s="1"/>
      <c r="S273" s="6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52">
        <v>109</v>
      </c>
      <c r="B274" s="153">
        <v>43098</v>
      </c>
      <c r="C274" s="153"/>
      <c r="D274" s="154" t="s">
        <v>738</v>
      </c>
      <c r="E274" s="155" t="s">
        <v>578</v>
      </c>
      <c r="F274" s="156">
        <v>435</v>
      </c>
      <c r="G274" s="155"/>
      <c r="H274" s="155">
        <v>542.5</v>
      </c>
      <c r="I274" s="157">
        <v>539</v>
      </c>
      <c r="J274" s="158" t="s">
        <v>665</v>
      </c>
      <c r="K274" s="159">
        <v>107.5</v>
      </c>
      <c r="L274" s="160">
        <v>0.247126436781609</v>
      </c>
      <c r="M274" s="155" t="s">
        <v>581</v>
      </c>
      <c r="N274" s="161">
        <v>43206</v>
      </c>
      <c r="O274" s="1"/>
      <c r="P274" s="1"/>
      <c r="Q274" s="231"/>
      <c r="R274" s="1"/>
      <c r="S274" s="6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52">
        <v>110</v>
      </c>
      <c r="B275" s="153">
        <v>43098</v>
      </c>
      <c r="C275" s="153"/>
      <c r="D275" s="154" t="s">
        <v>548</v>
      </c>
      <c r="E275" s="155" t="s">
        <v>578</v>
      </c>
      <c r="F275" s="156">
        <v>885</v>
      </c>
      <c r="G275" s="155"/>
      <c r="H275" s="155">
        <v>1090</v>
      </c>
      <c r="I275" s="157">
        <v>1084</v>
      </c>
      <c r="J275" s="158" t="s">
        <v>665</v>
      </c>
      <c r="K275" s="159">
        <v>205</v>
      </c>
      <c r="L275" s="160">
        <v>0.23163841807909599</v>
      </c>
      <c r="M275" s="155" t="s">
        <v>581</v>
      </c>
      <c r="N275" s="161">
        <v>43213</v>
      </c>
      <c r="O275" s="1"/>
      <c r="P275" s="1"/>
      <c r="Q275" s="231"/>
      <c r="R275" s="1"/>
      <c r="S275" s="6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92">
        <v>111</v>
      </c>
      <c r="B276" s="193">
        <v>43192</v>
      </c>
      <c r="C276" s="193"/>
      <c r="D276" s="171" t="s">
        <v>750</v>
      </c>
      <c r="E276" s="166" t="s">
        <v>578</v>
      </c>
      <c r="F276" s="194">
        <v>478.5</v>
      </c>
      <c r="G276" s="166"/>
      <c r="H276" s="166">
        <v>442</v>
      </c>
      <c r="I276" s="167">
        <v>613</v>
      </c>
      <c r="J276" s="168" t="s">
        <v>751</v>
      </c>
      <c r="K276" s="169">
        <f t="shared" ref="K276:K279" si="94">H276-F276</f>
        <v>-36.5</v>
      </c>
      <c r="L276" s="170">
        <f t="shared" ref="L276:L279" si="95">K276/F276</f>
        <v>-7.6280041797283177E-2</v>
      </c>
      <c r="M276" s="166" t="s">
        <v>591</v>
      </c>
      <c r="N276" s="163">
        <v>43762</v>
      </c>
      <c r="O276" s="1"/>
      <c r="P276" s="1"/>
      <c r="Q276" s="231"/>
      <c r="R276" s="1"/>
      <c r="S276" s="6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62">
        <v>112</v>
      </c>
      <c r="B277" s="163">
        <v>43194</v>
      </c>
      <c r="C277" s="163"/>
      <c r="D277" s="164" t="s">
        <v>752</v>
      </c>
      <c r="E277" s="165" t="s">
        <v>578</v>
      </c>
      <c r="F277" s="166">
        <f>141.5-7.3</f>
        <v>134.19999999999999</v>
      </c>
      <c r="G277" s="166"/>
      <c r="H277" s="167">
        <v>77</v>
      </c>
      <c r="I277" s="167">
        <v>180</v>
      </c>
      <c r="J277" s="168" t="s">
        <v>753</v>
      </c>
      <c r="K277" s="169">
        <f t="shared" si="94"/>
        <v>-57.199999999999989</v>
      </c>
      <c r="L277" s="170">
        <f t="shared" si="95"/>
        <v>-0.42622950819672129</v>
      </c>
      <c r="M277" s="166" t="s">
        <v>591</v>
      </c>
      <c r="N277" s="163">
        <v>43522</v>
      </c>
      <c r="O277" s="1"/>
      <c r="P277" s="1"/>
      <c r="Q277" s="231"/>
      <c r="R277" s="1"/>
      <c r="S277" s="6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62">
        <v>113</v>
      </c>
      <c r="B278" s="163">
        <v>43209</v>
      </c>
      <c r="C278" s="163"/>
      <c r="D278" s="164" t="s">
        <v>754</v>
      </c>
      <c r="E278" s="165" t="s">
        <v>578</v>
      </c>
      <c r="F278" s="166">
        <v>430</v>
      </c>
      <c r="G278" s="166"/>
      <c r="H278" s="167">
        <v>220</v>
      </c>
      <c r="I278" s="167">
        <v>537</v>
      </c>
      <c r="J278" s="168" t="s">
        <v>755</v>
      </c>
      <c r="K278" s="169">
        <f t="shared" si="94"/>
        <v>-210</v>
      </c>
      <c r="L278" s="170">
        <f t="shared" si="95"/>
        <v>-0.48837209302325579</v>
      </c>
      <c r="M278" s="166" t="s">
        <v>591</v>
      </c>
      <c r="N278" s="163">
        <v>43252</v>
      </c>
      <c r="O278" s="1"/>
      <c r="P278" s="1"/>
      <c r="Q278" s="231"/>
      <c r="R278" s="1"/>
      <c r="S278" s="6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3">
        <v>114</v>
      </c>
      <c r="B279" s="184">
        <v>43220</v>
      </c>
      <c r="C279" s="184"/>
      <c r="D279" s="185" t="s">
        <v>756</v>
      </c>
      <c r="E279" s="186" t="s">
        <v>578</v>
      </c>
      <c r="F279" s="186">
        <v>153.5</v>
      </c>
      <c r="G279" s="186"/>
      <c r="H279" s="186">
        <v>196</v>
      </c>
      <c r="I279" s="188">
        <v>196</v>
      </c>
      <c r="J279" s="158" t="s">
        <v>757</v>
      </c>
      <c r="K279" s="159">
        <f t="shared" si="94"/>
        <v>42.5</v>
      </c>
      <c r="L279" s="160">
        <f t="shared" si="95"/>
        <v>0.27687296416938112</v>
      </c>
      <c r="M279" s="155" t="s">
        <v>581</v>
      </c>
      <c r="N279" s="161">
        <v>43605</v>
      </c>
      <c r="O279" s="1"/>
      <c r="P279" s="1"/>
      <c r="Q279" s="231"/>
      <c r="R279" s="1"/>
      <c r="S279" s="6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62">
        <v>115</v>
      </c>
      <c r="B280" s="163">
        <v>43306</v>
      </c>
      <c r="C280" s="163"/>
      <c r="D280" s="164" t="s">
        <v>725</v>
      </c>
      <c r="E280" s="165" t="s">
        <v>578</v>
      </c>
      <c r="F280" s="166">
        <v>27.5</v>
      </c>
      <c r="G280" s="166"/>
      <c r="H280" s="167">
        <v>13.1</v>
      </c>
      <c r="I280" s="167">
        <v>60</v>
      </c>
      <c r="J280" s="168" t="s">
        <v>758</v>
      </c>
      <c r="K280" s="169">
        <v>-14.4</v>
      </c>
      <c r="L280" s="170">
        <v>-0.52363636363636401</v>
      </c>
      <c r="M280" s="166" t="s">
        <v>591</v>
      </c>
      <c r="N280" s="163">
        <v>43138</v>
      </c>
      <c r="O280" s="1"/>
      <c r="P280" s="1"/>
      <c r="Q280" s="231"/>
      <c r="R280" s="1"/>
      <c r="S280" s="6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92">
        <v>116</v>
      </c>
      <c r="B281" s="193">
        <v>43318</v>
      </c>
      <c r="C281" s="193"/>
      <c r="D281" s="171" t="s">
        <v>759</v>
      </c>
      <c r="E281" s="166" t="s">
        <v>578</v>
      </c>
      <c r="F281" s="166">
        <v>148.5</v>
      </c>
      <c r="G281" s="166"/>
      <c r="H281" s="166">
        <v>102</v>
      </c>
      <c r="I281" s="167">
        <v>182</v>
      </c>
      <c r="J281" s="168" t="s">
        <v>760</v>
      </c>
      <c r="K281" s="169">
        <f>H281-F281</f>
        <v>-46.5</v>
      </c>
      <c r="L281" s="170">
        <f>K281/F281</f>
        <v>-0.31313131313131315</v>
      </c>
      <c r="M281" s="166" t="s">
        <v>591</v>
      </c>
      <c r="N281" s="163">
        <v>43661</v>
      </c>
      <c r="O281" s="1"/>
      <c r="P281" s="1"/>
      <c r="Q281" s="231"/>
      <c r="R281" s="1"/>
      <c r="S281" s="6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52">
        <v>117</v>
      </c>
      <c r="B282" s="153">
        <v>43335</v>
      </c>
      <c r="C282" s="153"/>
      <c r="D282" s="154" t="s">
        <v>761</v>
      </c>
      <c r="E282" s="155" t="s">
        <v>578</v>
      </c>
      <c r="F282" s="186">
        <v>285</v>
      </c>
      <c r="G282" s="155"/>
      <c r="H282" s="155">
        <v>355</v>
      </c>
      <c r="I282" s="157">
        <v>364</v>
      </c>
      <c r="J282" s="158" t="s">
        <v>762</v>
      </c>
      <c r="K282" s="159">
        <v>70</v>
      </c>
      <c r="L282" s="160">
        <v>0.24561403508771901</v>
      </c>
      <c r="M282" s="155" t="s">
        <v>581</v>
      </c>
      <c r="N282" s="161">
        <v>43455</v>
      </c>
      <c r="O282" s="1"/>
      <c r="P282" s="1"/>
      <c r="Q282" s="231"/>
      <c r="R282" s="1"/>
      <c r="S282" s="6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52">
        <v>118</v>
      </c>
      <c r="B283" s="153">
        <v>43341</v>
      </c>
      <c r="C283" s="153"/>
      <c r="D283" s="154" t="s">
        <v>394</v>
      </c>
      <c r="E283" s="155" t="s">
        <v>578</v>
      </c>
      <c r="F283" s="186">
        <v>525</v>
      </c>
      <c r="G283" s="155"/>
      <c r="H283" s="155">
        <v>585</v>
      </c>
      <c r="I283" s="157">
        <v>635</v>
      </c>
      <c r="J283" s="158" t="s">
        <v>763</v>
      </c>
      <c r="K283" s="159">
        <f t="shared" ref="K283:K334" si="96">H283-F283</f>
        <v>60</v>
      </c>
      <c r="L283" s="160">
        <f t="shared" ref="L283:L334" si="97">K283/F283</f>
        <v>0.11428571428571428</v>
      </c>
      <c r="M283" s="155" t="s">
        <v>581</v>
      </c>
      <c r="N283" s="161">
        <v>43662</v>
      </c>
      <c r="O283" s="1"/>
      <c r="P283" s="1"/>
      <c r="Q283" s="231"/>
      <c r="R283" s="1"/>
      <c r="S283" s="6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52">
        <v>119</v>
      </c>
      <c r="B284" s="153">
        <v>43395</v>
      </c>
      <c r="C284" s="153"/>
      <c r="D284" s="154" t="s">
        <v>382</v>
      </c>
      <c r="E284" s="155" t="s">
        <v>578</v>
      </c>
      <c r="F284" s="186">
        <v>475</v>
      </c>
      <c r="G284" s="155"/>
      <c r="H284" s="155">
        <v>574</v>
      </c>
      <c r="I284" s="157">
        <v>570</v>
      </c>
      <c r="J284" s="158" t="s">
        <v>665</v>
      </c>
      <c r="K284" s="159">
        <f t="shared" si="96"/>
        <v>99</v>
      </c>
      <c r="L284" s="160">
        <f t="shared" si="97"/>
        <v>0.20842105263157895</v>
      </c>
      <c r="M284" s="155" t="s">
        <v>581</v>
      </c>
      <c r="N284" s="161">
        <v>43403</v>
      </c>
      <c r="O284" s="1"/>
      <c r="P284" s="1"/>
      <c r="Q284" s="231"/>
      <c r="R284" s="1"/>
      <c r="S284" s="6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3">
        <v>120</v>
      </c>
      <c r="B285" s="184">
        <v>43397</v>
      </c>
      <c r="C285" s="184"/>
      <c r="D285" s="185" t="s">
        <v>764</v>
      </c>
      <c r="E285" s="186" t="s">
        <v>578</v>
      </c>
      <c r="F285" s="186">
        <v>707.5</v>
      </c>
      <c r="G285" s="186"/>
      <c r="H285" s="186">
        <v>872</v>
      </c>
      <c r="I285" s="188">
        <v>872</v>
      </c>
      <c r="J285" s="189" t="s">
        <v>665</v>
      </c>
      <c r="K285" s="159">
        <f t="shared" si="96"/>
        <v>164.5</v>
      </c>
      <c r="L285" s="190">
        <f t="shared" si="97"/>
        <v>0.23250883392226149</v>
      </c>
      <c r="M285" s="186" t="s">
        <v>581</v>
      </c>
      <c r="N285" s="191">
        <v>43482</v>
      </c>
      <c r="O285" s="1"/>
      <c r="P285" s="1"/>
      <c r="Q285" s="231"/>
      <c r="R285" s="1"/>
      <c r="S285" s="6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3">
        <v>121</v>
      </c>
      <c r="B286" s="184">
        <v>43398</v>
      </c>
      <c r="C286" s="184"/>
      <c r="D286" s="185" t="s">
        <v>765</v>
      </c>
      <c r="E286" s="186" t="s">
        <v>578</v>
      </c>
      <c r="F286" s="186">
        <v>162</v>
      </c>
      <c r="G286" s="186"/>
      <c r="H286" s="186">
        <v>204</v>
      </c>
      <c r="I286" s="188">
        <v>209</v>
      </c>
      <c r="J286" s="189" t="s">
        <v>766</v>
      </c>
      <c r="K286" s="159">
        <f t="shared" si="96"/>
        <v>42</v>
      </c>
      <c r="L286" s="190">
        <f t="shared" si="97"/>
        <v>0.25925925925925924</v>
      </c>
      <c r="M286" s="186" t="s">
        <v>581</v>
      </c>
      <c r="N286" s="191">
        <v>43539</v>
      </c>
      <c r="O286" s="1"/>
      <c r="P286" s="1"/>
      <c r="Q286" s="231"/>
      <c r="R286" s="1"/>
      <c r="S286" s="6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3">
        <v>122</v>
      </c>
      <c r="B287" s="184">
        <v>43399</v>
      </c>
      <c r="C287" s="184"/>
      <c r="D287" s="185" t="s">
        <v>480</v>
      </c>
      <c r="E287" s="186" t="s">
        <v>578</v>
      </c>
      <c r="F287" s="186">
        <v>240</v>
      </c>
      <c r="G287" s="186"/>
      <c r="H287" s="186">
        <v>297</v>
      </c>
      <c r="I287" s="188">
        <v>297</v>
      </c>
      <c r="J287" s="189" t="s">
        <v>665</v>
      </c>
      <c r="K287" s="195">
        <f t="shared" si="96"/>
        <v>57</v>
      </c>
      <c r="L287" s="190">
        <f t="shared" si="97"/>
        <v>0.23749999999999999</v>
      </c>
      <c r="M287" s="186" t="s">
        <v>581</v>
      </c>
      <c r="N287" s="191">
        <v>43417</v>
      </c>
      <c r="O287" s="1"/>
      <c r="P287" s="1"/>
      <c r="Q287" s="231"/>
      <c r="R287" s="1"/>
      <c r="S287" s="6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52">
        <v>123</v>
      </c>
      <c r="B288" s="153">
        <v>43439</v>
      </c>
      <c r="C288" s="153"/>
      <c r="D288" s="154" t="s">
        <v>767</v>
      </c>
      <c r="E288" s="155" t="s">
        <v>578</v>
      </c>
      <c r="F288" s="155">
        <v>202.5</v>
      </c>
      <c r="G288" s="155"/>
      <c r="H288" s="155">
        <v>255</v>
      </c>
      <c r="I288" s="157">
        <v>252</v>
      </c>
      <c r="J288" s="158" t="s">
        <v>665</v>
      </c>
      <c r="K288" s="159">
        <f t="shared" si="96"/>
        <v>52.5</v>
      </c>
      <c r="L288" s="160">
        <f t="shared" si="97"/>
        <v>0.25925925925925924</v>
      </c>
      <c r="M288" s="155" t="s">
        <v>581</v>
      </c>
      <c r="N288" s="161">
        <v>43542</v>
      </c>
      <c r="O288" s="1"/>
      <c r="P288" s="1"/>
      <c r="Q288" s="231"/>
      <c r="R288" s="1"/>
      <c r="S288" s="6" t="s">
        <v>768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3">
        <v>124</v>
      </c>
      <c r="B289" s="184">
        <v>43465</v>
      </c>
      <c r="C289" s="153"/>
      <c r="D289" s="185" t="s">
        <v>159</v>
      </c>
      <c r="E289" s="186" t="s">
        <v>578</v>
      </c>
      <c r="F289" s="186">
        <v>710</v>
      </c>
      <c r="G289" s="186"/>
      <c r="H289" s="186">
        <v>866</v>
      </c>
      <c r="I289" s="188">
        <v>866</v>
      </c>
      <c r="J289" s="189" t="s">
        <v>665</v>
      </c>
      <c r="K289" s="159">
        <f t="shared" si="96"/>
        <v>156</v>
      </c>
      <c r="L289" s="160">
        <f t="shared" si="97"/>
        <v>0.21971830985915494</v>
      </c>
      <c r="M289" s="155" t="s">
        <v>581</v>
      </c>
      <c r="N289" s="161">
        <v>43553</v>
      </c>
      <c r="O289" s="1"/>
      <c r="P289" s="1"/>
      <c r="Q289" s="231"/>
      <c r="R289" s="1"/>
      <c r="S289" s="6" t="s">
        <v>768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3">
        <v>125</v>
      </c>
      <c r="B290" s="184">
        <v>43522</v>
      </c>
      <c r="C290" s="184"/>
      <c r="D290" s="185" t="s">
        <v>174</v>
      </c>
      <c r="E290" s="186" t="s">
        <v>578</v>
      </c>
      <c r="F290" s="186">
        <v>337.25</v>
      </c>
      <c r="G290" s="186"/>
      <c r="H290" s="186">
        <v>398.5</v>
      </c>
      <c r="I290" s="188">
        <v>411</v>
      </c>
      <c r="J290" s="158" t="s">
        <v>769</v>
      </c>
      <c r="K290" s="159">
        <f t="shared" si="96"/>
        <v>61.25</v>
      </c>
      <c r="L290" s="160">
        <f t="shared" si="97"/>
        <v>0.1816160118606375</v>
      </c>
      <c r="M290" s="155" t="s">
        <v>581</v>
      </c>
      <c r="N290" s="161">
        <v>43760</v>
      </c>
      <c r="O290" s="1"/>
      <c r="P290" s="1"/>
      <c r="Q290" s="231"/>
      <c r="R290" s="1"/>
      <c r="S290" s="6" t="s">
        <v>768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96">
        <v>126</v>
      </c>
      <c r="B291" s="197">
        <v>43559</v>
      </c>
      <c r="C291" s="197"/>
      <c r="D291" s="198" t="s">
        <v>770</v>
      </c>
      <c r="E291" s="199" t="s">
        <v>578</v>
      </c>
      <c r="F291" s="199">
        <v>130</v>
      </c>
      <c r="G291" s="199"/>
      <c r="H291" s="199">
        <v>65</v>
      </c>
      <c r="I291" s="200">
        <v>158</v>
      </c>
      <c r="J291" s="168" t="s">
        <v>771</v>
      </c>
      <c r="K291" s="169">
        <f t="shared" si="96"/>
        <v>-65</v>
      </c>
      <c r="L291" s="170">
        <f t="shared" si="97"/>
        <v>-0.5</v>
      </c>
      <c r="M291" s="166" t="s">
        <v>591</v>
      </c>
      <c r="N291" s="163">
        <v>43726</v>
      </c>
      <c r="O291" s="1"/>
      <c r="P291" s="1"/>
      <c r="Q291" s="231"/>
      <c r="R291" s="1"/>
      <c r="S291" s="6" t="s">
        <v>772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3">
        <v>127</v>
      </c>
      <c r="B292" s="184">
        <v>43017</v>
      </c>
      <c r="C292" s="184"/>
      <c r="D292" s="185" t="s">
        <v>210</v>
      </c>
      <c r="E292" s="186" t="s">
        <v>578</v>
      </c>
      <c r="F292" s="186">
        <v>141.5</v>
      </c>
      <c r="G292" s="186"/>
      <c r="H292" s="186">
        <v>183.5</v>
      </c>
      <c r="I292" s="188">
        <v>210</v>
      </c>
      <c r="J292" s="158" t="s">
        <v>766</v>
      </c>
      <c r="K292" s="159">
        <f t="shared" si="96"/>
        <v>42</v>
      </c>
      <c r="L292" s="160">
        <f t="shared" si="97"/>
        <v>0.29681978798586572</v>
      </c>
      <c r="M292" s="155" t="s">
        <v>581</v>
      </c>
      <c r="N292" s="161">
        <v>43042</v>
      </c>
      <c r="O292" s="1"/>
      <c r="P292" s="1"/>
      <c r="Q292" s="231"/>
      <c r="R292" s="1"/>
      <c r="S292" s="6" t="s">
        <v>772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96">
        <v>128</v>
      </c>
      <c r="B293" s="197">
        <v>43074</v>
      </c>
      <c r="C293" s="197"/>
      <c r="D293" s="198" t="s">
        <v>773</v>
      </c>
      <c r="E293" s="199" t="s">
        <v>578</v>
      </c>
      <c r="F293" s="194">
        <v>172</v>
      </c>
      <c r="G293" s="199"/>
      <c r="H293" s="199">
        <v>155.25</v>
      </c>
      <c r="I293" s="200">
        <v>230</v>
      </c>
      <c r="J293" s="168" t="s">
        <v>774</v>
      </c>
      <c r="K293" s="169">
        <f t="shared" si="96"/>
        <v>-16.75</v>
      </c>
      <c r="L293" s="170">
        <f t="shared" si="97"/>
        <v>-9.7383720930232565E-2</v>
      </c>
      <c r="M293" s="166" t="s">
        <v>591</v>
      </c>
      <c r="N293" s="163">
        <v>43787</v>
      </c>
      <c r="O293" s="1"/>
      <c r="P293" s="1"/>
      <c r="Q293" s="231"/>
      <c r="R293" s="1"/>
      <c r="S293" s="6" t="s">
        <v>772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3">
        <v>129</v>
      </c>
      <c r="B294" s="184">
        <v>43398</v>
      </c>
      <c r="C294" s="184"/>
      <c r="D294" s="185" t="s">
        <v>120</v>
      </c>
      <c r="E294" s="186" t="s">
        <v>578</v>
      </c>
      <c r="F294" s="186">
        <v>698.5</v>
      </c>
      <c r="G294" s="186"/>
      <c r="H294" s="186">
        <v>890</v>
      </c>
      <c r="I294" s="188">
        <v>890</v>
      </c>
      <c r="J294" s="158" t="s">
        <v>775</v>
      </c>
      <c r="K294" s="159">
        <f t="shared" si="96"/>
        <v>191.5</v>
      </c>
      <c r="L294" s="160">
        <f t="shared" si="97"/>
        <v>0.27415891195418757</v>
      </c>
      <c r="M294" s="155" t="s">
        <v>581</v>
      </c>
      <c r="N294" s="161">
        <v>44328</v>
      </c>
      <c r="O294" s="1"/>
      <c r="P294" s="1"/>
      <c r="Q294" s="231"/>
      <c r="R294" s="1"/>
      <c r="S294" s="6" t="s">
        <v>768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3">
        <v>130</v>
      </c>
      <c r="B295" s="184">
        <v>42877</v>
      </c>
      <c r="C295" s="184"/>
      <c r="D295" s="185" t="s">
        <v>776</v>
      </c>
      <c r="E295" s="186" t="s">
        <v>578</v>
      </c>
      <c r="F295" s="186">
        <v>127.6</v>
      </c>
      <c r="G295" s="186"/>
      <c r="H295" s="186">
        <v>138</v>
      </c>
      <c r="I295" s="188">
        <v>190</v>
      </c>
      <c r="J295" s="158" t="s">
        <v>777</v>
      </c>
      <c r="K295" s="159">
        <f t="shared" si="96"/>
        <v>10.400000000000006</v>
      </c>
      <c r="L295" s="160">
        <f t="shared" si="97"/>
        <v>8.1504702194357417E-2</v>
      </c>
      <c r="M295" s="155" t="s">
        <v>581</v>
      </c>
      <c r="N295" s="161">
        <v>43774</v>
      </c>
      <c r="O295" s="1"/>
      <c r="P295" s="1"/>
      <c r="Q295" s="231"/>
      <c r="R295" s="1"/>
      <c r="S295" s="6" t="s">
        <v>772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3">
        <v>131</v>
      </c>
      <c r="B296" s="184">
        <v>43158</v>
      </c>
      <c r="C296" s="184"/>
      <c r="D296" s="185" t="s">
        <v>778</v>
      </c>
      <c r="E296" s="186" t="s">
        <v>578</v>
      </c>
      <c r="F296" s="186">
        <v>317</v>
      </c>
      <c r="G296" s="186"/>
      <c r="H296" s="186">
        <v>382.5</v>
      </c>
      <c r="I296" s="188">
        <v>398</v>
      </c>
      <c r="J296" s="158" t="s">
        <v>779</v>
      </c>
      <c r="K296" s="159">
        <f t="shared" si="96"/>
        <v>65.5</v>
      </c>
      <c r="L296" s="160">
        <f t="shared" si="97"/>
        <v>0.20662460567823343</v>
      </c>
      <c r="M296" s="155" t="s">
        <v>581</v>
      </c>
      <c r="N296" s="161">
        <v>44238</v>
      </c>
      <c r="O296" s="1"/>
      <c r="P296" s="1"/>
      <c r="Q296" s="231"/>
      <c r="R296" s="1"/>
      <c r="S296" s="6" t="s">
        <v>772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96">
        <v>132</v>
      </c>
      <c r="B297" s="197">
        <v>43164</v>
      </c>
      <c r="C297" s="197"/>
      <c r="D297" s="198" t="s">
        <v>166</v>
      </c>
      <c r="E297" s="199" t="s">
        <v>578</v>
      </c>
      <c r="F297" s="194">
        <f>510-14.4</f>
        <v>495.6</v>
      </c>
      <c r="G297" s="199"/>
      <c r="H297" s="199">
        <v>350</v>
      </c>
      <c r="I297" s="200">
        <v>672</v>
      </c>
      <c r="J297" s="168" t="s">
        <v>780</v>
      </c>
      <c r="K297" s="169">
        <f t="shared" si="96"/>
        <v>-145.60000000000002</v>
      </c>
      <c r="L297" s="170">
        <f t="shared" si="97"/>
        <v>-0.29378531073446329</v>
      </c>
      <c r="M297" s="166" t="s">
        <v>591</v>
      </c>
      <c r="N297" s="163">
        <v>43887</v>
      </c>
      <c r="O297" s="1"/>
      <c r="P297" s="1"/>
      <c r="Q297" s="231"/>
      <c r="R297" s="1"/>
      <c r="S297" s="6" t="s">
        <v>768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96">
        <v>133</v>
      </c>
      <c r="B298" s="197">
        <v>43237</v>
      </c>
      <c r="C298" s="197"/>
      <c r="D298" s="198" t="s">
        <v>781</v>
      </c>
      <c r="E298" s="199" t="s">
        <v>578</v>
      </c>
      <c r="F298" s="194">
        <v>230.3</v>
      </c>
      <c r="G298" s="199"/>
      <c r="H298" s="199">
        <v>102.5</v>
      </c>
      <c r="I298" s="200">
        <v>348</v>
      </c>
      <c r="J298" s="168" t="s">
        <v>782</v>
      </c>
      <c r="K298" s="169">
        <f t="shared" si="96"/>
        <v>-127.80000000000001</v>
      </c>
      <c r="L298" s="170">
        <f t="shared" si="97"/>
        <v>-0.55492835432045162</v>
      </c>
      <c r="M298" s="166" t="s">
        <v>591</v>
      </c>
      <c r="N298" s="163">
        <v>43896</v>
      </c>
      <c r="O298" s="1"/>
      <c r="P298" s="1"/>
      <c r="Q298" s="231"/>
      <c r="R298" s="1"/>
      <c r="S298" s="6" t="s">
        <v>768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3">
        <v>134</v>
      </c>
      <c r="B299" s="184">
        <v>43258</v>
      </c>
      <c r="C299" s="184"/>
      <c r="D299" s="185" t="s">
        <v>437</v>
      </c>
      <c r="E299" s="186" t="s">
        <v>578</v>
      </c>
      <c r="F299" s="186">
        <f>342.5-5.1</f>
        <v>337.4</v>
      </c>
      <c r="G299" s="186"/>
      <c r="H299" s="186">
        <v>412.5</v>
      </c>
      <c r="I299" s="188">
        <v>439</v>
      </c>
      <c r="J299" s="158" t="s">
        <v>783</v>
      </c>
      <c r="K299" s="159">
        <f t="shared" si="96"/>
        <v>75.100000000000023</v>
      </c>
      <c r="L299" s="160">
        <f t="shared" si="97"/>
        <v>0.22258446947243635</v>
      </c>
      <c r="M299" s="155" t="s">
        <v>581</v>
      </c>
      <c r="N299" s="161">
        <v>44230</v>
      </c>
      <c r="O299" s="1"/>
      <c r="P299" s="1"/>
      <c r="Q299" s="231"/>
      <c r="R299" s="1"/>
      <c r="S299" s="6" t="s">
        <v>772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77">
        <v>135</v>
      </c>
      <c r="B300" s="176">
        <v>43285</v>
      </c>
      <c r="C300" s="176"/>
      <c r="D300" s="177" t="s">
        <v>58</v>
      </c>
      <c r="E300" s="178" t="s">
        <v>578</v>
      </c>
      <c r="F300" s="178">
        <f>127.5-5.53</f>
        <v>121.97</v>
      </c>
      <c r="G300" s="179"/>
      <c r="H300" s="179">
        <v>122.5</v>
      </c>
      <c r="I300" s="179">
        <v>170</v>
      </c>
      <c r="J300" s="180" t="s">
        <v>784</v>
      </c>
      <c r="K300" s="181">
        <f t="shared" si="96"/>
        <v>0.53000000000000114</v>
      </c>
      <c r="L300" s="182">
        <f t="shared" si="97"/>
        <v>4.3453308190538747E-3</v>
      </c>
      <c r="M300" s="178" t="s">
        <v>598</v>
      </c>
      <c r="N300" s="176">
        <v>44431</v>
      </c>
      <c r="O300" s="1"/>
      <c r="P300" s="1"/>
      <c r="Q300" s="231"/>
      <c r="R300" s="1"/>
      <c r="S300" s="6" t="s">
        <v>768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96">
        <v>136</v>
      </c>
      <c r="B301" s="197">
        <v>43294</v>
      </c>
      <c r="C301" s="197"/>
      <c r="D301" s="198" t="s">
        <v>785</v>
      </c>
      <c r="E301" s="199" t="s">
        <v>578</v>
      </c>
      <c r="F301" s="194">
        <v>46.5</v>
      </c>
      <c r="G301" s="199"/>
      <c r="H301" s="199">
        <v>17</v>
      </c>
      <c r="I301" s="200">
        <v>59</v>
      </c>
      <c r="J301" s="168" t="s">
        <v>786</v>
      </c>
      <c r="K301" s="169">
        <f t="shared" si="96"/>
        <v>-29.5</v>
      </c>
      <c r="L301" s="170">
        <f t="shared" si="97"/>
        <v>-0.63440860215053763</v>
      </c>
      <c r="M301" s="166" t="s">
        <v>591</v>
      </c>
      <c r="N301" s="163">
        <v>43887</v>
      </c>
      <c r="O301" s="1"/>
      <c r="P301" s="1"/>
      <c r="Q301" s="231"/>
      <c r="R301" s="1"/>
      <c r="S301" s="6" t="s">
        <v>768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3">
        <v>137</v>
      </c>
      <c r="B302" s="184">
        <v>43396</v>
      </c>
      <c r="C302" s="184"/>
      <c r="D302" s="185" t="s">
        <v>420</v>
      </c>
      <c r="E302" s="186" t="s">
        <v>578</v>
      </c>
      <c r="F302" s="186">
        <v>156.5</v>
      </c>
      <c r="G302" s="186"/>
      <c r="H302" s="186">
        <v>207.5</v>
      </c>
      <c r="I302" s="188">
        <v>191</v>
      </c>
      <c r="J302" s="158" t="s">
        <v>665</v>
      </c>
      <c r="K302" s="159">
        <f t="shared" si="96"/>
        <v>51</v>
      </c>
      <c r="L302" s="160">
        <f t="shared" si="97"/>
        <v>0.32587859424920129</v>
      </c>
      <c r="M302" s="155" t="s">
        <v>581</v>
      </c>
      <c r="N302" s="161">
        <v>44369</v>
      </c>
      <c r="O302" s="1"/>
      <c r="P302" s="1"/>
      <c r="Q302" s="231"/>
      <c r="R302" s="1"/>
      <c r="S302" s="6" t="s">
        <v>768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3">
        <v>138</v>
      </c>
      <c r="B303" s="184">
        <v>43439</v>
      </c>
      <c r="C303" s="184"/>
      <c r="D303" s="185" t="s">
        <v>345</v>
      </c>
      <c r="E303" s="186" t="s">
        <v>578</v>
      </c>
      <c r="F303" s="186">
        <v>259.5</v>
      </c>
      <c r="G303" s="186"/>
      <c r="H303" s="186">
        <v>320</v>
      </c>
      <c r="I303" s="188">
        <v>320</v>
      </c>
      <c r="J303" s="158" t="s">
        <v>665</v>
      </c>
      <c r="K303" s="159">
        <f t="shared" si="96"/>
        <v>60.5</v>
      </c>
      <c r="L303" s="160">
        <f t="shared" si="97"/>
        <v>0.23314065510597304</v>
      </c>
      <c r="M303" s="155" t="s">
        <v>581</v>
      </c>
      <c r="N303" s="161">
        <v>44323</v>
      </c>
      <c r="O303" s="1"/>
      <c r="P303" s="1"/>
      <c r="Q303" s="231"/>
      <c r="R303" s="1"/>
      <c r="S303" s="6" t="s">
        <v>768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96">
        <v>139</v>
      </c>
      <c r="B304" s="197">
        <v>43439</v>
      </c>
      <c r="C304" s="197"/>
      <c r="D304" s="198" t="s">
        <v>787</v>
      </c>
      <c r="E304" s="199" t="s">
        <v>578</v>
      </c>
      <c r="F304" s="199">
        <v>715</v>
      </c>
      <c r="G304" s="199"/>
      <c r="H304" s="199">
        <v>445</v>
      </c>
      <c r="I304" s="200">
        <v>840</v>
      </c>
      <c r="J304" s="168" t="s">
        <v>788</v>
      </c>
      <c r="K304" s="169">
        <f t="shared" si="96"/>
        <v>-270</v>
      </c>
      <c r="L304" s="170">
        <f t="shared" si="97"/>
        <v>-0.3776223776223776</v>
      </c>
      <c r="M304" s="166" t="s">
        <v>591</v>
      </c>
      <c r="N304" s="163">
        <v>43800</v>
      </c>
      <c r="O304" s="1"/>
      <c r="P304" s="1"/>
      <c r="Q304" s="231"/>
      <c r="R304" s="1"/>
      <c r="S304" s="6" t="s">
        <v>768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3">
        <v>140</v>
      </c>
      <c r="B305" s="184">
        <v>43469</v>
      </c>
      <c r="C305" s="184"/>
      <c r="D305" s="185" t="s">
        <v>180</v>
      </c>
      <c r="E305" s="186" t="s">
        <v>578</v>
      </c>
      <c r="F305" s="186">
        <v>875</v>
      </c>
      <c r="G305" s="186"/>
      <c r="H305" s="186">
        <v>1165</v>
      </c>
      <c r="I305" s="188">
        <v>1185</v>
      </c>
      <c r="J305" s="158" t="s">
        <v>789</v>
      </c>
      <c r="K305" s="159">
        <f t="shared" si="96"/>
        <v>290</v>
      </c>
      <c r="L305" s="160">
        <f t="shared" si="97"/>
        <v>0.33142857142857141</v>
      </c>
      <c r="M305" s="155" t="s">
        <v>581</v>
      </c>
      <c r="N305" s="161">
        <v>43847</v>
      </c>
      <c r="O305" s="1"/>
      <c r="P305" s="1"/>
      <c r="Q305" s="231"/>
      <c r="R305" s="1"/>
      <c r="S305" s="6" t="s">
        <v>768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3">
        <v>141</v>
      </c>
      <c r="B306" s="184">
        <v>43559</v>
      </c>
      <c r="C306" s="184"/>
      <c r="D306" s="185" t="s">
        <v>363</v>
      </c>
      <c r="E306" s="186" t="s">
        <v>578</v>
      </c>
      <c r="F306" s="186">
        <f>387-14.63</f>
        <v>372.37</v>
      </c>
      <c r="G306" s="186"/>
      <c r="H306" s="186">
        <v>490</v>
      </c>
      <c r="I306" s="188">
        <v>490</v>
      </c>
      <c r="J306" s="158" t="s">
        <v>665</v>
      </c>
      <c r="K306" s="159">
        <f t="shared" si="96"/>
        <v>117.63</v>
      </c>
      <c r="L306" s="160">
        <f t="shared" si="97"/>
        <v>0.31589548030185027</v>
      </c>
      <c r="M306" s="155" t="s">
        <v>581</v>
      </c>
      <c r="N306" s="161">
        <v>43850</v>
      </c>
      <c r="O306" s="1"/>
      <c r="P306" s="1"/>
      <c r="Q306" s="231"/>
      <c r="R306" s="1"/>
      <c r="S306" s="6" t="s">
        <v>768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96">
        <v>142</v>
      </c>
      <c r="B307" s="197">
        <v>43578</v>
      </c>
      <c r="C307" s="197"/>
      <c r="D307" s="198" t="s">
        <v>790</v>
      </c>
      <c r="E307" s="199" t="s">
        <v>590</v>
      </c>
      <c r="F307" s="199">
        <v>220</v>
      </c>
      <c r="G307" s="199"/>
      <c r="H307" s="199">
        <v>127.5</v>
      </c>
      <c r="I307" s="200">
        <v>284</v>
      </c>
      <c r="J307" s="168" t="s">
        <v>791</v>
      </c>
      <c r="K307" s="169">
        <f t="shared" si="96"/>
        <v>-92.5</v>
      </c>
      <c r="L307" s="170">
        <f t="shared" si="97"/>
        <v>-0.42045454545454547</v>
      </c>
      <c r="M307" s="166" t="s">
        <v>591</v>
      </c>
      <c r="N307" s="163">
        <v>43896</v>
      </c>
      <c r="O307" s="1"/>
      <c r="P307" s="1"/>
      <c r="Q307" s="231"/>
      <c r="R307" s="1"/>
      <c r="S307" s="6" t="s">
        <v>768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3">
        <v>143</v>
      </c>
      <c r="B308" s="184">
        <v>43622</v>
      </c>
      <c r="C308" s="184"/>
      <c r="D308" s="185" t="s">
        <v>481</v>
      </c>
      <c r="E308" s="186" t="s">
        <v>590</v>
      </c>
      <c r="F308" s="186">
        <v>332.8</v>
      </c>
      <c r="G308" s="186"/>
      <c r="H308" s="186">
        <v>405</v>
      </c>
      <c r="I308" s="188">
        <v>419</v>
      </c>
      <c r="J308" s="158" t="s">
        <v>792</v>
      </c>
      <c r="K308" s="159">
        <f t="shared" si="96"/>
        <v>72.199999999999989</v>
      </c>
      <c r="L308" s="160">
        <f t="shared" si="97"/>
        <v>0.21694711538461534</v>
      </c>
      <c r="M308" s="155" t="s">
        <v>581</v>
      </c>
      <c r="N308" s="161">
        <v>43860</v>
      </c>
      <c r="O308" s="1"/>
      <c r="P308" s="1"/>
      <c r="Q308" s="231"/>
      <c r="R308" s="1"/>
      <c r="S308" s="6" t="s">
        <v>772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77">
        <v>144</v>
      </c>
      <c r="B309" s="176">
        <v>43641</v>
      </c>
      <c r="C309" s="176"/>
      <c r="D309" s="177" t="s">
        <v>172</v>
      </c>
      <c r="E309" s="178" t="s">
        <v>578</v>
      </c>
      <c r="F309" s="178">
        <v>386</v>
      </c>
      <c r="G309" s="179"/>
      <c r="H309" s="179">
        <v>395</v>
      </c>
      <c r="I309" s="179">
        <v>452</v>
      </c>
      <c r="J309" s="180" t="s">
        <v>793</v>
      </c>
      <c r="K309" s="181">
        <f t="shared" si="96"/>
        <v>9</v>
      </c>
      <c r="L309" s="182">
        <f t="shared" si="97"/>
        <v>2.3316062176165803E-2</v>
      </c>
      <c r="M309" s="178" t="s">
        <v>598</v>
      </c>
      <c r="N309" s="176">
        <v>43868</v>
      </c>
      <c r="O309" s="1"/>
      <c r="P309" s="1"/>
      <c r="Q309" s="231"/>
      <c r="R309" s="1"/>
      <c r="S309" s="6" t="s">
        <v>772</v>
      </c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77">
        <v>145</v>
      </c>
      <c r="B310" s="176">
        <v>43707</v>
      </c>
      <c r="C310" s="176"/>
      <c r="D310" s="177" t="s">
        <v>146</v>
      </c>
      <c r="E310" s="178" t="s">
        <v>578</v>
      </c>
      <c r="F310" s="178">
        <v>137.5</v>
      </c>
      <c r="G310" s="179"/>
      <c r="H310" s="179">
        <v>138.5</v>
      </c>
      <c r="I310" s="179">
        <v>190</v>
      </c>
      <c r="J310" s="180" t="s">
        <v>794</v>
      </c>
      <c r="K310" s="181">
        <f t="shared" si="96"/>
        <v>1</v>
      </c>
      <c r="L310" s="182">
        <f t="shared" si="97"/>
        <v>7.2727272727272727E-3</v>
      </c>
      <c r="M310" s="178" t="s">
        <v>598</v>
      </c>
      <c r="N310" s="176">
        <v>44432</v>
      </c>
      <c r="O310" s="1"/>
      <c r="P310" s="1"/>
      <c r="Q310" s="231"/>
      <c r="R310" s="1"/>
      <c r="S310" s="6" t="s">
        <v>768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3">
        <v>146</v>
      </c>
      <c r="B311" s="184">
        <v>43731</v>
      </c>
      <c r="C311" s="184"/>
      <c r="D311" s="185" t="s">
        <v>430</v>
      </c>
      <c r="E311" s="186" t="s">
        <v>578</v>
      </c>
      <c r="F311" s="186">
        <v>235</v>
      </c>
      <c r="G311" s="186"/>
      <c r="H311" s="186">
        <v>295</v>
      </c>
      <c r="I311" s="188">
        <v>296</v>
      </c>
      <c r="J311" s="158" t="s">
        <v>795</v>
      </c>
      <c r="K311" s="159">
        <f t="shared" si="96"/>
        <v>60</v>
      </c>
      <c r="L311" s="160">
        <f t="shared" si="97"/>
        <v>0.25531914893617019</v>
      </c>
      <c r="M311" s="155" t="s">
        <v>581</v>
      </c>
      <c r="N311" s="161">
        <v>43844</v>
      </c>
      <c r="O311" s="1"/>
      <c r="P311" s="1"/>
      <c r="Q311" s="231"/>
      <c r="R311" s="1"/>
      <c r="S311" s="6" t="s">
        <v>772</v>
      </c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83">
        <v>147</v>
      </c>
      <c r="B312" s="184">
        <v>43752</v>
      </c>
      <c r="C312" s="184"/>
      <c r="D312" s="185" t="s">
        <v>796</v>
      </c>
      <c r="E312" s="186" t="s">
        <v>578</v>
      </c>
      <c r="F312" s="186">
        <v>277.5</v>
      </c>
      <c r="G312" s="186"/>
      <c r="H312" s="186">
        <v>333</v>
      </c>
      <c r="I312" s="188">
        <v>333</v>
      </c>
      <c r="J312" s="158" t="s">
        <v>797</v>
      </c>
      <c r="K312" s="159">
        <f t="shared" si="96"/>
        <v>55.5</v>
      </c>
      <c r="L312" s="160">
        <f t="shared" si="97"/>
        <v>0.2</v>
      </c>
      <c r="M312" s="155" t="s">
        <v>581</v>
      </c>
      <c r="N312" s="161">
        <v>43846</v>
      </c>
      <c r="O312" s="1"/>
      <c r="P312" s="1"/>
      <c r="Q312" s="231"/>
      <c r="R312" s="1"/>
      <c r="S312" s="6" t="s">
        <v>768</v>
      </c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83">
        <v>148</v>
      </c>
      <c r="B313" s="184">
        <v>43752</v>
      </c>
      <c r="C313" s="184"/>
      <c r="D313" s="185" t="s">
        <v>798</v>
      </c>
      <c r="E313" s="186" t="s">
        <v>578</v>
      </c>
      <c r="F313" s="186">
        <v>930</v>
      </c>
      <c r="G313" s="186"/>
      <c r="H313" s="186">
        <v>1165</v>
      </c>
      <c r="I313" s="188">
        <v>1200</v>
      </c>
      <c r="J313" s="158" t="s">
        <v>799</v>
      </c>
      <c r="K313" s="159">
        <f t="shared" si="96"/>
        <v>235</v>
      </c>
      <c r="L313" s="160">
        <f t="shared" si="97"/>
        <v>0.25268817204301075</v>
      </c>
      <c r="M313" s="155" t="s">
        <v>581</v>
      </c>
      <c r="N313" s="161">
        <v>43847</v>
      </c>
      <c r="O313" s="1"/>
      <c r="P313" s="1"/>
      <c r="Q313" s="231"/>
      <c r="R313" s="1"/>
      <c r="S313" s="6" t="s">
        <v>772</v>
      </c>
      <c r="T313" s="1"/>
      <c r="U313" s="1"/>
      <c r="V313" s="1"/>
      <c r="W313" s="1"/>
      <c r="X313" s="1"/>
      <c r="Y313" s="1"/>
      <c r="Z313" s="1"/>
      <c r="AA313" s="1"/>
    </row>
    <row r="314" spans="1:27" ht="12.75" customHeight="1">
      <c r="A314" s="183">
        <v>149</v>
      </c>
      <c r="B314" s="184">
        <v>43753</v>
      </c>
      <c r="C314" s="184"/>
      <c r="D314" s="185" t="s">
        <v>800</v>
      </c>
      <c r="E314" s="186" t="s">
        <v>578</v>
      </c>
      <c r="F314" s="156">
        <v>111</v>
      </c>
      <c r="G314" s="186"/>
      <c r="H314" s="186">
        <v>141</v>
      </c>
      <c r="I314" s="188">
        <v>141</v>
      </c>
      <c r="J314" s="158" t="s">
        <v>801</v>
      </c>
      <c r="K314" s="159">
        <f t="shared" si="96"/>
        <v>30</v>
      </c>
      <c r="L314" s="160">
        <f t="shared" si="97"/>
        <v>0.27027027027027029</v>
      </c>
      <c r="M314" s="155" t="s">
        <v>581</v>
      </c>
      <c r="N314" s="161">
        <v>44328</v>
      </c>
      <c r="O314" s="1"/>
      <c r="P314" s="1"/>
      <c r="Q314" s="231"/>
      <c r="R314" s="1"/>
      <c r="S314" s="6" t="s">
        <v>772</v>
      </c>
      <c r="T314" s="1"/>
      <c r="U314" s="1"/>
      <c r="V314" s="1"/>
      <c r="W314" s="1"/>
      <c r="X314" s="1"/>
      <c r="Y314" s="1"/>
      <c r="Z314" s="1"/>
      <c r="AA314" s="1"/>
    </row>
    <row r="315" spans="1:27" ht="12.75" customHeight="1">
      <c r="A315" s="183">
        <v>150</v>
      </c>
      <c r="B315" s="184">
        <v>43753</v>
      </c>
      <c r="C315" s="184"/>
      <c r="D315" s="185" t="s">
        <v>802</v>
      </c>
      <c r="E315" s="186" t="s">
        <v>578</v>
      </c>
      <c r="F315" s="156">
        <v>296</v>
      </c>
      <c r="G315" s="186"/>
      <c r="H315" s="186">
        <v>370</v>
      </c>
      <c r="I315" s="188">
        <v>370</v>
      </c>
      <c r="J315" s="158" t="s">
        <v>665</v>
      </c>
      <c r="K315" s="159">
        <f t="shared" si="96"/>
        <v>74</v>
      </c>
      <c r="L315" s="160">
        <f t="shared" si="97"/>
        <v>0.25</v>
      </c>
      <c r="M315" s="155" t="s">
        <v>581</v>
      </c>
      <c r="N315" s="161">
        <v>43853</v>
      </c>
      <c r="O315" s="1"/>
      <c r="P315" s="1"/>
      <c r="Q315" s="231"/>
      <c r="R315" s="1"/>
      <c r="S315" s="6" t="s">
        <v>772</v>
      </c>
      <c r="T315" s="1"/>
      <c r="U315" s="1"/>
      <c r="V315" s="1"/>
      <c r="W315" s="1"/>
      <c r="X315" s="1"/>
      <c r="Y315" s="1"/>
      <c r="Z315" s="1"/>
      <c r="AA315" s="1"/>
    </row>
    <row r="316" spans="1:27" ht="12.75" customHeight="1">
      <c r="A316" s="183">
        <v>151</v>
      </c>
      <c r="B316" s="184">
        <v>43754</v>
      </c>
      <c r="C316" s="184"/>
      <c r="D316" s="185" t="s">
        <v>803</v>
      </c>
      <c r="E316" s="186" t="s">
        <v>578</v>
      </c>
      <c r="F316" s="156">
        <v>300</v>
      </c>
      <c r="G316" s="186"/>
      <c r="H316" s="186">
        <v>382.5</v>
      </c>
      <c r="I316" s="188">
        <v>344</v>
      </c>
      <c r="J316" s="158" t="s">
        <v>804</v>
      </c>
      <c r="K316" s="159">
        <f t="shared" si="96"/>
        <v>82.5</v>
      </c>
      <c r="L316" s="160">
        <f t="shared" si="97"/>
        <v>0.27500000000000002</v>
      </c>
      <c r="M316" s="155" t="s">
        <v>581</v>
      </c>
      <c r="N316" s="161">
        <v>44238</v>
      </c>
      <c r="O316" s="1"/>
      <c r="P316" s="1"/>
      <c r="Q316" s="231"/>
      <c r="R316" s="1"/>
      <c r="S316" s="6" t="s">
        <v>772</v>
      </c>
      <c r="T316" s="1"/>
      <c r="U316" s="1"/>
      <c r="V316" s="1"/>
      <c r="W316" s="1"/>
      <c r="X316" s="1"/>
      <c r="Y316" s="1"/>
      <c r="Z316" s="1"/>
      <c r="AA316" s="1"/>
    </row>
    <row r="317" spans="1:27" ht="12.75" customHeight="1">
      <c r="A317" s="183">
        <v>152</v>
      </c>
      <c r="B317" s="184">
        <v>43832</v>
      </c>
      <c r="C317" s="184"/>
      <c r="D317" s="185" t="s">
        <v>805</v>
      </c>
      <c r="E317" s="186" t="s">
        <v>578</v>
      </c>
      <c r="F317" s="156">
        <v>495</v>
      </c>
      <c r="G317" s="186"/>
      <c r="H317" s="186">
        <v>595</v>
      </c>
      <c r="I317" s="188">
        <v>590</v>
      </c>
      <c r="J317" s="158" t="s">
        <v>601</v>
      </c>
      <c r="K317" s="159">
        <f t="shared" si="96"/>
        <v>100</v>
      </c>
      <c r="L317" s="160">
        <f t="shared" si="97"/>
        <v>0.20202020202020202</v>
      </c>
      <c r="M317" s="155" t="s">
        <v>581</v>
      </c>
      <c r="N317" s="161">
        <v>44589</v>
      </c>
      <c r="O317" s="1"/>
      <c r="P317" s="1"/>
      <c r="Q317" s="231"/>
      <c r="R317" s="1"/>
      <c r="S317" s="6" t="s">
        <v>772</v>
      </c>
      <c r="T317" s="1"/>
      <c r="U317" s="1"/>
      <c r="V317" s="1"/>
      <c r="W317" s="1"/>
      <c r="X317" s="1"/>
      <c r="Y317" s="1"/>
      <c r="Z317" s="1"/>
      <c r="AA317" s="1"/>
    </row>
    <row r="318" spans="1:27" ht="12.75" customHeight="1">
      <c r="A318" s="183">
        <v>153</v>
      </c>
      <c r="B318" s="184">
        <v>43966</v>
      </c>
      <c r="C318" s="184"/>
      <c r="D318" s="185" t="s">
        <v>76</v>
      </c>
      <c r="E318" s="186" t="s">
        <v>578</v>
      </c>
      <c r="F318" s="156">
        <v>67.5</v>
      </c>
      <c r="G318" s="186"/>
      <c r="H318" s="186">
        <v>86</v>
      </c>
      <c r="I318" s="188">
        <v>86</v>
      </c>
      <c r="J318" s="158" t="s">
        <v>806</v>
      </c>
      <c r="K318" s="159">
        <f t="shared" si="96"/>
        <v>18.5</v>
      </c>
      <c r="L318" s="160">
        <f t="shared" si="97"/>
        <v>0.27407407407407408</v>
      </c>
      <c r="M318" s="155" t="s">
        <v>581</v>
      </c>
      <c r="N318" s="161">
        <v>44008</v>
      </c>
      <c r="O318" s="1"/>
      <c r="P318" s="1"/>
      <c r="Q318" s="231"/>
      <c r="R318" s="1"/>
      <c r="S318" s="6" t="s">
        <v>772</v>
      </c>
      <c r="T318" s="1"/>
      <c r="U318" s="1"/>
      <c r="V318" s="1"/>
      <c r="W318" s="1"/>
      <c r="X318" s="1"/>
      <c r="Y318" s="1"/>
      <c r="Z318" s="1"/>
      <c r="AA318" s="1"/>
    </row>
    <row r="319" spans="1:27" ht="12.75" customHeight="1">
      <c r="A319" s="183">
        <v>154</v>
      </c>
      <c r="B319" s="184">
        <v>44035</v>
      </c>
      <c r="C319" s="184"/>
      <c r="D319" s="185" t="s">
        <v>480</v>
      </c>
      <c r="E319" s="186" t="s">
        <v>578</v>
      </c>
      <c r="F319" s="156">
        <v>231</v>
      </c>
      <c r="G319" s="186"/>
      <c r="H319" s="186">
        <v>281</v>
      </c>
      <c r="I319" s="188">
        <v>281</v>
      </c>
      <c r="J319" s="158" t="s">
        <v>665</v>
      </c>
      <c r="K319" s="159">
        <f t="shared" si="96"/>
        <v>50</v>
      </c>
      <c r="L319" s="160">
        <f t="shared" si="97"/>
        <v>0.21645021645021645</v>
      </c>
      <c r="M319" s="155" t="s">
        <v>581</v>
      </c>
      <c r="N319" s="161">
        <v>44358</v>
      </c>
      <c r="O319" s="1"/>
      <c r="P319" s="1"/>
      <c r="Q319" s="231"/>
      <c r="R319" s="1"/>
      <c r="S319" s="6" t="s">
        <v>772</v>
      </c>
      <c r="T319" s="1"/>
      <c r="U319" s="1"/>
      <c r="V319" s="1"/>
      <c r="W319" s="1"/>
      <c r="X319" s="1"/>
      <c r="Y319" s="1"/>
      <c r="Z319" s="1"/>
      <c r="AA319" s="1"/>
    </row>
    <row r="320" spans="1:27" ht="12.75" customHeight="1">
      <c r="A320" s="183">
        <v>155</v>
      </c>
      <c r="B320" s="184">
        <v>44092</v>
      </c>
      <c r="C320" s="184"/>
      <c r="D320" s="185" t="s">
        <v>144</v>
      </c>
      <c r="E320" s="186" t="s">
        <v>578</v>
      </c>
      <c r="F320" s="186">
        <v>206</v>
      </c>
      <c r="G320" s="186"/>
      <c r="H320" s="186">
        <v>248</v>
      </c>
      <c r="I320" s="188">
        <v>248</v>
      </c>
      <c r="J320" s="158" t="s">
        <v>665</v>
      </c>
      <c r="K320" s="159">
        <f t="shared" si="96"/>
        <v>42</v>
      </c>
      <c r="L320" s="160">
        <f t="shared" si="97"/>
        <v>0.20388349514563106</v>
      </c>
      <c r="M320" s="155" t="s">
        <v>581</v>
      </c>
      <c r="N320" s="161">
        <v>44214</v>
      </c>
      <c r="O320" s="1"/>
      <c r="P320" s="1"/>
      <c r="Q320" s="231"/>
      <c r="R320" s="1"/>
      <c r="S320" s="6" t="s">
        <v>772</v>
      </c>
      <c r="T320" s="1"/>
      <c r="U320" s="1"/>
      <c r="V320" s="1"/>
      <c r="W320" s="1"/>
      <c r="X320" s="1"/>
      <c r="Y320" s="1"/>
      <c r="Z320" s="1"/>
      <c r="AA320" s="1"/>
    </row>
    <row r="321" spans="1:27" ht="12.75" customHeight="1">
      <c r="A321" s="183">
        <v>156</v>
      </c>
      <c r="B321" s="184">
        <v>44140</v>
      </c>
      <c r="C321" s="184"/>
      <c r="D321" s="185" t="s">
        <v>144</v>
      </c>
      <c r="E321" s="186" t="s">
        <v>578</v>
      </c>
      <c r="F321" s="186">
        <v>182.5</v>
      </c>
      <c r="G321" s="186"/>
      <c r="H321" s="186">
        <v>248</v>
      </c>
      <c r="I321" s="188">
        <v>248</v>
      </c>
      <c r="J321" s="158" t="s">
        <v>665</v>
      </c>
      <c r="K321" s="159">
        <f t="shared" si="96"/>
        <v>65.5</v>
      </c>
      <c r="L321" s="160">
        <f t="shared" si="97"/>
        <v>0.35890410958904112</v>
      </c>
      <c r="M321" s="155" t="s">
        <v>581</v>
      </c>
      <c r="N321" s="161">
        <v>44214</v>
      </c>
      <c r="O321" s="1"/>
      <c r="P321" s="1"/>
      <c r="Q321" s="231"/>
      <c r="R321" s="1"/>
      <c r="S321" s="6" t="s">
        <v>772</v>
      </c>
      <c r="T321" s="1"/>
      <c r="U321" s="1"/>
      <c r="V321" s="1"/>
      <c r="W321" s="1"/>
      <c r="X321" s="1"/>
      <c r="Y321" s="1"/>
      <c r="Z321" s="1"/>
      <c r="AA321" s="1"/>
    </row>
    <row r="322" spans="1:27" ht="12.75" customHeight="1">
      <c r="A322" s="183">
        <v>157</v>
      </c>
      <c r="B322" s="184">
        <v>44140</v>
      </c>
      <c r="C322" s="184"/>
      <c r="D322" s="185" t="s">
        <v>345</v>
      </c>
      <c r="E322" s="186" t="s">
        <v>578</v>
      </c>
      <c r="F322" s="186">
        <v>247.5</v>
      </c>
      <c r="G322" s="186"/>
      <c r="H322" s="186">
        <v>320</v>
      </c>
      <c r="I322" s="188">
        <v>320</v>
      </c>
      <c r="J322" s="158" t="s">
        <v>665</v>
      </c>
      <c r="K322" s="159">
        <f t="shared" si="96"/>
        <v>72.5</v>
      </c>
      <c r="L322" s="160">
        <f t="shared" si="97"/>
        <v>0.29292929292929293</v>
      </c>
      <c r="M322" s="155" t="s">
        <v>581</v>
      </c>
      <c r="N322" s="161">
        <v>44323</v>
      </c>
      <c r="O322" s="1"/>
      <c r="P322" s="1"/>
      <c r="Q322" s="231"/>
      <c r="R322" s="1"/>
      <c r="S322" s="6" t="s">
        <v>772</v>
      </c>
      <c r="T322" s="1"/>
      <c r="U322" s="1"/>
      <c r="V322" s="1"/>
      <c r="W322" s="1"/>
      <c r="X322" s="1"/>
      <c r="Y322" s="1"/>
      <c r="Z322" s="1"/>
      <c r="AA322" s="1"/>
    </row>
    <row r="323" spans="1:27" ht="12.75" customHeight="1">
      <c r="A323" s="183">
        <v>158</v>
      </c>
      <c r="B323" s="184">
        <v>44140</v>
      </c>
      <c r="C323" s="184"/>
      <c r="D323" s="185" t="s">
        <v>203</v>
      </c>
      <c r="E323" s="186" t="s">
        <v>578</v>
      </c>
      <c r="F323" s="156">
        <v>925</v>
      </c>
      <c r="G323" s="186"/>
      <c r="H323" s="186">
        <v>1095</v>
      </c>
      <c r="I323" s="188">
        <v>1093</v>
      </c>
      <c r="J323" s="158" t="s">
        <v>807</v>
      </c>
      <c r="K323" s="159">
        <f t="shared" si="96"/>
        <v>170</v>
      </c>
      <c r="L323" s="160">
        <f t="shared" si="97"/>
        <v>0.18378378378378379</v>
      </c>
      <c r="M323" s="155" t="s">
        <v>581</v>
      </c>
      <c r="N323" s="161">
        <v>44201</v>
      </c>
      <c r="O323" s="1"/>
      <c r="P323" s="1"/>
      <c r="Q323" s="231"/>
      <c r="R323" s="1"/>
      <c r="S323" s="6" t="s">
        <v>772</v>
      </c>
      <c r="T323" s="1"/>
      <c r="U323" s="1"/>
      <c r="V323" s="1"/>
      <c r="W323" s="1"/>
      <c r="X323" s="1"/>
      <c r="Y323" s="1"/>
      <c r="Z323" s="1"/>
      <c r="AA323" s="1"/>
    </row>
    <row r="324" spans="1:27" ht="12.75" customHeight="1">
      <c r="A324" s="183">
        <v>159</v>
      </c>
      <c r="B324" s="184">
        <v>44140</v>
      </c>
      <c r="C324" s="184"/>
      <c r="D324" s="185" t="s">
        <v>363</v>
      </c>
      <c r="E324" s="186" t="s">
        <v>578</v>
      </c>
      <c r="F324" s="156">
        <v>332.5</v>
      </c>
      <c r="G324" s="186"/>
      <c r="H324" s="186">
        <v>393</v>
      </c>
      <c r="I324" s="188">
        <v>406</v>
      </c>
      <c r="J324" s="158" t="s">
        <v>808</v>
      </c>
      <c r="K324" s="159">
        <f t="shared" si="96"/>
        <v>60.5</v>
      </c>
      <c r="L324" s="160">
        <f t="shared" si="97"/>
        <v>0.18195488721804512</v>
      </c>
      <c r="M324" s="155" t="s">
        <v>581</v>
      </c>
      <c r="N324" s="161">
        <v>44256</v>
      </c>
      <c r="O324" s="1"/>
      <c r="P324" s="1"/>
      <c r="Q324" s="231"/>
      <c r="R324" s="1"/>
      <c r="S324" s="6" t="s">
        <v>772</v>
      </c>
      <c r="T324" s="1"/>
      <c r="U324" s="1"/>
      <c r="V324" s="1"/>
      <c r="W324" s="1"/>
      <c r="X324" s="1"/>
      <c r="Y324" s="1"/>
      <c r="Z324" s="1"/>
      <c r="AA324" s="1"/>
    </row>
    <row r="325" spans="1:27" ht="12.75" customHeight="1">
      <c r="A325" s="183">
        <v>160</v>
      </c>
      <c r="B325" s="184">
        <v>44141</v>
      </c>
      <c r="C325" s="184"/>
      <c r="D325" s="185" t="s">
        <v>480</v>
      </c>
      <c r="E325" s="186" t="s">
        <v>578</v>
      </c>
      <c r="F325" s="156">
        <v>231</v>
      </c>
      <c r="G325" s="186"/>
      <c r="H325" s="186">
        <v>281</v>
      </c>
      <c r="I325" s="188">
        <v>281</v>
      </c>
      <c r="J325" s="158" t="s">
        <v>665</v>
      </c>
      <c r="K325" s="159">
        <f t="shared" si="96"/>
        <v>50</v>
      </c>
      <c r="L325" s="160">
        <f t="shared" si="97"/>
        <v>0.21645021645021645</v>
      </c>
      <c r="M325" s="155" t="s">
        <v>581</v>
      </c>
      <c r="N325" s="161">
        <v>44358</v>
      </c>
      <c r="O325" s="1"/>
      <c r="P325" s="1"/>
      <c r="Q325" s="231"/>
      <c r="R325" s="1"/>
      <c r="S325" s="6" t="s">
        <v>772</v>
      </c>
      <c r="T325" s="1"/>
      <c r="U325" s="1"/>
      <c r="V325" s="1"/>
      <c r="W325" s="1"/>
      <c r="X325" s="1"/>
      <c r="Y325" s="1"/>
      <c r="Z325" s="1"/>
      <c r="AA325" s="1"/>
    </row>
    <row r="326" spans="1:27" ht="12.75" customHeight="1">
      <c r="A326" s="183">
        <v>161</v>
      </c>
      <c r="B326" s="184">
        <v>44187</v>
      </c>
      <c r="C326" s="184"/>
      <c r="D326" s="185" t="s">
        <v>809</v>
      </c>
      <c r="E326" s="186" t="s">
        <v>578</v>
      </c>
      <c r="F326" s="156">
        <v>190</v>
      </c>
      <c r="G326" s="186"/>
      <c r="H326" s="186">
        <v>239</v>
      </c>
      <c r="I326" s="188">
        <v>239</v>
      </c>
      <c r="J326" s="158" t="s">
        <v>810</v>
      </c>
      <c r="K326" s="159">
        <f t="shared" si="96"/>
        <v>49</v>
      </c>
      <c r="L326" s="160">
        <f t="shared" si="97"/>
        <v>0.25789473684210529</v>
      </c>
      <c r="M326" s="155" t="s">
        <v>581</v>
      </c>
      <c r="N326" s="161">
        <v>44844</v>
      </c>
      <c r="O326" s="1"/>
      <c r="P326" s="1"/>
      <c r="Q326" s="231"/>
      <c r="R326" s="1"/>
      <c r="S326" s="6" t="s">
        <v>772</v>
      </c>
    </row>
    <row r="327" spans="1:27" ht="12.75" customHeight="1">
      <c r="A327" s="183">
        <v>162</v>
      </c>
      <c r="B327" s="184">
        <v>44258</v>
      </c>
      <c r="C327" s="184"/>
      <c r="D327" s="185" t="s">
        <v>805</v>
      </c>
      <c r="E327" s="186" t="s">
        <v>578</v>
      </c>
      <c r="F327" s="156">
        <v>495</v>
      </c>
      <c r="G327" s="186"/>
      <c r="H327" s="186">
        <v>595</v>
      </c>
      <c r="I327" s="188">
        <v>590</v>
      </c>
      <c r="J327" s="158" t="s">
        <v>601</v>
      </c>
      <c r="K327" s="159">
        <f t="shared" si="96"/>
        <v>100</v>
      </c>
      <c r="L327" s="160">
        <f t="shared" si="97"/>
        <v>0.20202020202020202</v>
      </c>
      <c r="M327" s="155" t="s">
        <v>581</v>
      </c>
      <c r="N327" s="161">
        <v>44589</v>
      </c>
      <c r="O327" s="1"/>
      <c r="P327" s="1"/>
      <c r="Q327" s="231"/>
      <c r="S327" s="6" t="s">
        <v>772</v>
      </c>
    </row>
    <row r="328" spans="1:27" ht="12.75" customHeight="1">
      <c r="A328" s="183">
        <v>163</v>
      </c>
      <c r="B328" s="184">
        <v>44274</v>
      </c>
      <c r="C328" s="184"/>
      <c r="D328" s="185" t="s">
        <v>363</v>
      </c>
      <c r="E328" s="186" t="s">
        <v>578</v>
      </c>
      <c r="F328" s="156">
        <v>355</v>
      </c>
      <c r="G328" s="186"/>
      <c r="H328" s="186">
        <v>422.5</v>
      </c>
      <c r="I328" s="188">
        <v>420</v>
      </c>
      <c r="J328" s="158" t="s">
        <v>811</v>
      </c>
      <c r="K328" s="159">
        <f t="shared" si="96"/>
        <v>67.5</v>
      </c>
      <c r="L328" s="160">
        <f t="shared" si="97"/>
        <v>0.19014084507042253</v>
      </c>
      <c r="M328" s="155" t="s">
        <v>581</v>
      </c>
      <c r="N328" s="161">
        <v>44361</v>
      </c>
      <c r="O328" s="1"/>
      <c r="S328" s="201" t="s">
        <v>772</v>
      </c>
      <c r="T328" s="1"/>
      <c r="U328" s="1"/>
      <c r="V328" s="1"/>
      <c r="W328" s="1"/>
      <c r="X328" s="1"/>
      <c r="Y328" s="1"/>
      <c r="Z328" s="1"/>
      <c r="AA328" s="1"/>
    </row>
    <row r="329" spans="1:27" ht="12.75" customHeight="1">
      <c r="A329" s="183">
        <v>164</v>
      </c>
      <c r="B329" s="184">
        <v>44295</v>
      </c>
      <c r="C329" s="184"/>
      <c r="D329" s="185" t="s">
        <v>326</v>
      </c>
      <c r="E329" s="186" t="s">
        <v>578</v>
      </c>
      <c r="F329" s="156">
        <v>555</v>
      </c>
      <c r="G329" s="186"/>
      <c r="H329" s="186">
        <v>663</v>
      </c>
      <c r="I329" s="188">
        <v>663</v>
      </c>
      <c r="J329" s="158" t="s">
        <v>812</v>
      </c>
      <c r="K329" s="159">
        <f t="shared" si="96"/>
        <v>108</v>
      </c>
      <c r="L329" s="160">
        <f t="shared" si="97"/>
        <v>0.19459459459459461</v>
      </c>
      <c r="M329" s="155" t="s">
        <v>581</v>
      </c>
      <c r="N329" s="161">
        <v>44321</v>
      </c>
      <c r="O329" s="1"/>
      <c r="P329" s="1"/>
      <c r="Q329" s="231"/>
      <c r="R329" s="1"/>
      <c r="S329" s="201" t="s">
        <v>772</v>
      </c>
    </row>
    <row r="330" spans="1:27" ht="12.75" customHeight="1">
      <c r="A330" s="183">
        <v>165</v>
      </c>
      <c r="B330" s="184">
        <v>44308</v>
      </c>
      <c r="C330" s="184"/>
      <c r="D330" s="185" t="s">
        <v>776</v>
      </c>
      <c r="E330" s="186" t="s">
        <v>578</v>
      </c>
      <c r="F330" s="156">
        <v>126.5</v>
      </c>
      <c r="G330" s="186"/>
      <c r="H330" s="186">
        <v>155</v>
      </c>
      <c r="I330" s="188">
        <v>155</v>
      </c>
      <c r="J330" s="158" t="s">
        <v>665</v>
      </c>
      <c r="K330" s="159">
        <f t="shared" si="96"/>
        <v>28.5</v>
      </c>
      <c r="L330" s="160">
        <f t="shared" si="97"/>
        <v>0.22529644268774704</v>
      </c>
      <c r="M330" s="155" t="s">
        <v>581</v>
      </c>
      <c r="N330" s="161">
        <v>44362</v>
      </c>
      <c r="O330" s="1"/>
      <c r="S330" s="201" t="s">
        <v>772</v>
      </c>
    </row>
    <row r="331" spans="1:27" ht="12.75" customHeight="1">
      <c r="A331" s="162">
        <v>166</v>
      </c>
      <c r="B331" s="193">
        <v>44368</v>
      </c>
      <c r="C331" s="193"/>
      <c r="D331" s="164" t="s">
        <v>813</v>
      </c>
      <c r="E331" s="166" t="s">
        <v>578</v>
      </c>
      <c r="F331" s="194">
        <v>287.5</v>
      </c>
      <c r="G331" s="166"/>
      <c r="H331" s="166">
        <v>245</v>
      </c>
      <c r="I331" s="167">
        <v>344</v>
      </c>
      <c r="J331" s="168" t="s">
        <v>814</v>
      </c>
      <c r="K331" s="169">
        <f t="shared" si="96"/>
        <v>-42.5</v>
      </c>
      <c r="L331" s="170">
        <f t="shared" si="97"/>
        <v>-0.14782608695652175</v>
      </c>
      <c r="M331" s="166" t="s">
        <v>591</v>
      </c>
      <c r="N331" s="163">
        <v>44508</v>
      </c>
      <c r="O331" s="1"/>
      <c r="S331" s="201" t="s">
        <v>772</v>
      </c>
    </row>
    <row r="332" spans="1:27" ht="12.75" customHeight="1">
      <c r="A332" s="183">
        <v>167</v>
      </c>
      <c r="B332" s="184">
        <v>44368</v>
      </c>
      <c r="C332" s="184"/>
      <c r="D332" s="185" t="s">
        <v>480</v>
      </c>
      <c r="E332" s="186" t="s">
        <v>578</v>
      </c>
      <c r="F332" s="156">
        <v>241</v>
      </c>
      <c r="G332" s="186"/>
      <c r="H332" s="186">
        <v>298</v>
      </c>
      <c r="I332" s="188">
        <v>320</v>
      </c>
      <c r="J332" s="158" t="s">
        <v>665</v>
      </c>
      <c r="K332" s="159">
        <f t="shared" si="96"/>
        <v>57</v>
      </c>
      <c r="L332" s="160">
        <f t="shared" si="97"/>
        <v>0.23651452282157676</v>
      </c>
      <c r="M332" s="155" t="s">
        <v>581</v>
      </c>
      <c r="N332" s="161">
        <v>44802</v>
      </c>
      <c r="O332" s="37"/>
      <c r="S332" s="201" t="s">
        <v>772</v>
      </c>
    </row>
    <row r="333" spans="1:27" ht="12.75" customHeight="1">
      <c r="A333" s="183">
        <v>168</v>
      </c>
      <c r="B333" s="184">
        <v>44406</v>
      </c>
      <c r="C333" s="184"/>
      <c r="D333" s="185" t="s">
        <v>776</v>
      </c>
      <c r="E333" s="186" t="s">
        <v>578</v>
      </c>
      <c r="F333" s="156">
        <v>162.5</v>
      </c>
      <c r="G333" s="186"/>
      <c r="H333" s="186">
        <v>200</v>
      </c>
      <c r="I333" s="188">
        <v>200</v>
      </c>
      <c r="J333" s="158" t="s">
        <v>665</v>
      </c>
      <c r="K333" s="159">
        <f t="shared" si="96"/>
        <v>37.5</v>
      </c>
      <c r="L333" s="160">
        <f t="shared" si="97"/>
        <v>0.23076923076923078</v>
      </c>
      <c r="M333" s="155" t="s">
        <v>581</v>
      </c>
      <c r="N333" s="161">
        <v>44802</v>
      </c>
      <c r="O333" s="1"/>
      <c r="S333" s="201" t="s">
        <v>772</v>
      </c>
    </row>
    <row r="334" spans="1:27" ht="12.75" customHeight="1">
      <c r="A334" s="183">
        <v>169</v>
      </c>
      <c r="B334" s="184">
        <v>44462</v>
      </c>
      <c r="C334" s="184"/>
      <c r="D334" s="185" t="s">
        <v>438</v>
      </c>
      <c r="E334" s="186" t="s">
        <v>578</v>
      </c>
      <c r="F334" s="156">
        <v>1235</v>
      </c>
      <c r="G334" s="186"/>
      <c r="H334" s="186">
        <v>1505</v>
      </c>
      <c r="I334" s="188">
        <v>1500</v>
      </c>
      <c r="J334" s="158" t="s">
        <v>665</v>
      </c>
      <c r="K334" s="159">
        <f t="shared" si="96"/>
        <v>270</v>
      </c>
      <c r="L334" s="160">
        <f t="shared" si="97"/>
        <v>0.21862348178137653</v>
      </c>
      <c r="M334" s="155" t="s">
        <v>581</v>
      </c>
      <c r="N334" s="161">
        <v>44564</v>
      </c>
      <c r="O334" s="1"/>
      <c r="S334" s="201" t="s">
        <v>772</v>
      </c>
    </row>
    <row r="335" spans="1:27" ht="12.75" customHeight="1">
      <c r="A335" s="183">
        <v>170</v>
      </c>
      <c r="B335" s="184">
        <v>44480</v>
      </c>
      <c r="C335" s="184"/>
      <c r="D335" s="185" t="s">
        <v>815</v>
      </c>
      <c r="E335" s="186" t="s">
        <v>578</v>
      </c>
      <c r="F335" s="156">
        <v>58.75</v>
      </c>
      <c r="G335" s="186"/>
      <c r="H335" s="186">
        <v>64.25</v>
      </c>
      <c r="I335" s="188"/>
      <c r="J335" s="158" t="s">
        <v>665</v>
      </c>
      <c r="K335" s="159">
        <f t="shared" ref="K335" si="98">H335-F335</f>
        <v>5.5</v>
      </c>
      <c r="L335" s="160">
        <f t="shared" ref="L335" si="99">K335/F335</f>
        <v>9.3617021276595741E-2</v>
      </c>
      <c r="M335" s="155" t="s">
        <v>581</v>
      </c>
      <c r="N335" s="161">
        <v>45322</v>
      </c>
      <c r="O335" s="37"/>
      <c r="S335" s="201" t="s">
        <v>772</v>
      </c>
    </row>
    <row r="336" spans="1:27" ht="12.75" customHeight="1">
      <c r="A336" s="152">
        <v>171</v>
      </c>
      <c r="B336" s="153">
        <v>44481</v>
      </c>
      <c r="C336" s="153"/>
      <c r="D336" s="154" t="s">
        <v>278</v>
      </c>
      <c r="E336" s="155" t="s">
        <v>578</v>
      </c>
      <c r="F336" s="156">
        <v>315</v>
      </c>
      <c r="G336" s="155"/>
      <c r="H336" s="155">
        <v>335</v>
      </c>
      <c r="I336" s="157">
        <v>380</v>
      </c>
      <c r="J336" s="158" t="s">
        <v>875</v>
      </c>
      <c r="K336" s="159">
        <f t="shared" ref="K336" si="100">H336-F336</f>
        <v>20</v>
      </c>
      <c r="L336" s="160">
        <f t="shared" ref="L336" si="101">K336/F336</f>
        <v>6.3492063492063489E-2</v>
      </c>
      <c r="M336" s="155" t="s">
        <v>581</v>
      </c>
      <c r="N336" s="161">
        <v>45297</v>
      </c>
      <c r="O336" s="37"/>
      <c r="S336" s="201" t="s">
        <v>772</v>
      </c>
    </row>
    <row r="337" spans="1:39" ht="12.75" customHeight="1">
      <c r="A337" s="152">
        <v>172</v>
      </c>
      <c r="B337" s="153">
        <v>44481</v>
      </c>
      <c r="C337" s="153"/>
      <c r="D337" s="154" t="s">
        <v>816</v>
      </c>
      <c r="E337" s="155" t="s">
        <v>578</v>
      </c>
      <c r="F337" s="156">
        <v>45.5</v>
      </c>
      <c r="G337" s="155"/>
      <c r="H337" s="155">
        <v>56.5</v>
      </c>
      <c r="I337" s="157">
        <v>56</v>
      </c>
      <c r="J337" s="158" t="s">
        <v>665</v>
      </c>
      <c r="K337" s="159">
        <f t="shared" ref="K337:K338" si="102">H337-F337</f>
        <v>11</v>
      </c>
      <c r="L337" s="160">
        <f t="shared" ref="L337:L338" si="103">K337/F337</f>
        <v>0.24175824175824176</v>
      </c>
      <c r="M337" s="155" t="s">
        <v>581</v>
      </c>
      <c r="N337" s="161">
        <v>44881</v>
      </c>
      <c r="O337" s="37"/>
      <c r="S337" s="201"/>
    </row>
    <row r="338" spans="1:39" ht="12.75" customHeight="1">
      <c r="A338" s="152">
        <v>173</v>
      </c>
      <c r="B338" s="153">
        <v>44551</v>
      </c>
      <c r="C338" s="153"/>
      <c r="D338" s="154" t="s">
        <v>131</v>
      </c>
      <c r="E338" s="155" t="s">
        <v>578</v>
      </c>
      <c r="F338" s="156">
        <v>2300</v>
      </c>
      <c r="G338" s="155"/>
      <c r="H338" s="155">
        <f>(2820+2200)/2</f>
        <v>2510</v>
      </c>
      <c r="I338" s="157">
        <v>3000</v>
      </c>
      <c r="J338" s="158" t="s">
        <v>817</v>
      </c>
      <c r="K338" s="159">
        <f t="shared" si="102"/>
        <v>210</v>
      </c>
      <c r="L338" s="160">
        <f t="shared" si="103"/>
        <v>9.1304347826086957E-2</v>
      </c>
      <c r="M338" s="155" t="s">
        <v>581</v>
      </c>
      <c r="N338" s="161">
        <v>44649</v>
      </c>
      <c r="O338" s="1"/>
      <c r="S338" s="201"/>
    </row>
    <row r="339" spans="1:39" ht="12.75" customHeight="1">
      <c r="A339" s="152">
        <v>174</v>
      </c>
      <c r="B339" s="153">
        <v>44606</v>
      </c>
      <c r="C339" s="153"/>
      <c r="D339" s="154" t="s">
        <v>428</v>
      </c>
      <c r="E339" s="155" t="s">
        <v>578</v>
      </c>
      <c r="F339" s="156">
        <v>635</v>
      </c>
      <c r="G339" s="155"/>
      <c r="H339" s="155">
        <v>700</v>
      </c>
      <c r="I339" s="157">
        <v>764</v>
      </c>
      <c r="J339" s="158" t="s">
        <v>847</v>
      </c>
      <c r="K339" s="159">
        <f t="shared" ref="K339" si="104">H339-F339</f>
        <v>65</v>
      </c>
      <c r="L339" s="160">
        <f t="shared" ref="L339" si="105">K339/F339</f>
        <v>0.10236220472440945</v>
      </c>
      <c r="M339" s="155" t="s">
        <v>581</v>
      </c>
      <c r="N339" s="161">
        <v>45159</v>
      </c>
      <c r="O339" s="37"/>
      <c r="S339" s="201"/>
    </row>
    <row r="340" spans="1:39" ht="12.75" customHeight="1">
      <c r="A340" s="152">
        <v>175</v>
      </c>
      <c r="B340" s="153">
        <v>44613</v>
      </c>
      <c r="C340" s="153"/>
      <c r="D340" s="154" t="s">
        <v>438</v>
      </c>
      <c r="E340" s="155" t="s">
        <v>578</v>
      </c>
      <c r="F340" s="156">
        <v>1255</v>
      </c>
      <c r="G340" s="155"/>
      <c r="H340" s="155">
        <v>1515</v>
      </c>
      <c r="I340" s="157">
        <v>1510</v>
      </c>
      <c r="J340" s="158" t="s">
        <v>665</v>
      </c>
      <c r="K340" s="159">
        <f>H340-F340</f>
        <v>260</v>
      </c>
      <c r="L340" s="160">
        <f>K340/F340</f>
        <v>0.20717131474103587</v>
      </c>
      <c r="M340" s="155" t="s">
        <v>581</v>
      </c>
      <c r="N340" s="161">
        <v>44834</v>
      </c>
      <c r="O340" s="37"/>
      <c r="S340" s="201"/>
    </row>
    <row r="341" spans="1:39" ht="12.75" customHeight="1">
      <c r="A341">
        <v>176</v>
      </c>
      <c r="B341" s="203">
        <v>44670</v>
      </c>
      <c r="C341" s="203"/>
      <c r="D341" s="53" t="s">
        <v>540</v>
      </c>
      <c r="E341" s="204" t="s">
        <v>578</v>
      </c>
      <c r="F341" s="51" t="s">
        <v>818</v>
      </c>
      <c r="G341" s="51"/>
      <c r="H341" s="51"/>
      <c r="I341" s="51">
        <v>553</v>
      </c>
      <c r="J341" s="51" t="s">
        <v>579</v>
      </c>
      <c r="K341" s="51"/>
      <c r="L341" s="51"/>
      <c r="M341" s="51"/>
      <c r="N341" s="51"/>
      <c r="O341" s="37"/>
      <c r="S341" s="201"/>
    </row>
    <row r="342" spans="1:39" ht="12.75" customHeight="1">
      <c r="A342" s="183">
        <v>177</v>
      </c>
      <c r="B342" s="184">
        <v>44746</v>
      </c>
      <c r="C342" s="184"/>
      <c r="D342" s="185" t="s">
        <v>819</v>
      </c>
      <c r="E342" s="186" t="s">
        <v>578</v>
      </c>
      <c r="F342" s="186">
        <v>207.5</v>
      </c>
      <c r="G342" s="186"/>
      <c r="H342" s="186">
        <v>254</v>
      </c>
      <c r="I342" s="188">
        <v>254</v>
      </c>
      <c r="J342" s="158" t="s">
        <v>665</v>
      </c>
      <c r="K342" s="159">
        <f t="shared" ref="K342:K344" si="106">H342-F342</f>
        <v>46.5</v>
      </c>
      <c r="L342" s="160">
        <f t="shared" ref="L342:L344" si="107">K342/F342</f>
        <v>0.22409638554216868</v>
      </c>
      <c r="M342" s="155" t="s">
        <v>581</v>
      </c>
      <c r="N342" s="161">
        <v>44792</v>
      </c>
      <c r="O342" s="1"/>
      <c r="S342" s="201"/>
    </row>
    <row r="343" spans="1:39" ht="12.75" customHeight="1">
      <c r="A343" s="183">
        <v>178</v>
      </c>
      <c r="B343" s="184">
        <v>44775</v>
      </c>
      <c r="C343" s="184"/>
      <c r="D343" s="185" t="s">
        <v>482</v>
      </c>
      <c r="E343" s="186" t="s">
        <v>578</v>
      </c>
      <c r="F343" s="186">
        <v>31.25</v>
      </c>
      <c r="G343" s="186"/>
      <c r="H343" s="186">
        <v>38.75</v>
      </c>
      <c r="I343" s="188">
        <v>38</v>
      </c>
      <c r="J343" s="158" t="s">
        <v>665</v>
      </c>
      <c r="K343" s="159">
        <f t="shared" si="106"/>
        <v>7.5</v>
      </c>
      <c r="L343" s="160">
        <f t="shared" si="107"/>
        <v>0.24</v>
      </c>
      <c r="M343" s="155" t="s">
        <v>581</v>
      </c>
      <c r="N343" s="161">
        <v>44844</v>
      </c>
      <c r="O343" s="37"/>
      <c r="S343" s="54"/>
    </row>
    <row r="344" spans="1:39" ht="12.75" customHeight="1">
      <c r="A344" s="183">
        <v>179</v>
      </c>
      <c r="B344" s="184">
        <v>44841</v>
      </c>
      <c r="C344" s="184"/>
      <c r="D344" s="185" t="s">
        <v>820</v>
      </c>
      <c r="E344" s="186" t="s">
        <v>578</v>
      </c>
      <c r="F344" s="156">
        <v>665</v>
      </c>
      <c r="G344" s="186"/>
      <c r="H344" s="186">
        <v>807.5</v>
      </c>
      <c r="I344" s="188">
        <v>840</v>
      </c>
      <c r="J344" s="158" t="s">
        <v>817</v>
      </c>
      <c r="K344" s="159">
        <f t="shared" si="106"/>
        <v>142.5</v>
      </c>
      <c r="L344" s="160">
        <f t="shared" si="107"/>
        <v>0.21428571428571427</v>
      </c>
      <c r="M344" s="155" t="s">
        <v>581</v>
      </c>
      <c r="N344" s="161">
        <v>45097</v>
      </c>
      <c r="O344" s="37"/>
      <c r="S344" s="54"/>
    </row>
    <row r="345" spans="1:39" ht="12.75" customHeight="1">
      <c r="A345" s="183">
        <v>180</v>
      </c>
      <c r="B345" s="184">
        <v>44844</v>
      </c>
      <c r="C345" s="184"/>
      <c r="D345" s="185" t="s">
        <v>430</v>
      </c>
      <c r="E345" s="186" t="s">
        <v>578</v>
      </c>
      <c r="F345" s="156">
        <v>227.5</v>
      </c>
      <c r="G345" s="186"/>
      <c r="H345" s="186">
        <v>270</v>
      </c>
      <c r="I345" s="188">
        <v>291</v>
      </c>
      <c r="J345" s="158" t="s">
        <v>849</v>
      </c>
      <c r="K345" s="159">
        <f t="shared" ref="K345" si="108">H345-F345</f>
        <v>42.5</v>
      </c>
      <c r="L345" s="160">
        <f t="shared" ref="L345" si="109">K345/F345</f>
        <v>0.18681318681318682</v>
      </c>
      <c r="M345" s="155" t="s">
        <v>581</v>
      </c>
      <c r="N345" s="161">
        <v>45160</v>
      </c>
      <c r="O345" s="37"/>
      <c r="R345" s="37"/>
      <c r="S345" s="54"/>
    </row>
    <row r="346" spans="1:39" ht="12.75" customHeight="1">
      <c r="A346" s="183">
        <v>181</v>
      </c>
      <c r="B346" s="184">
        <v>44845</v>
      </c>
      <c r="C346" s="184"/>
      <c r="D346" s="185" t="s">
        <v>428</v>
      </c>
      <c r="E346" s="186" t="s">
        <v>578</v>
      </c>
      <c r="F346" s="156">
        <v>555</v>
      </c>
      <c r="G346" s="186"/>
      <c r="H346" s="186">
        <v>700</v>
      </c>
      <c r="I346" s="188">
        <v>765</v>
      </c>
      <c r="J346" s="158" t="s">
        <v>848</v>
      </c>
      <c r="K346" s="159">
        <f t="shared" ref="K346" si="110">H346-F346</f>
        <v>145</v>
      </c>
      <c r="L346" s="160">
        <f t="shared" ref="L346" si="111">K346/F346</f>
        <v>0.26126126126126126</v>
      </c>
      <c r="M346" s="155" t="s">
        <v>581</v>
      </c>
      <c r="N346" s="161">
        <v>45159</v>
      </c>
      <c r="O346" s="37"/>
      <c r="R346" s="37"/>
      <c r="S346" s="54"/>
    </row>
    <row r="347" spans="1:39" ht="12.75" customHeight="1">
      <c r="A347" s="183">
        <v>182</v>
      </c>
      <c r="B347" s="184">
        <v>44981</v>
      </c>
      <c r="C347" s="184"/>
      <c r="D347" s="185" t="s">
        <v>445</v>
      </c>
      <c r="E347" s="186" t="s">
        <v>578</v>
      </c>
      <c r="F347" s="156">
        <v>1675</v>
      </c>
      <c r="G347" s="186"/>
      <c r="H347" s="186">
        <v>2080</v>
      </c>
      <c r="I347" s="188">
        <v>2080</v>
      </c>
      <c r="J347" s="158" t="s">
        <v>665</v>
      </c>
      <c r="K347" s="159">
        <f t="shared" ref="K347:K352" si="112">H347-F347</f>
        <v>405</v>
      </c>
      <c r="L347" s="160">
        <f t="shared" ref="L347:L352" si="113">K347/F347</f>
        <v>0.2417910447761194</v>
      </c>
      <c r="M347" s="155" t="s">
        <v>581</v>
      </c>
      <c r="N347" s="161">
        <v>45119</v>
      </c>
      <c r="O347" s="37"/>
      <c r="S347" s="54" t="s">
        <v>845</v>
      </c>
    </row>
    <row r="348" spans="1:39" ht="12.75" customHeight="1">
      <c r="A348" s="183">
        <v>183</v>
      </c>
      <c r="B348" s="184">
        <v>44986</v>
      </c>
      <c r="C348" s="184"/>
      <c r="D348" s="185" t="s">
        <v>482</v>
      </c>
      <c r="E348" s="186" t="s">
        <v>578</v>
      </c>
      <c r="F348" s="156">
        <v>57.5</v>
      </c>
      <c r="G348" s="186"/>
      <c r="H348" s="186">
        <v>120</v>
      </c>
      <c r="I348" s="188">
        <v>120</v>
      </c>
      <c r="J348" s="158" t="s">
        <v>665</v>
      </c>
      <c r="K348" s="159">
        <f t="shared" si="112"/>
        <v>62.5</v>
      </c>
      <c r="L348" s="160">
        <f t="shared" si="113"/>
        <v>1.0869565217391304</v>
      </c>
      <c r="M348" s="155" t="s">
        <v>581</v>
      </c>
      <c r="N348" s="161">
        <v>45049</v>
      </c>
      <c r="O348" s="37"/>
      <c r="S348" s="54" t="s">
        <v>845</v>
      </c>
    </row>
    <row r="349" spans="1:39" ht="12.75" customHeight="1">
      <c r="A349" s="183">
        <v>184</v>
      </c>
      <c r="B349" s="184">
        <v>45008</v>
      </c>
      <c r="C349" s="184"/>
      <c r="D349" s="185" t="s">
        <v>499</v>
      </c>
      <c r="E349" s="186" t="s">
        <v>578</v>
      </c>
      <c r="F349" s="156">
        <v>2765</v>
      </c>
      <c r="G349" s="186"/>
      <c r="H349" s="186">
        <v>3547.5</v>
      </c>
      <c r="I349" s="188">
        <v>3523</v>
      </c>
      <c r="J349" s="158" t="s">
        <v>665</v>
      </c>
      <c r="K349" s="159">
        <f t="shared" si="112"/>
        <v>782.5</v>
      </c>
      <c r="L349" s="160">
        <f t="shared" si="113"/>
        <v>0.28300180831826399</v>
      </c>
      <c r="M349" s="155" t="s">
        <v>581</v>
      </c>
      <c r="N349" s="161">
        <v>45177</v>
      </c>
      <c r="O349" s="37"/>
      <c r="S349" s="54" t="s">
        <v>845</v>
      </c>
    </row>
    <row r="350" spans="1:39" ht="12.75" customHeight="1">
      <c r="A350" s="183">
        <v>185</v>
      </c>
      <c r="B350" s="184">
        <v>45027</v>
      </c>
      <c r="C350" s="184"/>
      <c r="D350" s="185" t="s">
        <v>821</v>
      </c>
      <c r="E350" s="186" t="s">
        <v>578</v>
      </c>
      <c r="F350" s="186">
        <v>460</v>
      </c>
      <c r="G350" s="186"/>
      <c r="H350" s="186">
        <v>825</v>
      </c>
      <c r="I350" s="188">
        <v>810</v>
      </c>
      <c r="J350" s="158" t="s">
        <v>665</v>
      </c>
      <c r="K350" s="159">
        <f t="shared" si="112"/>
        <v>365</v>
      </c>
      <c r="L350" s="160">
        <f t="shared" si="113"/>
        <v>0.79347826086956519</v>
      </c>
      <c r="M350" s="155" t="s">
        <v>581</v>
      </c>
      <c r="N350" s="161">
        <v>45155</v>
      </c>
      <c r="O350" s="37"/>
      <c r="S350" s="54" t="s">
        <v>845</v>
      </c>
    </row>
    <row r="351" spans="1:39" ht="12.75" customHeight="1">
      <c r="A351" s="183">
        <v>186</v>
      </c>
      <c r="B351" s="184">
        <v>45050</v>
      </c>
      <c r="C351" s="184"/>
      <c r="D351" s="185" t="s">
        <v>42</v>
      </c>
      <c r="E351" s="186" t="s">
        <v>578</v>
      </c>
      <c r="F351" s="186">
        <v>3630</v>
      </c>
      <c r="G351" s="186"/>
      <c r="H351" s="186">
        <v>5150</v>
      </c>
      <c r="I351" s="188">
        <v>5040</v>
      </c>
      <c r="J351" s="158" t="s">
        <v>665</v>
      </c>
      <c r="K351" s="159">
        <f t="shared" si="112"/>
        <v>1520</v>
      </c>
      <c r="L351" s="160">
        <f t="shared" si="113"/>
        <v>0.41873278236914602</v>
      </c>
      <c r="M351" s="155" t="s">
        <v>581</v>
      </c>
      <c r="N351" s="161">
        <v>45344</v>
      </c>
      <c r="O351" s="37"/>
      <c r="S351" s="54" t="s">
        <v>845</v>
      </c>
    </row>
    <row r="352" spans="1:39" ht="12.75" customHeight="1">
      <c r="A352" s="183">
        <v>187</v>
      </c>
      <c r="B352" s="184">
        <v>45075</v>
      </c>
      <c r="C352" s="184"/>
      <c r="D352" s="185" t="s">
        <v>822</v>
      </c>
      <c r="E352" s="186" t="s">
        <v>578</v>
      </c>
      <c r="F352" s="156">
        <v>585</v>
      </c>
      <c r="G352" s="186"/>
      <c r="H352" s="186">
        <v>732</v>
      </c>
      <c r="I352" s="188">
        <v>732</v>
      </c>
      <c r="J352" s="158" t="s">
        <v>665</v>
      </c>
      <c r="K352" s="159">
        <f t="shared" si="112"/>
        <v>147</v>
      </c>
      <c r="L352" s="160">
        <f t="shared" si="113"/>
        <v>0.25128205128205128</v>
      </c>
      <c r="M352" s="155" t="s">
        <v>581</v>
      </c>
      <c r="N352" s="161">
        <v>45152</v>
      </c>
      <c r="O352" s="37"/>
      <c r="R352" s="37"/>
      <c r="S352" s="54" t="s">
        <v>845</v>
      </c>
      <c r="U352" s="37"/>
      <c r="W352" s="37"/>
      <c r="X352" s="54"/>
      <c r="Z352" s="37"/>
      <c r="AB352" s="37"/>
      <c r="AC352" s="54"/>
      <c r="AE352" s="37"/>
      <c r="AG352" s="37"/>
      <c r="AH352" s="54"/>
      <c r="AJ352" s="37"/>
      <c r="AL352" s="37"/>
      <c r="AM352" s="54"/>
    </row>
    <row r="353" spans="1:39" ht="12.75" customHeight="1">
      <c r="A353" s="202">
        <v>188</v>
      </c>
      <c r="B353" s="203">
        <v>45078</v>
      </c>
      <c r="C353" s="53"/>
      <c r="D353" s="53" t="s">
        <v>529</v>
      </c>
      <c r="E353" s="204" t="s">
        <v>578</v>
      </c>
      <c r="F353" s="51" t="s">
        <v>823</v>
      </c>
      <c r="G353" s="51"/>
      <c r="H353" s="51"/>
      <c r="I353" s="51">
        <v>4300</v>
      </c>
      <c r="J353" s="51" t="s">
        <v>579</v>
      </c>
      <c r="K353" s="51"/>
      <c r="L353" s="51"/>
      <c r="M353" s="51"/>
      <c r="N353" s="51"/>
      <c r="O353" s="37"/>
      <c r="R353" s="37"/>
      <c r="S353" s="54" t="s">
        <v>845</v>
      </c>
      <c r="U353" s="37"/>
      <c r="W353" s="37"/>
      <c r="X353" s="54"/>
      <c r="Z353" s="37"/>
      <c r="AB353" s="37"/>
      <c r="AC353" s="54"/>
      <c r="AE353" s="37"/>
      <c r="AG353" s="37"/>
      <c r="AH353" s="54"/>
      <c r="AJ353" s="37"/>
      <c r="AL353" s="37"/>
      <c r="AM353" s="54"/>
    </row>
    <row r="354" spans="1:39" ht="12.75" customHeight="1">
      <c r="A354" s="183">
        <v>189</v>
      </c>
      <c r="B354" s="184">
        <v>45103</v>
      </c>
      <c r="C354" s="184"/>
      <c r="D354" s="185" t="s">
        <v>842</v>
      </c>
      <c r="E354" s="186" t="s">
        <v>578</v>
      </c>
      <c r="F354" s="156">
        <v>282.5</v>
      </c>
      <c r="G354" s="186"/>
      <c r="H354" s="186">
        <v>383</v>
      </c>
      <c r="I354" s="188">
        <v>383</v>
      </c>
      <c r="J354" s="158" t="s">
        <v>665</v>
      </c>
      <c r="K354" s="159">
        <f>H354-F354</f>
        <v>100.5</v>
      </c>
      <c r="L354" s="160">
        <f>K354/F354</f>
        <v>0.35575221238938054</v>
      </c>
      <c r="M354" s="155" t="s">
        <v>581</v>
      </c>
      <c r="N354" s="161">
        <v>45265</v>
      </c>
      <c r="O354" s="37"/>
      <c r="R354" s="37"/>
      <c r="S354" s="54" t="s">
        <v>845</v>
      </c>
      <c r="U354" s="37"/>
      <c r="W354" s="37"/>
      <c r="X354" s="54"/>
      <c r="Z354" s="37"/>
      <c r="AB354" s="37"/>
      <c r="AC354" s="54"/>
      <c r="AE354" s="37"/>
      <c r="AG354" s="37"/>
      <c r="AH354" s="54"/>
      <c r="AJ354" s="37"/>
      <c r="AL354" s="37"/>
      <c r="AM354" s="54"/>
    </row>
    <row r="355" spans="1:39" ht="12.75" customHeight="1">
      <c r="A355" s="183">
        <v>190</v>
      </c>
      <c r="B355" s="184">
        <v>45120</v>
      </c>
      <c r="C355" s="184"/>
      <c r="D355" s="185" t="s">
        <v>528</v>
      </c>
      <c r="E355" s="186" t="s">
        <v>578</v>
      </c>
      <c r="F355" s="156">
        <v>2312.5</v>
      </c>
      <c r="G355" s="186"/>
      <c r="H355" s="186">
        <v>2935</v>
      </c>
      <c r="I355" s="188">
        <v>2935</v>
      </c>
      <c r="J355" s="158" t="s">
        <v>665</v>
      </c>
      <c r="K355" s="159">
        <f>H355-F355</f>
        <v>622.5</v>
      </c>
      <c r="L355" s="160">
        <f>K355/F355</f>
        <v>0.26918918918918922</v>
      </c>
      <c r="M355" s="155" t="s">
        <v>581</v>
      </c>
      <c r="N355" s="161">
        <v>45177</v>
      </c>
      <c r="O355" s="37"/>
      <c r="R355" s="37"/>
      <c r="S355" s="54" t="s">
        <v>845</v>
      </c>
      <c r="U355" s="37"/>
      <c r="W355" s="37"/>
      <c r="X355" s="54"/>
      <c r="Z355" s="37"/>
      <c r="AB355" s="37"/>
      <c r="AC355" s="54"/>
      <c r="AE355" s="37"/>
      <c r="AG355" s="37"/>
      <c r="AH355" s="54"/>
      <c r="AJ355" s="37"/>
      <c r="AL355" s="37"/>
      <c r="AM355" s="54"/>
    </row>
    <row r="356" spans="1:39" ht="12.75" customHeight="1">
      <c r="A356" s="183">
        <v>191</v>
      </c>
      <c r="B356" s="184">
        <v>45125</v>
      </c>
      <c r="C356" s="184"/>
      <c r="D356" s="185" t="s">
        <v>203</v>
      </c>
      <c r="E356" s="186" t="s">
        <v>578</v>
      </c>
      <c r="F356" s="156">
        <v>3980</v>
      </c>
      <c r="G356" s="186"/>
      <c r="H356" s="186">
        <v>4895</v>
      </c>
      <c r="I356" s="188">
        <v>4895</v>
      </c>
      <c r="J356" s="158" t="s">
        <v>665</v>
      </c>
      <c r="K356" s="159">
        <f>H356-F356</f>
        <v>915</v>
      </c>
      <c r="L356" s="160">
        <f>K356/F356</f>
        <v>0.22989949748743718</v>
      </c>
      <c r="M356" s="155" t="s">
        <v>581</v>
      </c>
      <c r="N356" s="161">
        <v>45155</v>
      </c>
      <c r="O356" s="37"/>
      <c r="S356" s="54" t="s">
        <v>845</v>
      </c>
      <c r="U356" s="37"/>
      <c r="X356" s="54"/>
      <c r="Z356" s="37"/>
      <c r="AC356" s="54"/>
      <c r="AE356" s="37"/>
      <c r="AH356" s="54"/>
      <c r="AJ356" s="37"/>
      <c r="AM356" s="54"/>
    </row>
    <row r="357" spans="1:39" ht="12.75" customHeight="1">
      <c r="A357" s="183">
        <v>192</v>
      </c>
      <c r="B357" s="184">
        <v>45145</v>
      </c>
      <c r="C357" s="184"/>
      <c r="D357" s="185" t="s">
        <v>846</v>
      </c>
      <c r="E357" s="186" t="s">
        <v>578</v>
      </c>
      <c r="F357" s="156">
        <v>565</v>
      </c>
      <c r="G357" s="186"/>
      <c r="H357" s="186">
        <v>725</v>
      </c>
      <c r="I357" s="188">
        <v>725</v>
      </c>
      <c r="J357" s="158" t="s">
        <v>665</v>
      </c>
      <c r="K357" s="159">
        <f>H357-F357</f>
        <v>160</v>
      </c>
      <c r="L357" s="160">
        <f>K357/F357</f>
        <v>0.2831858407079646</v>
      </c>
      <c r="M357" s="155" t="s">
        <v>581</v>
      </c>
      <c r="N357" s="161">
        <v>45169</v>
      </c>
      <c r="O357" s="37"/>
      <c r="S357" s="54" t="s">
        <v>845</v>
      </c>
      <c r="U357" s="37"/>
      <c r="X357" s="54"/>
      <c r="Z357" s="37"/>
      <c r="AC357" s="54"/>
      <c r="AE357" s="37"/>
      <c r="AH357" s="54"/>
      <c r="AJ357" s="37"/>
      <c r="AM357" s="54"/>
    </row>
    <row r="358" spans="1:39" ht="12.75" customHeight="1">
      <c r="A358" s="273">
        <v>193</v>
      </c>
      <c r="B358" s="274">
        <v>45167</v>
      </c>
      <c r="C358" s="274"/>
      <c r="D358" s="275" t="s">
        <v>850</v>
      </c>
      <c r="E358" s="276" t="s">
        <v>578</v>
      </c>
      <c r="F358" s="156">
        <v>700</v>
      </c>
      <c r="G358" s="276"/>
      <c r="H358" s="276">
        <v>950</v>
      </c>
      <c r="I358" s="277">
        <v>950</v>
      </c>
      <c r="J358" s="278" t="s">
        <v>665</v>
      </c>
      <c r="K358" s="159">
        <f>H358-F358</f>
        <v>250</v>
      </c>
      <c r="L358" s="160">
        <f>K358/F358</f>
        <v>0.35714285714285715</v>
      </c>
      <c r="M358" s="155" t="s">
        <v>581</v>
      </c>
      <c r="N358" s="161">
        <v>45261</v>
      </c>
      <c r="O358" s="37"/>
      <c r="S358" s="54" t="s">
        <v>845</v>
      </c>
      <c r="U358" s="37"/>
      <c r="X358" s="54"/>
      <c r="Z358" s="37"/>
      <c r="AC358" s="54"/>
      <c r="AE358" s="37"/>
      <c r="AH358" s="54"/>
      <c r="AJ358" s="37"/>
      <c r="AM358" s="54"/>
    </row>
    <row r="359" spans="1:39" ht="12.75" customHeight="1">
      <c r="A359" s="202">
        <v>194</v>
      </c>
      <c r="B359" s="203">
        <v>45184</v>
      </c>
      <c r="C359" s="53"/>
      <c r="D359" s="53" t="s">
        <v>531</v>
      </c>
      <c r="E359" s="204" t="s">
        <v>578</v>
      </c>
      <c r="F359" s="51" t="s">
        <v>852</v>
      </c>
      <c r="G359" s="51"/>
      <c r="H359" s="51"/>
      <c r="I359" s="51">
        <v>480</v>
      </c>
      <c r="J359" s="51" t="s">
        <v>579</v>
      </c>
      <c r="K359" s="51"/>
      <c r="L359" s="51"/>
      <c r="M359" s="51"/>
      <c r="N359" s="51"/>
      <c r="O359" s="37"/>
      <c r="S359" s="54" t="s">
        <v>845</v>
      </c>
      <c r="U359" s="37"/>
      <c r="X359" s="54"/>
      <c r="Z359" s="37"/>
      <c r="AC359" s="54"/>
      <c r="AE359" s="37"/>
      <c r="AH359" s="54"/>
      <c r="AJ359" s="37"/>
      <c r="AM359" s="54"/>
    </row>
    <row r="360" spans="1:39" ht="12.75" customHeight="1">
      <c r="A360" s="202">
        <v>195</v>
      </c>
      <c r="B360" s="203">
        <v>45203</v>
      </c>
      <c r="C360" s="53"/>
      <c r="D360" s="53" t="s">
        <v>176</v>
      </c>
      <c r="E360" s="204" t="s">
        <v>578</v>
      </c>
      <c r="F360" s="51" t="s">
        <v>853</v>
      </c>
      <c r="G360" s="51"/>
      <c r="H360" s="51"/>
      <c r="I360" s="51">
        <v>1198</v>
      </c>
      <c r="J360" s="51" t="s">
        <v>579</v>
      </c>
      <c r="K360" s="51"/>
      <c r="L360" s="51"/>
      <c r="M360" s="51"/>
      <c r="N360" s="51"/>
      <c r="O360" s="37"/>
      <c r="S360" s="54" t="s">
        <v>857</v>
      </c>
      <c r="U360" s="37"/>
      <c r="X360" s="54"/>
      <c r="Z360" s="37"/>
      <c r="AC360" s="54"/>
      <c r="AE360" s="37"/>
      <c r="AH360" s="54"/>
      <c r="AJ360" s="37"/>
      <c r="AM360" s="54"/>
    </row>
    <row r="361" spans="1:39" ht="12.75" customHeight="1">
      <c r="A361" s="273">
        <v>196</v>
      </c>
      <c r="B361" s="274">
        <v>45216</v>
      </c>
      <c r="C361" s="274"/>
      <c r="D361" s="275" t="s">
        <v>107</v>
      </c>
      <c r="E361" s="276" t="s">
        <v>578</v>
      </c>
      <c r="F361" s="156">
        <v>5425</v>
      </c>
      <c r="G361" s="276"/>
      <c r="H361" s="276">
        <v>6880</v>
      </c>
      <c r="I361" s="277">
        <v>6870</v>
      </c>
      <c r="J361" s="278" t="s">
        <v>665</v>
      </c>
      <c r="K361" s="159">
        <f>H361-F361</f>
        <v>1455</v>
      </c>
      <c r="L361" s="160">
        <f>K361/F361</f>
        <v>0.26820276497695855</v>
      </c>
      <c r="M361" s="155" t="s">
        <v>581</v>
      </c>
      <c r="N361" s="161">
        <v>45342</v>
      </c>
      <c r="O361" s="37"/>
      <c r="S361" s="54" t="s">
        <v>857</v>
      </c>
      <c r="U361" s="37"/>
      <c r="X361" s="54"/>
      <c r="Z361" s="37"/>
      <c r="AC361" s="54"/>
      <c r="AE361" s="37"/>
      <c r="AH361" s="54"/>
      <c r="AJ361" s="37"/>
      <c r="AM361" s="54"/>
    </row>
    <row r="362" spans="1:39" ht="12.75" customHeight="1">
      <c r="A362" s="273">
        <v>197</v>
      </c>
      <c r="B362" s="274">
        <v>45216</v>
      </c>
      <c r="C362" s="274"/>
      <c r="D362" s="275" t="s">
        <v>854</v>
      </c>
      <c r="E362" s="276" t="s">
        <v>578</v>
      </c>
      <c r="F362" s="156">
        <v>1090</v>
      </c>
      <c r="G362" s="276"/>
      <c r="H362" s="276">
        <v>1415</v>
      </c>
      <c r="I362" s="277">
        <v>1415</v>
      </c>
      <c r="J362" s="278" t="s">
        <v>665</v>
      </c>
      <c r="K362" s="159">
        <f>H362-F362</f>
        <v>325</v>
      </c>
      <c r="L362" s="160">
        <f>K362/F362</f>
        <v>0.29816513761467889</v>
      </c>
      <c r="M362" s="155" t="s">
        <v>581</v>
      </c>
      <c r="N362" s="161">
        <v>45282</v>
      </c>
      <c r="O362" s="37"/>
      <c r="S362" s="54" t="s">
        <v>845</v>
      </c>
      <c r="U362" s="37"/>
      <c r="X362" s="54"/>
      <c r="Z362" s="37"/>
      <c r="AC362" s="54"/>
      <c r="AE362" s="37"/>
      <c r="AH362" s="54"/>
      <c r="AJ362" s="37"/>
      <c r="AM362" s="54"/>
    </row>
    <row r="363" spans="1:39" ht="12.75" customHeight="1">
      <c r="A363" s="273">
        <v>198</v>
      </c>
      <c r="B363" s="274">
        <v>45236</v>
      </c>
      <c r="C363" s="274"/>
      <c r="D363" s="275" t="s">
        <v>859</v>
      </c>
      <c r="E363" s="276" t="s">
        <v>578</v>
      </c>
      <c r="F363" s="156">
        <v>1270</v>
      </c>
      <c r="G363" s="276"/>
      <c r="H363" s="276">
        <v>1613</v>
      </c>
      <c r="I363" s="277">
        <v>1613</v>
      </c>
      <c r="J363" s="278" t="s">
        <v>665</v>
      </c>
      <c r="K363" s="159">
        <f>H363-F363</f>
        <v>343</v>
      </c>
      <c r="L363" s="160">
        <f>K363/F363</f>
        <v>0.27007874015748029</v>
      </c>
      <c r="M363" s="155" t="s">
        <v>581</v>
      </c>
      <c r="N363" s="161">
        <v>45246</v>
      </c>
      <c r="O363" s="37"/>
      <c r="S363" s="54" t="s">
        <v>857</v>
      </c>
      <c r="U363" s="37"/>
      <c r="X363" s="54"/>
      <c r="Z363" s="37"/>
      <c r="AC363" s="54"/>
      <c r="AE363" s="37"/>
      <c r="AH363" s="54"/>
      <c r="AJ363" s="37"/>
      <c r="AM363" s="54"/>
    </row>
    <row r="364" spans="1:39" ht="12.75" customHeight="1">
      <c r="A364" s="202">
        <v>199</v>
      </c>
      <c r="B364" s="203">
        <v>45251</v>
      </c>
      <c r="C364" s="53"/>
      <c r="D364" s="53" t="s">
        <v>860</v>
      </c>
      <c r="E364" s="204" t="s">
        <v>578</v>
      </c>
      <c r="F364" s="51" t="s">
        <v>861</v>
      </c>
      <c r="G364" s="51"/>
      <c r="H364" s="51"/>
      <c r="I364" s="51">
        <v>1490</v>
      </c>
      <c r="J364" s="51" t="s">
        <v>579</v>
      </c>
      <c r="K364" s="51"/>
      <c r="L364" s="51"/>
      <c r="M364" s="51"/>
      <c r="N364" s="51"/>
      <c r="O364" s="37"/>
      <c r="S364" s="54" t="s">
        <v>845</v>
      </c>
      <c r="U364" s="37"/>
      <c r="X364" s="54"/>
      <c r="Z364" s="37"/>
      <c r="AC364" s="54"/>
      <c r="AE364" s="37"/>
      <c r="AH364" s="54"/>
      <c r="AJ364" s="37"/>
      <c r="AM364" s="54"/>
    </row>
    <row r="365" spans="1:39" ht="12.75" customHeight="1">
      <c r="A365" s="202">
        <v>200</v>
      </c>
      <c r="B365" s="203">
        <v>45254</v>
      </c>
      <c r="C365" s="53"/>
      <c r="D365" s="53" t="s">
        <v>859</v>
      </c>
      <c r="E365" s="204" t="s">
        <v>578</v>
      </c>
      <c r="F365" s="51" t="s">
        <v>863</v>
      </c>
      <c r="G365" s="51"/>
      <c r="H365" s="51"/>
      <c r="I365" s="51">
        <v>1806</v>
      </c>
      <c r="J365" s="51" t="s">
        <v>579</v>
      </c>
      <c r="K365" s="51"/>
      <c r="L365" s="51"/>
      <c r="M365" s="51"/>
      <c r="N365" s="51"/>
      <c r="O365" s="37"/>
      <c r="S365" s="54" t="s">
        <v>857</v>
      </c>
      <c r="U365" s="37"/>
      <c r="X365" s="54"/>
      <c r="Z365" s="37"/>
      <c r="AC365" s="54"/>
      <c r="AE365" s="37"/>
      <c r="AH365" s="54"/>
      <c r="AJ365" s="37"/>
      <c r="AM365" s="54"/>
    </row>
    <row r="366" spans="1:39" ht="12.75" customHeight="1">
      <c r="A366" s="202">
        <v>201</v>
      </c>
      <c r="B366" s="203">
        <v>45265</v>
      </c>
      <c r="C366" s="53"/>
      <c r="D366" s="219" t="s">
        <v>532</v>
      </c>
      <c r="E366" s="204" t="s">
        <v>578</v>
      </c>
      <c r="F366" s="51" t="s">
        <v>866</v>
      </c>
      <c r="G366" s="51"/>
      <c r="I366" s="51">
        <v>558</v>
      </c>
      <c r="J366" s="51" t="s">
        <v>579</v>
      </c>
      <c r="K366" s="51"/>
      <c r="L366" s="51"/>
      <c r="M366" s="51"/>
      <c r="N366" s="51"/>
      <c r="O366" s="37"/>
      <c r="S366" s="54" t="s">
        <v>845</v>
      </c>
      <c r="U366" s="37"/>
      <c r="X366" s="54"/>
      <c r="Z366" s="37"/>
      <c r="AC366" s="54"/>
      <c r="AE366" s="37"/>
      <c r="AH366" s="54"/>
      <c r="AJ366" s="37"/>
      <c r="AM366" s="54"/>
    </row>
    <row r="367" spans="1:39" ht="12.75" customHeight="1">
      <c r="A367" s="273">
        <v>202</v>
      </c>
      <c r="B367" s="274">
        <v>45272</v>
      </c>
      <c r="C367" s="274"/>
      <c r="D367" s="275" t="s">
        <v>868</v>
      </c>
      <c r="E367" s="276" t="s">
        <v>578</v>
      </c>
      <c r="F367" s="156">
        <v>4225</v>
      </c>
      <c r="G367" s="276"/>
      <c r="H367" s="276">
        <v>5512</v>
      </c>
      <c r="I367" s="277">
        <v>5512</v>
      </c>
      <c r="J367" s="278" t="s">
        <v>665</v>
      </c>
      <c r="K367" s="159">
        <f>H367-F367</f>
        <v>1287</v>
      </c>
      <c r="L367" s="160">
        <f>K367/F367</f>
        <v>0.30461538461538462</v>
      </c>
      <c r="M367" s="155" t="s">
        <v>581</v>
      </c>
      <c r="N367" s="161">
        <v>45329</v>
      </c>
      <c r="O367" s="37"/>
      <c r="S367" s="54" t="s">
        <v>857</v>
      </c>
      <c r="U367" s="37"/>
      <c r="X367" s="54"/>
      <c r="Z367" s="37"/>
      <c r="AC367" s="54"/>
      <c r="AE367" s="37"/>
      <c r="AH367" s="54"/>
      <c r="AJ367" s="37"/>
      <c r="AM367" s="54"/>
    </row>
    <row r="368" spans="1:39" ht="12.75" customHeight="1">
      <c r="A368" s="202">
        <v>203</v>
      </c>
      <c r="B368" s="203">
        <v>45292</v>
      </c>
      <c r="C368" s="53"/>
      <c r="D368" s="53" t="s">
        <v>314</v>
      </c>
      <c r="E368" s="204" t="s">
        <v>578</v>
      </c>
      <c r="F368" s="51" t="s">
        <v>872</v>
      </c>
      <c r="G368" s="51"/>
      <c r="H368" s="51"/>
      <c r="I368" s="51">
        <v>4909</v>
      </c>
      <c r="J368" s="51" t="s">
        <v>579</v>
      </c>
      <c r="K368" s="51"/>
      <c r="L368" s="51"/>
      <c r="M368" s="51"/>
      <c r="N368" s="51"/>
      <c r="O368" s="37"/>
      <c r="S368" s="54" t="s">
        <v>857</v>
      </c>
      <c r="U368" s="37"/>
      <c r="X368" s="54"/>
      <c r="Z368" s="37"/>
      <c r="AC368" s="54"/>
      <c r="AE368" s="37"/>
      <c r="AH368" s="54"/>
      <c r="AJ368" s="37"/>
      <c r="AM368" s="54"/>
    </row>
    <row r="369" spans="1:39" ht="12.75" customHeight="1">
      <c r="A369" s="202">
        <v>204</v>
      </c>
      <c r="B369" s="203">
        <v>45294</v>
      </c>
      <c r="C369" s="53"/>
      <c r="D369" s="53" t="s">
        <v>530</v>
      </c>
      <c r="E369" s="204" t="s">
        <v>578</v>
      </c>
      <c r="F369" s="51" t="s">
        <v>874</v>
      </c>
      <c r="G369" s="51"/>
      <c r="H369" s="51"/>
      <c r="I369" s="51">
        <v>1080</v>
      </c>
      <c r="J369" s="51" t="s">
        <v>579</v>
      </c>
      <c r="K369" s="51"/>
      <c r="L369" s="51"/>
      <c r="M369" s="51"/>
      <c r="N369" s="51"/>
      <c r="O369" s="37"/>
      <c r="S369" s="54" t="s">
        <v>845</v>
      </c>
      <c r="U369" s="37"/>
      <c r="X369" s="54"/>
      <c r="Z369" s="37"/>
      <c r="AC369" s="54"/>
      <c r="AE369" s="37"/>
      <c r="AH369" s="54"/>
      <c r="AJ369" s="37"/>
      <c r="AM369" s="54"/>
    </row>
    <row r="370" spans="1:39" ht="12.75" customHeight="1">
      <c r="A370" s="202">
        <v>205</v>
      </c>
      <c r="B370" s="203">
        <v>45315</v>
      </c>
      <c r="C370" s="53"/>
      <c r="D370" s="53" t="s">
        <v>315</v>
      </c>
      <c r="E370" s="204" t="s">
        <v>578</v>
      </c>
      <c r="F370" s="51" t="s">
        <v>878</v>
      </c>
      <c r="G370" s="51"/>
      <c r="H370" s="51"/>
      <c r="I370" s="51">
        <v>2077</v>
      </c>
      <c r="J370" s="51" t="s">
        <v>579</v>
      </c>
      <c r="K370" s="51"/>
      <c r="L370" s="51"/>
      <c r="M370" s="51"/>
      <c r="N370" s="51"/>
      <c r="O370" s="37"/>
      <c r="S370" s="54" t="s">
        <v>857</v>
      </c>
      <c r="U370" s="37"/>
      <c r="X370" s="54"/>
      <c r="Z370" s="37"/>
      <c r="AC370" s="54"/>
      <c r="AE370" s="37"/>
      <c r="AH370" s="54"/>
      <c r="AJ370" s="37"/>
      <c r="AM370" s="54"/>
    </row>
    <row r="371" spans="1:39" ht="12.75" customHeight="1">
      <c r="A371" s="202">
        <v>206</v>
      </c>
      <c r="B371" s="203">
        <v>45320</v>
      </c>
      <c r="C371" s="53"/>
      <c r="D371" s="53" t="s">
        <v>882</v>
      </c>
      <c r="E371" s="204" t="s">
        <v>578</v>
      </c>
      <c r="F371" s="51" t="s">
        <v>883</v>
      </c>
      <c r="G371" s="51"/>
      <c r="H371" s="51"/>
      <c r="I371" s="51">
        <v>2906</v>
      </c>
      <c r="J371" s="51" t="s">
        <v>579</v>
      </c>
      <c r="K371" s="51"/>
      <c r="L371" s="51"/>
      <c r="M371" s="51"/>
      <c r="N371" s="51"/>
      <c r="O371" s="37"/>
      <c r="S371" s="54" t="s">
        <v>845</v>
      </c>
      <c r="U371" s="37"/>
      <c r="X371" s="54"/>
      <c r="Z371" s="37"/>
      <c r="AC371" s="54"/>
      <c r="AE371" s="37"/>
      <c r="AH371" s="54"/>
      <c r="AJ371" s="37"/>
      <c r="AM371" s="54"/>
    </row>
    <row r="372" spans="1:39" ht="12.75" customHeight="1">
      <c r="A372" s="202">
        <v>207</v>
      </c>
      <c r="B372" s="203">
        <v>45331</v>
      </c>
      <c r="C372" s="53"/>
      <c r="D372" s="53" t="s">
        <v>528</v>
      </c>
      <c r="E372" s="204" t="s">
        <v>578</v>
      </c>
      <c r="F372" s="51" t="s">
        <v>951</v>
      </c>
      <c r="G372" s="51"/>
      <c r="H372" s="51"/>
      <c r="I372" s="51">
        <v>4096</v>
      </c>
      <c r="J372" s="51" t="s">
        <v>579</v>
      </c>
      <c r="K372" s="51"/>
      <c r="L372" s="51"/>
      <c r="M372" s="51"/>
      <c r="N372" s="51"/>
      <c r="O372" s="37"/>
      <c r="S372" s="54" t="s">
        <v>845</v>
      </c>
      <c r="U372" s="37"/>
      <c r="X372" s="54"/>
      <c r="Z372" s="37"/>
      <c r="AC372" s="54"/>
      <c r="AE372" s="37"/>
      <c r="AH372" s="54"/>
      <c r="AJ372" s="37"/>
      <c r="AM372" s="54"/>
    </row>
    <row r="373" spans="1:39" ht="12.75" customHeight="1">
      <c r="A373" s="53">
        <v>208</v>
      </c>
      <c r="B373" s="203">
        <v>45345</v>
      </c>
      <c r="C373" s="53"/>
      <c r="D373" s="53" t="s">
        <v>61</v>
      </c>
      <c r="E373" s="53" t="s">
        <v>578</v>
      </c>
      <c r="F373" s="51" t="s">
        <v>1092</v>
      </c>
      <c r="G373" s="51"/>
      <c r="H373" s="51"/>
      <c r="I373" s="51">
        <v>2627</v>
      </c>
      <c r="J373" s="51" t="s">
        <v>579</v>
      </c>
      <c r="K373" s="51"/>
      <c r="L373" s="51"/>
      <c r="M373" s="51"/>
      <c r="N373" s="53"/>
      <c r="O373" s="37"/>
      <c r="S373" s="54" t="s">
        <v>857</v>
      </c>
      <c r="U373" s="37"/>
      <c r="X373" s="54"/>
      <c r="Z373" s="37"/>
      <c r="AC373" s="54"/>
      <c r="AE373" s="37"/>
      <c r="AH373" s="54"/>
      <c r="AJ373" s="37"/>
      <c r="AM373" s="54"/>
    </row>
    <row r="374" spans="1:39" ht="12.75" customHeight="1">
      <c r="B374" s="205" t="s">
        <v>824</v>
      </c>
      <c r="F374" s="54"/>
      <c r="G374" s="54"/>
      <c r="H374" s="54"/>
      <c r="I374" s="54"/>
      <c r="J374" s="37"/>
      <c r="K374" s="54"/>
      <c r="L374" s="54"/>
      <c r="M374" s="54"/>
      <c r="O374" s="37"/>
      <c r="S374" s="54"/>
      <c r="U374" s="37"/>
      <c r="X374" s="54"/>
      <c r="Z374" s="37"/>
      <c r="AC374" s="54"/>
      <c r="AE374" s="37"/>
      <c r="AH374" s="54"/>
      <c r="AJ374" s="37"/>
      <c r="AM374" s="54"/>
    </row>
    <row r="375" spans="1:39" ht="12.75" customHeight="1">
      <c r="A375" s="206"/>
      <c r="F375" s="54"/>
      <c r="G375" s="54"/>
      <c r="H375" s="54"/>
      <c r="I375" s="54"/>
      <c r="J375" s="37"/>
      <c r="K375" s="54"/>
      <c r="L375" s="54"/>
      <c r="M375" s="54"/>
      <c r="O375" s="37"/>
      <c r="S375" s="54"/>
      <c r="U375" s="37"/>
      <c r="X375" s="54"/>
      <c r="Z375" s="37"/>
      <c r="AC375" s="54"/>
      <c r="AE375" s="37"/>
      <c r="AH375" s="54"/>
      <c r="AJ375" s="37"/>
      <c r="AM375" s="54"/>
    </row>
    <row r="376" spans="1:39" ht="12.75" customHeight="1">
      <c r="A376" s="206"/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1:39" ht="12.75" customHeight="1">
      <c r="A377" s="51"/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1:3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1:3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1:3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1:3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1:3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1:3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1:3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2.7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  <row r="537" spans="6:19" ht="12.75" customHeight="1">
      <c r="F537" s="54"/>
      <c r="G537" s="54"/>
      <c r="H537" s="54"/>
      <c r="I537" s="54"/>
      <c r="J537" s="37"/>
      <c r="K537" s="54"/>
      <c r="L537" s="54"/>
      <c r="M537" s="54"/>
      <c r="O537" s="37"/>
      <c r="S537" s="54"/>
    </row>
    <row r="538" spans="6:19" ht="12.75" customHeight="1">
      <c r="F538" s="54"/>
      <c r="G538" s="54"/>
      <c r="H538" s="54"/>
      <c r="I538" s="54"/>
      <c r="J538" s="37"/>
      <c r="K538" s="54"/>
      <c r="L538" s="54"/>
      <c r="M538" s="54"/>
      <c r="O538" s="37"/>
      <c r="S538" s="54"/>
    </row>
    <row r="539" spans="6:19" ht="12.75" customHeight="1">
      <c r="F539" s="54"/>
      <c r="G539" s="54"/>
      <c r="H539" s="54"/>
      <c r="I539" s="54"/>
      <c r="J539" s="37"/>
      <c r="K539" s="54"/>
      <c r="L539" s="54"/>
      <c r="M539" s="54"/>
      <c r="O539" s="37"/>
      <c r="S539" s="54"/>
    </row>
    <row r="540" spans="6:19" ht="12.75" customHeight="1">
      <c r="F540" s="54"/>
      <c r="G540" s="54"/>
      <c r="H540" s="54"/>
      <c r="I540" s="54"/>
      <c r="J540" s="37"/>
      <c r="K540" s="54"/>
      <c r="L540" s="54"/>
      <c r="M540" s="54"/>
      <c r="O540" s="37"/>
      <c r="S540" s="54"/>
    </row>
    <row r="541" spans="6:19" ht="12.75" customHeight="1">
      <c r="F541" s="54"/>
      <c r="G541" s="54"/>
      <c r="H541" s="54"/>
      <c r="I541" s="54"/>
      <c r="J541" s="37"/>
      <c r="K541" s="54"/>
      <c r="L541" s="54"/>
      <c r="M541" s="54"/>
      <c r="O541" s="37"/>
      <c r="S541" s="54"/>
    </row>
    <row r="542" spans="6:19" ht="12.75" customHeight="1">
      <c r="F542" s="54"/>
      <c r="G542" s="54"/>
      <c r="H542" s="54"/>
      <c r="I542" s="54"/>
      <c r="J542" s="37"/>
      <c r="K542" s="54"/>
      <c r="L542" s="54"/>
      <c r="M542" s="54"/>
      <c r="O542" s="37"/>
      <c r="S542" s="54"/>
    </row>
    <row r="543" spans="6:19" ht="12.75" customHeight="1">
      <c r="F543" s="54"/>
      <c r="G543" s="54"/>
      <c r="H543" s="54"/>
      <c r="I543" s="54"/>
      <c r="J543" s="37"/>
      <c r="K543" s="54"/>
      <c r="L543" s="54"/>
      <c r="M543" s="54"/>
      <c r="O543" s="37"/>
      <c r="S543" s="54"/>
    </row>
    <row r="544" spans="6:19" ht="12.75" customHeight="1">
      <c r="F544" s="54"/>
      <c r="G544" s="54"/>
      <c r="H544" s="54"/>
      <c r="I544" s="54"/>
      <c r="J544" s="37"/>
      <c r="K544" s="54"/>
      <c r="L544" s="54"/>
      <c r="M544" s="54"/>
      <c r="O544" s="37"/>
      <c r="S544" s="54"/>
    </row>
    <row r="545" spans="6:19" ht="12.75" customHeight="1">
      <c r="F545" s="54"/>
      <c r="G545" s="54"/>
      <c r="H545" s="54"/>
      <c r="I545" s="54"/>
      <c r="J545" s="37"/>
      <c r="K545" s="54"/>
      <c r="L545" s="54"/>
      <c r="M545" s="54"/>
      <c r="O545" s="37"/>
      <c r="S545" s="54"/>
    </row>
    <row r="546" spans="6:19" ht="12.75" customHeight="1">
      <c r="F546" s="54"/>
      <c r="G546" s="54"/>
      <c r="H546" s="54"/>
      <c r="I546" s="54"/>
      <c r="J546" s="37"/>
      <c r="K546" s="54"/>
      <c r="L546" s="54"/>
      <c r="M546" s="54"/>
      <c r="O546" s="37"/>
      <c r="S546" s="54"/>
    </row>
    <row r="547" spans="6:19" ht="12.75" customHeight="1">
      <c r="F547" s="54"/>
      <c r="G547" s="54"/>
      <c r="H547" s="54"/>
      <c r="I547" s="54"/>
      <c r="J547" s="37"/>
      <c r="K547" s="54"/>
      <c r="L547" s="54"/>
      <c r="M547" s="54"/>
      <c r="O547" s="37"/>
      <c r="S547" s="54"/>
    </row>
    <row r="548" spans="6:19" ht="12.75" customHeight="1">
      <c r="F548" s="54"/>
      <c r="G548" s="54"/>
      <c r="H548" s="54"/>
      <c r="I548" s="54"/>
      <c r="J548" s="37"/>
      <c r="K548" s="54"/>
      <c r="L548" s="54"/>
      <c r="M548" s="54"/>
      <c r="O548" s="37"/>
      <c r="S548" s="54"/>
    </row>
    <row r="549" spans="6:19" ht="12.75" customHeight="1">
      <c r="F549" s="54"/>
      <c r="G549" s="54"/>
      <c r="H549" s="54"/>
      <c r="I549" s="54"/>
      <c r="J549" s="37"/>
      <c r="K549" s="54"/>
      <c r="L549" s="54"/>
      <c r="M549" s="54"/>
      <c r="O549" s="37"/>
      <c r="S549" s="54"/>
    </row>
    <row r="550" spans="6:19" ht="15" customHeight="1">
      <c r="F550" s="54"/>
      <c r="G550" s="54"/>
      <c r="H550" s="54"/>
      <c r="I550" s="54"/>
      <c r="J550" s="37"/>
      <c r="K550" s="54"/>
      <c r="L550" s="54"/>
      <c r="M550" s="54"/>
      <c r="O550" s="37"/>
      <c r="S550" s="54"/>
    </row>
  </sheetData>
  <autoFilter ref="S1:S373"/>
  <mergeCells count="132">
    <mergeCell ref="A139:A140"/>
    <mergeCell ref="B139:B140"/>
    <mergeCell ref="O96:O97"/>
    <mergeCell ref="J102:J103"/>
    <mergeCell ref="P108:P109"/>
    <mergeCell ref="M100:M101"/>
    <mergeCell ref="A98:A99"/>
    <mergeCell ref="A100:A101"/>
    <mergeCell ref="A102:A103"/>
    <mergeCell ref="A96:A97"/>
    <mergeCell ref="P127:P128"/>
    <mergeCell ref="A127:A128"/>
    <mergeCell ref="B127:B128"/>
    <mergeCell ref="J127:J128"/>
    <mergeCell ref="M127:M128"/>
    <mergeCell ref="O127:O128"/>
    <mergeCell ref="A125:A126"/>
    <mergeCell ref="J125:J126"/>
    <mergeCell ref="M125:M126"/>
    <mergeCell ref="O125:O126"/>
    <mergeCell ref="A106:A107"/>
    <mergeCell ref="B106:B107"/>
    <mergeCell ref="B125:B126"/>
    <mergeCell ref="B96:B97"/>
    <mergeCell ref="O81:O82"/>
    <mergeCell ref="P81:P82"/>
    <mergeCell ref="J81:J82"/>
    <mergeCell ref="J115:J116"/>
    <mergeCell ref="P115:P116"/>
    <mergeCell ref="J139:J140"/>
    <mergeCell ref="O139:O140"/>
    <mergeCell ref="P139:P140"/>
    <mergeCell ref="M139:M140"/>
    <mergeCell ref="J106:J107"/>
    <mergeCell ref="P125:P126"/>
    <mergeCell ref="M133:M134"/>
    <mergeCell ref="O133:O134"/>
    <mergeCell ref="P133:P134"/>
    <mergeCell ref="O131:O132"/>
    <mergeCell ref="P131:P132"/>
    <mergeCell ref="M131:M132"/>
    <mergeCell ref="J137:J138"/>
    <mergeCell ref="P137:P138"/>
    <mergeCell ref="O137:O138"/>
    <mergeCell ref="A108:A109"/>
    <mergeCell ref="B108:B109"/>
    <mergeCell ref="J108:J109"/>
    <mergeCell ref="P110:P111"/>
    <mergeCell ref="M110:M111"/>
    <mergeCell ref="O110:O111"/>
    <mergeCell ref="A110:A111"/>
    <mergeCell ref="B110:B111"/>
    <mergeCell ref="J110:J111"/>
    <mergeCell ref="G52:G53"/>
    <mergeCell ref="J100:J101"/>
    <mergeCell ref="J98:J99"/>
    <mergeCell ref="A52:A53"/>
    <mergeCell ref="B52:B53"/>
    <mergeCell ref="J52:J53"/>
    <mergeCell ref="M98:M99"/>
    <mergeCell ref="M102:M103"/>
    <mergeCell ref="A104:A105"/>
    <mergeCell ref="B104:B105"/>
    <mergeCell ref="J104:J105"/>
    <mergeCell ref="A81:A82"/>
    <mergeCell ref="B81:B82"/>
    <mergeCell ref="M96:M97"/>
    <mergeCell ref="J96:J97"/>
    <mergeCell ref="A91:A92"/>
    <mergeCell ref="B91:B92"/>
    <mergeCell ref="J91:J92"/>
    <mergeCell ref="A85:A86"/>
    <mergeCell ref="B85:B86"/>
    <mergeCell ref="J85:J86"/>
    <mergeCell ref="B98:B99"/>
    <mergeCell ref="B100:B101"/>
    <mergeCell ref="B102:B103"/>
    <mergeCell ref="P52:P53"/>
    <mergeCell ref="O108:O109"/>
    <mergeCell ref="M108:M109"/>
    <mergeCell ref="P106:P107"/>
    <mergeCell ref="P104:P105"/>
    <mergeCell ref="M106:M107"/>
    <mergeCell ref="O106:O107"/>
    <mergeCell ref="O104:O105"/>
    <mergeCell ref="M104:M105"/>
    <mergeCell ref="P98:P99"/>
    <mergeCell ref="O100:O101"/>
    <mergeCell ref="P100:P101"/>
    <mergeCell ref="P96:P97"/>
    <mergeCell ref="O102:O103"/>
    <mergeCell ref="P102:P103"/>
    <mergeCell ref="M52:M53"/>
    <mergeCell ref="O52:O53"/>
    <mergeCell ref="M85:M86"/>
    <mergeCell ref="O85:O86"/>
    <mergeCell ref="P85:P86"/>
    <mergeCell ref="M91:M92"/>
    <mergeCell ref="O91:O92"/>
    <mergeCell ref="P91:P92"/>
    <mergeCell ref="O98:O99"/>
    <mergeCell ref="A115:A116"/>
    <mergeCell ref="B115:B116"/>
    <mergeCell ref="O113:O114"/>
    <mergeCell ref="M113:M114"/>
    <mergeCell ref="P113:P114"/>
    <mergeCell ref="A113:A114"/>
    <mergeCell ref="B113:B114"/>
    <mergeCell ref="J113:J114"/>
    <mergeCell ref="O115:O116"/>
    <mergeCell ref="M115:M116"/>
    <mergeCell ref="A120:A121"/>
    <mergeCell ref="B120:B121"/>
    <mergeCell ref="J120:J121"/>
    <mergeCell ref="P120:P121"/>
    <mergeCell ref="A118:A119"/>
    <mergeCell ref="B118:B119"/>
    <mergeCell ref="O118:O119"/>
    <mergeCell ref="P118:P119"/>
    <mergeCell ref="J118:J119"/>
    <mergeCell ref="M118:M119"/>
    <mergeCell ref="M120:M121"/>
    <mergeCell ref="O120:O121"/>
    <mergeCell ref="A137:A138"/>
    <mergeCell ref="B137:B138"/>
    <mergeCell ref="A131:A132"/>
    <mergeCell ref="B131:B132"/>
    <mergeCell ref="J131:J132"/>
    <mergeCell ref="A133:A134"/>
    <mergeCell ref="B133:B134"/>
    <mergeCell ref="J133:J134"/>
    <mergeCell ref="M137:M138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88 K47 K110:K112 K53 K98:K99 K100 K120:K121 K127:K128 K6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2024-03-01T03:05:25Z</dcterms:modified>
</cp:coreProperties>
</file>