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yedve\Desktop\"/>
    </mc:Choice>
  </mc:AlternateContent>
  <bookViews>
    <workbookView xWindow="0" yWindow="0" windowWidth="21405" windowHeight="9255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5" hidden="1">'Call Tracker (Equity &amp; F&amp;O)'!$S$1:$S$339</definedName>
  </definedNames>
  <calcPr calcId="152511"/>
</workbook>
</file>

<file path=xl/calcChain.xml><?xml version="1.0" encoding="utf-8"?>
<calcChain xmlns="http://schemas.openxmlformats.org/spreadsheetml/2006/main">
  <c r="K98" i="6" l="1"/>
  <c r="K97" i="6"/>
  <c r="K302" i="6"/>
  <c r="L302" i="6" s="1"/>
  <c r="L66" i="6" l="1"/>
  <c r="K66" i="6"/>
  <c r="K108" i="6"/>
  <c r="M108" i="6" s="1"/>
  <c r="K106" i="6"/>
  <c r="M106" i="6" s="1"/>
  <c r="M107" i="6"/>
  <c r="K107" i="6"/>
  <c r="P34" i="6"/>
  <c r="P33" i="6"/>
  <c r="P32" i="6"/>
  <c r="M66" i="6" l="1"/>
  <c r="L28" i="6"/>
  <c r="K28" i="6"/>
  <c r="K94" i="6"/>
  <c r="K93" i="6"/>
  <c r="L12" i="6"/>
  <c r="K12" i="6"/>
  <c r="L64" i="6"/>
  <c r="K64" i="6"/>
  <c r="K65" i="6"/>
  <c r="L65" i="6"/>
  <c r="K105" i="6"/>
  <c r="K104" i="6"/>
  <c r="M12" i="6" l="1"/>
  <c r="M28" i="6"/>
  <c r="M64" i="6"/>
  <c r="M65" i="6"/>
  <c r="K63" i="6"/>
  <c r="L63" i="6"/>
  <c r="P31" i="6"/>
  <c r="P30" i="6"/>
  <c r="K102" i="6"/>
  <c r="M102" i="6" s="1"/>
  <c r="K99" i="6"/>
  <c r="M99" i="6" s="1"/>
  <c r="K103" i="6"/>
  <c r="M103" i="6" s="1"/>
  <c r="L23" i="6"/>
  <c r="K23" i="6"/>
  <c r="L22" i="6"/>
  <c r="K22" i="6"/>
  <c r="M23" i="6" l="1"/>
  <c r="M63" i="6"/>
  <c r="M22" i="6"/>
  <c r="L21" i="6"/>
  <c r="K21" i="6"/>
  <c r="K101" i="6"/>
  <c r="K100" i="6"/>
  <c r="K96" i="6"/>
  <c r="K95" i="6"/>
  <c r="L62" i="6"/>
  <c r="K62" i="6"/>
  <c r="M62" i="6" l="1"/>
  <c r="M21" i="6"/>
  <c r="K61" i="6"/>
  <c r="L61" i="6"/>
  <c r="M61" i="6" l="1"/>
  <c r="L29" i="6"/>
  <c r="K29" i="6"/>
  <c r="L27" i="6"/>
  <c r="K27" i="6"/>
  <c r="M92" i="6"/>
  <c r="L60" i="6"/>
  <c r="K60" i="6"/>
  <c r="L59" i="6"/>
  <c r="K59" i="6"/>
  <c r="M60" i="6" l="1"/>
  <c r="M29" i="6"/>
  <c r="M27" i="6"/>
  <c r="M59" i="6"/>
  <c r="F19" i="6"/>
  <c r="K19" i="6" s="1"/>
  <c r="K91" i="6"/>
  <c r="K90" i="6"/>
  <c r="L24" i="6"/>
  <c r="K24" i="6"/>
  <c r="L19" i="6" l="1"/>
  <c r="M19" i="6" s="1"/>
  <c r="M24" i="6"/>
  <c r="K87" i="6" l="1"/>
  <c r="M87" i="6" s="1"/>
  <c r="K86" i="6"/>
  <c r="M86" i="6" s="1"/>
  <c r="K89" i="6"/>
  <c r="M89" i="6" s="1"/>
  <c r="K88" i="6" l="1"/>
  <c r="M88" i="6" s="1"/>
  <c r="L53" i="6"/>
  <c r="K53" i="6"/>
  <c r="L58" i="6"/>
  <c r="K58" i="6"/>
  <c r="K84" i="6"/>
  <c r="K83" i="6"/>
  <c r="M53" i="6" l="1"/>
  <c r="M58" i="6"/>
  <c r="K85" i="6"/>
  <c r="M85" i="6" s="1"/>
  <c r="L15" i="6"/>
  <c r="K15" i="6"/>
  <c r="L56" i="6"/>
  <c r="K56" i="6"/>
  <c r="L54" i="6"/>
  <c r="K54" i="6"/>
  <c r="L57" i="6"/>
  <c r="K57" i="6"/>
  <c r="K81" i="6"/>
  <c r="K80" i="6"/>
  <c r="K82" i="6"/>
  <c r="M82" i="6" s="1"/>
  <c r="M15" i="6" l="1"/>
  <c r="M56" i="6"/>
  <c r="M54" i="6"/>
  <c r="M57" i="6"/>
  <c r="P25" i="6"/>
  <c r="L10" i="6"/>
  <c r="K10" i="6"/>
  <c r="M10" i="6" l="1"/>
  <c r="L55" i="6"/>
  <c r="K55" i="6"/>
  <c r="K79" i="6"/>
  <c r="M79" i="6" s="1"/>
  <c r="M55" i="6" l="1"/>
  <c r="K78" i="6" l="1"/>
  <c r="M78" i="6" s="1"/>
  <c r="K77" i="6"/>
  <c r="M77" i="6" s="1"/>
  <c r="K76" i="6"/>
  <c r="M76" i="6" s="1"/>
  <c r="L18" i="6" l="1"/>
  <c r="K18" i="6"/>
  <c r="K303" i="6"/>
  <c r="L303" i="6" s="1"/>
  <c r="L51" i="6"/>
  <c r="K51" i="6"/>
  <c r="L52" i="6"/>
  <c r="K52" i="6"/>
  <c r="M18" i="6" l="1"/>
  <c r="M51" i="6"/>
  <c r="M52" i="6"/>
  <c r="K75" i="6"/>
  <c r="M75" i="6" s="1"/>
  <c r="L17" i="6" l="1"/>
  <c r="K17" i="6"/>
  <c r="M17" i="6" l="1"/>
  <c r="K74" i="6"/>
  <c r="K73" i="6"/>
  <c r="P20" i="6" l="1"/>
  <c r="K11" i="6"/>
  <c r="L11" i="6"/>
  <c r="L50" i="6"/>
  <c r="K50" i="6"/>
  <c r="L48" i="6"/>
  <c r="K48" i="6"/>
  <c r="L49" i="6"/>
  <c r="K49" i="6"/>
  <c r="M11" i="6" l="1"/>
  <c r="M50" i="6"/>
  <c r="M49" i="6"/>
  <c r="M48" i="6"/>
  <c r="L47" i="6"/>
  <c r="K47" i="6"/>
  <c r="L13" i="6"/>
  <c r="K13" i="6"/>
  <c r="M47" i="6" l="1"/>
  <c r="M13" i="6"/>
  <c r="P16" i="6" l="1"/>
  <c r="K329" i="6" l="1"/>
  <c r="L329" i="6" s="1"/>
  <c r="P14" i="6" l="1"/>
  <c r="P118" i="6" l="1"/>
  <c r="P117" i="6"/>
  <c r="P116" i="6"/>
  <c r="K321" i="6" l="1"/>
  <c r="L321" i="6" s="1"/>
  <c r="K325" i="6" l="1"/>
  <c r="L325" i="6" s="1"/>
  <c r="K330" i="6" l="1"/>
  <c r="L330" i="6" s="1"/>
  <c r="K322" i="6" l="1"/>
  <c r="L322" i="6" s="1"/>
  <c r="K316" i="6"/>
  <c r="L316" i="6" s="1"/>
  <c r="K324" i="6" l="1"/>
  <c r="L324" i="6" s="1"/>
  <c r="K312" i="6" l="1"/>
  <c r="L312" i="6" s="1"/>
  <c r="K313" i="6" l="1"/>
  <c r="L313" i="6" s="1"/>
  <c r="K306" i="6"/>
  <c r="L306" i="6" s="1"/>
  <c r="K323" i="6" l="1"/>
  <c r="L323" i="6" s="1"/>
  <c r="K317" i="6"/>
  <c r="L317" i="6" s="1"/>
  <c r="K319" i="6" l="1"/>
  <c r="L319" i="6" s="1"/>
  <c r="L6" i="2" l="1"/>
  <c r="K6" i="3"/>
  <c r="D7" i="5" l="1"/>
  <c r="M7" i="6"/>
  <c r="K314" i="6" l="1"/>
  <c r="L314" i="6" s="1"/>
  <c r="K311" i="6" l="1"/>
  <c r="L311" i="6" s="1"/>
  <c r="K315" i="6" l="1"/>
  <c r="L315" i="6" s="1"/>
  <c r="K310" i="6"/>
  <c r="L310" i="6" s="1"/>
  <c r="K309" i="6"/>
  <c r="L309" i="6" s="1"/>
  <c r="K307" i="6"/>
  <c r="L307" i="6" s="1"/>
  <c r="H305" i="6"/>
  <c r="K305" i="6" s="1"/>
  <c r="L305" i="6" s="1"/>
  <c r="K304" i="6"/>
  <c r="L304" i="6" s="1"/>
  <c r="K301" i="6"/>
  <c r="L301" i="6" s="1"/>
  <c r="K300" i="6"/>
  <c r="L300" i="6" s="1"/>
  <c r="K299" i="6"/>
  <c r="L299" i="6" s="1"/>
  <c r="K298" i="6"/>
  <c r="L298" i="6" s="1"/>
  <c r="K297" i="6"/>
  <c r="L297" i="6" s="1"/>
  <c r="K296" i="6"/>
  <c r="L296" i="6" s="1"/>
  <c r="K295" i="6"/>
  <c r="L295" i="6" s="1"/>
  <c r="K294" i="6"/>
  <c r="L294" i="6" s="1"/>
  <c r="K293" i="6"/>
  <c r="L293" i="6" s="1"/>
  <c r="K292" i="6"/>
  <c r="L292" i="6" s="1"/>
  <c r="K291" i="6"/>
  <c r="L291" i="6" s="1"/>
  <c r="K290" i="6"/>
  <c r="L290" i="6" s="1"/>
  <c r="K289" i="6"/>
  <c r="L289" i="6" s="1"/>
  <c r="K288" i="6"/>
  <c r="L288" i="6" s="1"/>
  <c r="K287" i="6"/>
  <c r="L287" i="6" s="1"/>
  <c r="K286" i="6"/>
  <c r="L286" i="6" s="1"/>
  <c r="K285" i="6"/>
  <c r="L285" i="6" s="1"/>
  <c r="K284" i="6"/>
  <c r="L284" i="6" s="1"/>
  <c r="K283" i="6"/>
  <c r="L283" i="6" s="1"/>
  <c r="K282" i="6"/>
  <c r="L282" i="6" s="1"/>
  <c r="K281" i="6"/>
  <c r="L281" i="6" s="1"/>
  <c r="K280" i="6"/>
  <c r="L280" i="6" s="1"/>
  <c r="K279" i="6"/>
  <c r="L279" i="6" s="1"/>
  <c r="K278" i="6"/>
  <c r="L278" i="6" s="1"/>
  <c r="K277" i="6"/>
  <c r="L277" i="6" s="1"/>
  <c r="K276" i="6"/>
  <c r="L276" i="6" s="1"/>
  <c r="K275" i="6"/>
  <c r="L275" i="6" s="1"/>
  <c r="K274" i="6"/>
  <c r="L274" i="6" s="1"/>
  <c r="F273" i="6"/>
  <c r="K273" i="6" s="1"/>
  <c r="L273" i="6" s="1"/>
  <c r="K272" i="6"/>
  <c r="L272" i="6" s="1"/>
  <c r="K271" i="6"/>
  <c r="L271" i="6" s="1"/>
  <c r="K270" i="6"/>
  <c r="L270" i="6" s="1"/>
  <c r="K269" i="6"/>
  <c r="L269" i="6" s="1"/>
  <c r="K268" i="6"/>
  <c r="L268" i="6" s="1"/>
  <c r="F267" i="6"/>
  <c r="K267" i="6" s="1"/>
  <c r="L267" i="6" s="1"/>
  <c r="F266" i="6"/>
  <c r="K266" i="6" s="1"/>
  <c r="L266" i="6" s="1"/>
  <c r="K265" i="6"/>
  <c r="L265" i="6" s="1"/>
  <c r="F264" i="6"/>
  <c r="K264" i="6" s="1"/>
  <c r="L264" i="6" s="1"/>
  <c r="K263" i="6"/>
  <c r="L263" i="6" s="1"/>
  <c r="K262" i="6"/>
  <c r="L262" i="6" s="1"/>
  <c r="K261" i="6"/>
  <c r="L261" i="6" s="1"/>
  <c r="K260" i="6"/>
  <c r="L260" i="6" s="1"/>
  <c r="K259" i="6"/>
  <c r="L259" i="6" s="1"/>
  <c r="K258" i="6"/>
  <c r="L258" i="6" s="1"/>
  <c r="K257" i="6"/>
  <c r="L257" i="6" s="1"/>
  <c r="K256" i="6"/>
  <c r="L256" i="6" s="1"/>
  <c r="K255" i="6"/>
  <c r="L255" i="6" s="1"/>
  <c r="K254" i="6"/>
  <c r="L254" i="6" s="1"/>
  <c r="K253" i="6"/>
  <c r="L253" i="6" s="1"/>
  <c r="K252" i="6"/>
  <c r="L252" i="6" s="1"/>
  <c r="K251" i="6"/>
  <c r="L251" i="6" s="1"/>
  <c r="K250" i="6"/>
  <c r="L250" i="6" s="1"/>
  <c r="K248" i="6"/>
  <c r="L248" i="6" s="1"/>
  <c r="K246" i="6"/>
  <c r="L246" i="6" s="1"/>
  <c r="K245" i="6"/>
  <c r="L245" i="6" s="1"/>
  <c r="F244" i="6"/>
  <c r="K244" i="6" s="1"/>
  <c r="L244" i="6" s="1"/>
  <c r="K243" i="6"/>
  <c r="L243" i="6" s="1"/>
  <c r="K240" i="6"/>
  <c r="L240" i="6" s="1"/>
  <c r="K239" i="6"/>
  <c r="L239" i="6" s="1"/>
  <c r="K238" i="6"/>
  <c r="L238" i="6" s="1"/>
  <c r="K235" i="6"/>
  <c r="L235" i="6" s="1"/>
  <c r="K234" i="6"/>
  <c r="L234" i="6" s="1"/>
  <c r="K233" i="6"/>
  <c r="L233" i="6" s="1"/>
  <c r="K232" i="6"/>
  <c r="L232" i="6" s="1"/>
  <c r="K231" i="6"/>
  <c r="L231" i="6" s="1"/>
  <c r="K230" i="6"/>
  <c r="L230" i="6" s="1"/>
  <c r="K228" i="6"/>
  <c r="L228" i="6" s="1"/>
  <c r="K227" i="6"/>
  <c r="L227" i="6" s="1"/>
  <c r="K226" i="6"/>
  <c r="L226" i="6" s="1"/>
  <c r="K225" i="6"/>
  <c r="L225" i="6" s="1"/>
  <c r="K224" i="6"/>
  <c r="L224" i="6" s="1"/>
  <c r="K223" i="6"/>
  <c r="L223" i="6" s="1"/>
  <c r="K222" i="6"/>
  <c r="L222" i="6" s="1"/>
  <c r="K221" i="6"/>
  <c r="L221" i="6" s="1"/>
  <c r="K220" i="6"/>
  <c r="L220" i="6" s="1"/>
  <c r="K218" i="6"/>
  <c r="L218" i="6" s="1"/>
  <c r="K216" i="6"/>
  <c r="L216" i="6" s="1"/>
  <c r="K214" i="6"/>
  <c r="L214" i="6" s="1"/>
  <c r="K212" i="6"/>
  <c r="L212" i="6" s="1"/>
  <c r="K211" i="6"/>
  <c r="L211" i="6" s="1"/>
  <c r="K210" i="6"/>
  <c r="L210" i="6" s="1"/>
  <c r="K208" i="6"/>
  <c r="L208" i="6" s="1"/>
  <c r="K207" i="6"/>
  <c r="L207" i="6" s="1"/>
  <c r="K206" i="6"/>
  <c r="L206" i="6" s="1"/>
  <c r="K205" i="6"/>
  <c r="K204" i="6"/>
  <c r="L204" i="6" s="1"/>
  <c r="K203" i="6"/>
  <c r="L203" i="6" s="1"/>
  <c r="K201" i="6"/>
  <c r="L201" i="6" s="1"/>
  <c r="K200" i="6"/>
  <c r="L200" i="6" s="1"/>
  <c r="K199" i="6"/>
  <c r="L199" i="6" s="1"/>
  <c r="K198" i="6"/>
  <c r="L198" i="6" s="1"/>
  <c r="K197" i="6"/>
  <c r="L197" i="6" s="1"/>
  <c r="F196" i="6"/>
  <c r="K196" i="6" s="1"/>
  <c r="L196" i="6" s="1"/>
  <c r="H195" i="6"/>
  <c r="K195" i="6" s="1"/>
  <c r="L195" i="6" s="1"/>
  <c r="K192" i="6"/>
  <c r="L192" i="6" s="1"/>
  <c r="K191" i="6"/>
  <c r="L191" i="6" s="1"/>
  <c r="K190" i="6"/>
  <c r="L190" i="6" s="1"/>
  <c r="K189" i="6"/>
  <c r="L189" i="6" s="1"/>
  <c r="K188" i="6"/>
  <c r="L188" i="6" s="1"/>
  <c r="K185" i="6"/>
  <c r="L185" i="6" s="1"/>
  <c r="K184" i="6"/>
  <c r="L184" i="6" s="1"/>
  <c r="K183" i="6"/>
  <c r="L183" i="6" s="1"/>
  <c r="K182" i="6"/>
  <c r="L182" i="6" s="1"/>
  <c r="K181" i="6"/>
  <c r="L181" i="6" s="1"/>
  <c r="K180" i="6"/>
  <c r="L180" i="6" s="1"/>
  <c r="K179" i="6"/>
  <c r="L179" i="6" s="1"/>
  <c r="K178" i="6"/>
  <c r="L178" i="6" s="1"/>
  <c r="K177" i="6"/>
  <c r="L177" i="6" s="1"/>
  <c r="K176" i="6"/>
  <c r="L176" i="6" s="1"/>
  <c r="K175" i="6"/>
  <c r="L175" i="6" s="1"/>
  <c r="K174" i="6"/>
  <c r="L174" i="6" s="1"/>
  <c r="K173" i="6"/>
  <c r="L173" i="6" s="1"/>
  <c r="K172" i="6"/>
  <c r="L172" i="6" s="1"/>
  <c r="K171" i="6"/>
  <c r="L171" i="6" s="1"/>
  <c r="K170" i="6"/>
  <c r="L170" i="6" s="1"/>
  <c r="K169" i="6"/>
  <c r="L169" i="6" s="1"/>
  <c r="K168" i="6"/>
  <c r="L168" i="6" s="1"/>
  <c r="K167" i="6"/>
  <c r="L167" i="6" s="1"/>
  <c r="K166" i="6"/>
  <c r="L166" i="6" s="1"/>
  <c r="K165" i="6"/>
  <c r="L165" i="6" s="1"/>
  <c r="K164" i="6"/>
  <c r="L164" i="6" s="1"/>
  <c r="K163" i="6"/>
  <c r="L163" i="6" s="1"/>
  <c r="K162" i="6"/>
  <c r="L162" i="6" s="1"/>
  <c r="H161" i="6"/>
  <c r="K161" i="6" s="1"/>
  <c r="L161" i="6" s="1"/>
  <c r="F160" i="6"/>
  <c r="K160" i="6" s="1"/>
  <c r="L160" i="6" s="1"/>
  <c r="K159" i="6"/>
  <c r="L159" i="6" s="1"/>
  <c r="K158" i="6"/>
  <c r="L158" i="6" s="1"/>
  <c r="K157" i="6"/>
  <c r="L157" i="6" s="1"/>
  <c r="K156" i="6"/>
  <c r="L156" i="6" s="1"/>
  <c r="K155" i="6"/>
  <c r="L155" i="6" s="1"/>
  <c r="K154" i="6"/>
  <c r="L154" i="6" s="1"/>
  <c r="K153" i="6"/>
  <c r="L153" i="6" s="1"/>
  <c r="K152" i="6"/>
  <c r="L152" i="6" s="1"/>
  <c r="K151" i="6"/>
  <c r="L151" i="6" s="1"/>
  <c r="K150" i="6"/>
  <c r="L150" i="6" s="1"/>
  <c r="K149" i="6"/>
  <c r="L149" i="6" s="1"/>
  <c r="K148" i="6"/>
  <c r="L148" i="6" s="1"/>
  <c r="K147" i="6"/>
  <c r="L147" i="6" s="1"/>
  <c r="K146" i="6"/>
  <c r="L146" i="6" s="1"/>
  <c r="K145" i="6"/>
  <c r="L145" i="6" s="1"/>
  <c r="K144" i="6"/>
  <c r="L144" i="6" s="1"/>
  <c r="K143" i="6"/>
  <c r="L143" i="6" s="1"/>
  <c r="K142" i="6"/>
  <c r="L142" i="6" s="1"/>
  <c r="K141" i="6"/>
  <c r="L141" i="6" s="1"/>
  <c r="K140" i="6"/>
  <c r="L140" i="6" s="1"/>
  <c r="K139" i="6"/>
  <c r="L139" i="6" s="1"/>
  <c r="K138" i="6"/>
  <c r="L138" i="6" s="1"/>
  <c r="K137" i="6"/>
  <c r="L137" i="6" s="1"/>
  <c r="K136" i="6"/>
  <c r="L136" i="6" s="1"/>
  <c r="K135" i="6"/>
  <c r="L135" i="6" s="1"/>
  <c r="K134" i="6"/>
  <c r="L134" i="6" s="1"/>
  <c r="K133" i="6"/>
  <c r="L133" i="6" s="1"/>
  <c r="K6" i="4"/>
</calcChain>
</file>

<file path=xl/sharedStrings.xml><?xml version="1.0" encoding="utf-8"?>
<sst xmlns="http://schemas.openxmlformats.org/spreadsheetml/2006/main" count="3958" uniqueCount="1340">
  <si>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</si>
  <si>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</si>
  <si>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</si>
  <si>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</si>
  <si>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</si>
  <si>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</si>
  <si>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</si>
  <si>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</si>
  <si>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</si>
  <si>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</si>
  <si>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</si>
  <si>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</si>
  <si>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</si>
  <si>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</si>
  <si>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</si>
  <si>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</si>
  <si>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</si>
  <si>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</si>
  <si>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</si>
  <si>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</si>
  <si>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</si>
  <si>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</si>
  <si>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</si>
  <si>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</si>
  <si>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</si>
  <si>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</si>
  <si>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</si>
  <si>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</si>
  <si>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</si>
  <si>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</si>
  <si>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</si>
  <si>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</si>
  <si>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</si>
  <si>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</si>
  <si>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Index</t>
  </si>
  <si>
    <t>NIFTY</t>
  </si>
  <si>
    <t>BANKNIFTY</t>
  </si>
  <si>
    <t>FINNIFTY</t>
  </si>
  <si>
    <t>MIDCPNIFTY</t>
  </si>
  <si>
    <t>Chemical</t>
  </si>
  <si>
    <t>AARTIIND</t>
  </si>
  <si>
    <t>Capital_Goods</t>
  </si>
  <si>
    <t>ABB</t>
  </si>
  <si>
    <t>Pharma</t>
  </si>
  <si>
    <t>ABBOTINDIA</t>
  </si>
  <si>
    <t>Others</t>
  </si>
  <si>
    <t>ABCAPITAL</t>
  </si>
  <si>
    <t>Textile</t>
  </si>
  <si>
    <t>ABFRL</t>
  </si>
  <si>
    <t>Cement</t>
  </si>
  <si>
    <t>ACC</t>
  </si>
  <si>
    <t>ADANIENT</t>
  </si>
  <si>
    <t>ADANIPORTS</t>
  </si>
  <si>
    <t>ALKEM</t>
  </si>
  <si>
    <t>AMBUJACEM</t>
  </si>
  <si>
    <t>APOLLOHOSP</t>
  </si>
  <si>
    <t>Automobile</t>
  </si>
  <si>
    <t>APOLLOTYRE</t>
  </si>
  <si>
    <t>ASHOKLEY</t>
  </si>
  <si>
    <t>FMCG</t>
  </si>
  <si>
    <t>ASIANPAINT</t>
  </si>
  <si>
    <t>ASTRAL</t>
  </si>
  <si>
    <t>ATUL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</si>
  <si>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</si>
  <si>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</si>
  <si>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</si>
  <si>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</si>
  <si>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</si>
  <si>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</si>
  <si>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</si>
  <si>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</si>
  <si>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</si>
  <si>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BALRAMCHIN</t>
  </si>
  <si>
    <t>BANDHANBNK</t>
  </si>
  <si>
    <t>BANKBARODA</t>
  </si>
  <si>
    <t>BATAINDIA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</si>
  <si>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</si>
  <si>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</si>
  <si>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</si>
  <si>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</si>
  <si>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</si>
  <si>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</si>
  <si>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</si>
  <si>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</si>
  <si>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</si>
  <si>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</si>
  <si>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</si>
  <si>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Technology</t>
  </si>
  <si>
    <t>BSOFT</t>
  </si>
  <si>
    <t>CANBK</t>
  </si>
  <si>
    <t>CANFINHOME</t>
  </si>
  <si>
    <t>CHAMBLFERT</t>
  </si>
  <si>
    <t>CHOLAFIN</t>
  </si>
  <si>
    <t>CIPLA</t>
  </si>
  <si>
    <t>COALINDIA</t>
  </si>
  <si>
    <t>COFORGE</t>
  </si>
  <si>
    <t>COLPAL</t>
  </si>
  <si>
    <t>CONCOR</t>
  </si>
  <si>
    <t>COROMANDEL</t>
  </si>
  <si>
    <t>CROMPTON</t>
  </si>
  <si>
    <t>CUB</t>
  </si>
  <si>
    <t>CUMMINSIND</t>
  </si>
  <si>
    <t>DABUR</t>
  </si>
  <si>
    <t>DALBHARAT</t>
  </si>
  <si>
    <t>DEEPAKNTR</t>
  </si>
  <si>
    <t>DELTACORP</t>
  </si>
  <si>
    <t>DIVISLAB</t>
  </si>
  <si>
    <t>DIXON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</si>
  <si>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</si>
  <si>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</si>
  <si>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</si>
  <si>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</si>
  <si>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</si>
  <si>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</si>
  <si>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</si>
  <si>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</si>
  <si>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</si>
  <si>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</si>
  <si>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</si>
  <si>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GNFC</t>
  </si>
  <si>
    <t>GODREJCP</t>
  </si>
  <si>
    <t>GODREJPROP</t>
  </si>
  <si>
    <t>GRANULES</t>
  </si>
  <si>
    <t>GRASIM</t>
  </si>
  <si>
    <t>GUJGASLTD</t>
  </si>
  <si>
    <t>HAL</t>
  </si>
  <si>
    <t>HAVELLS</t>
  </si>
  <si>
    <t>HCLTECH</t>
  </si>
  <si>
    <t>HDFCAMC</t>
  </si>
  <si>
    <t>HDFCBANK</t>
  </si>
  <si>
    <t>HDFCLIFE</t>
  </si>
  <si>
    <t>HEROMOTOCO</t>
  </si>
  <si>
    <t>Metals</t>
  </si>
  <si>
    <t>HINDALCO</t>
  </si>
  <si>
    <t>HINDCOPPER</t>
  </si>
  <si>
    <t>HINDPETRO</t>
  </si>
  <si>
    <t>HINDUNILVR</t>
  </si>
  <si>
    <t>IBULHSGFIN</t>
  </si>
  <si>
    <t>ICICIBANK</t>
  </si>
  <si>
    <t>ICICIGI</t>
  </si>
  <si>
    <t>ICICIPRULI</t>
  </si>
  <si>
    <t>IDEA</t>
  </si>
  <si>
    <t>IDFC</t>
  </si>
  <si>
    <t>IDFCFIRSTB</t>
  </si>
  <si>
    <t>IEX</t>
  </si>
  <si>
    <t>IGL</t>
  </si>
  <si>
    <t>INDHOTEL</t>
  </si>
  <si>
    <t>INDIACEM</t>
  </si>
  <si>
    <t>INDIAMART</t>
  </si>
  <si>
    <t>INDIGO</t>
  </si>
  <si>
    <t>INDUSINDBK</t>
  </si>
  <si>
    <t>INDUSTOWER</t>
  </si>
  <si>
    <t>INFY</t>
  </si>
  <si>
    <t>INTELLECT</t>
  </si>
  <si>
    <t>IOC</t>
  </si>
  <si>
    <t>IPCALAB</t>
  </si>
  <si>
    <t>IRCTC</t>
  </si>
  <si>
    <t>ITC</t>
  </si>
  <si>
    <t>JINDALSTEL</t>
  </si>
  <si>
    <t>JKCEMENT</t>
  </si>
  <si>
    <t>JSWSTEEL</t>
  </si>
  <si>
    <t>JUBLFOOD</t>
  </si>
  <si>
    <t>KOTAKBANK</t>
  </si>
  <si>
    <t>L&amp;TFH</t>
  </si>
  <si>
    <t>LALPATHLAB</t>
  </si>
  <si>
    <t>LAURUSLABS</t>
  </si>
  <si>
    <t>LICHSGFIN</t>
  </si>
  <si>
    <t>LT</t>
  </si>
  <si>
    <t>LTIM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</si>
  <si>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</si>
  <si>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</si>
  <si>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</si>
  <si>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</si>
  <si>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</si>
  <si>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</si>
  <si>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</si>
  <si>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</si>
  <si>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MCX</t>
  </si>
  <si>
    <t>METROPOLIS</t>
  </si>
  <si>
    <t>MFSL</t>
  </si>
  <si>
    <t>MGL</t>
  </si>
  <si>
    <t>MOTHERSON</t>
  </si>
  <si>
    <t>MPHASIS</t>
  </si>
  <si>
    <t>MRF</t>
  </si>
  <si>
    <t>MUTHOOTFIN</t>
  </si>
  <si>
    <t>NATIONALUM</t>
  </si>
  <si>
    <t>NAUKRI</t>
  </si>
  <si>
    <t>NAVINFLUOR</t>
  </si>
  <si>
    <t>NESTLEIND</t>
  </si>
  <si>
    <t>NMDC</t>
  </si>
  <si>
    <t>Power</t>
  </si>
  <si>
    <t>NTPC</t>
  </si>
  <si>
    <t>OBEROIRLTY</t>
  </si>
  <si>
    <t>OFSS</t>
  </si>
  <si>
    <t>ONGC</t>
  </si>
  <si>
    <t>PAGEIND</t>
  </si>
  <si>
    <t>PEL</t>
  </si>
  <si>
    <t>PERSISTENT</t>
  </si>
  <si>
    <t>PETRONET</t>
  </si>
  <si>
    <t>PFC</t>
  </si>
  <si>
    <t>PIDILITIND</t>
  </si>
  <si>
    <t>PIIND</t>
  </si>
  <si>
    <t>PNB</t>
  </si>
  <si>
    <t>POLYCAB</t>
  </si>
  <si>
    <t>POWERGRID</t>
  </si>
  <si>
    <t>Media</t>
  </si>
  <si>
    <t>PVRINOX</t>
  </si>
  <si>
    <t>RAIN</t>
  </si>
  <si>
    <t>RAMCOCEM</t>
  </si>
  <si>
    <t>RBLBANK</t>
  </si>
  <si>
    <t>RECLTD</t>
  </si>
  <si>
    <t>RELIANCE</t>
  </si>
  <si>
    <t>SAIL</t>
  </si>
  <si>
    <t>SBICARD</t>
  </si>
  <si>
    <t>SBILIFE</t>
  </si>
  <si>
    <t>SBIN</t>
  </si>
  <si>
    <t>SHREECEM</t>
  </si>
  <si>
    <t>SIEMENS</t>
  </si>
  <si>
    <t>SRF</t>
  </si>
  <si>
    <t>SHRIRAMFIN</t>
  </si>
  <si>
    <t>SUNPHARMA</t>
  </si>
  <si>
    <t>SUNTV</t>
  </si>
  <si>
    <t>SYNGENE</t>
  </si>
  <si>
    <t>TATACHEM</t>
  </si>
  <si>
    <t>TATACOMM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</si>
  <si>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</si>
  <si>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</si>
  <si>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</si>
  <si>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</si>
  <si>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</si>
  <si>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</si>
  <si>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</si>
  <si>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</si>
  <si>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</si>
  <si>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</si>
  <si>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</si>
  <si>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</si>
  <si>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</si>
  <si>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</si>
  <si>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</si>
  <si>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</si>
  <si>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</si>
  <si>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ZYDUSLIFE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</si>
  <si>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</si>
  <si>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</si>
  <si>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</si>
  <si>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</si>
  <si>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</si>
  <si>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</si>
  <si>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</si>
  <si>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</si>
  <si>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</si>
  <si>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</si>
  <si>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</si>
  <si>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</si>
  <si>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</si>
  <si>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</si>
  <si>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</si>
  <si>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</si>
  <si>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</si>
  <si>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</si>
  <si>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</si>
  <si>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</si>
  <si>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</si>
  <si>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</si>
  <si>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</si>
  <si>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ADANIGREEN</t>
  </si>
  <si>
    <t>ATGL</t>
  </si>
  <si>
    <t>AWL</t>
  </si>
  <si>
    <t>DMART</t>
  </si>
  <si>
    <t>BAJAJHLDNG</t>
  </si>
  <si>
    <t>BANKINDIA</t>
  </si>
  <si>
    <t>CLEAN</t>
  </si>
  <si>
    <t>DELHIVERY</t>
  </si>
  <si>
    <t>EMAMILTD</t>
  </si>
  <si>
    <t>NYKAA</t>
  </si>
  <si>
    <t>FORTIS</t>
  </si>
  <si>
    <t>GLAND</t>
  </si>
  <si>
    <t>GSPL</t>
  </si>
  <si>
    <t>HINDZINC</t>
  </si>
  <si>
    <t>HONAUT</t>
  </si>
  <si>
    <t>ISEC</t>
  </si>
  <si>
    <t>INDIANB</t>
  </si>
  <si>
    <t>JSWENERGY</t>
  </si>
  <si>
    <t>LICI</t>
  </si>
  <si>
    <t>LINDEINDIA</t>
  </si>
  <si>
    <t>MAXHEALTH</t>
  </si>
  <si>
    <t>MSUMI</t>
  </si>
  <si>
    <t>NAM-INDIA</t>
  </si>
  <si>
    <t>OIL</t>
  </si>
  <si>
    <t>PAYTM</t>
  </si>
  <si>
    <t>POLICYBZR</t>
  </si>
  <si>
    <t>PATANJALI</t>
  </si>
  <si>
    <t>POONAWALLA</t>
  </si>
  <si>
    <t>PRESTIGE</t>
  </si>
  <si>
    <t>PGHH</t>
  </si>
  <si>
    <t>SONACOMS</t>
  </si>
  <si>
    <t>TATAELXSI</t>
  </si>
  <si>
    <t>TTML</t>
  </si>
  <si>
    <t>TORNTPOWER</t>
  </si>
  <si>
    <t>TRIDENT</t>
  </si>
  <si>
    <t>TIINDIA</t>
  </si>
  <si>
    <t>UNIONBANK</t>
  </si>
  <si>
    <t>VBL</t>
  </si>
  <si>
    <t>WHIRLPOOL</t>
  </si>
  <si>
    <t>YESBANK</t>
  </si>
  <si>
    <t>ZOMATO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</si>
  <si>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</si>
  <si>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</si>
  <si>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</si>
  <si>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Back To Main Page</t>
  </si>
  <si>
    <t xml:space="preserve"> </t>
  </si>
  <si>
    <t>360ONE</t>
  </si>
  <si>
    <t>3MINDIA</t>
  </si>
  <si>
    <t>AIAENG</t>
  </si>
  <si>
    <t>APLAPOLLO</t>
  </si>
  <si>
    <t>AARTIDRUGS</t>
  </si>
  <si>
    <t>AAVAS</t>
  </si>
  <si>
    <t>AEGISCHEM</t>
  </si>
  <si>
    <t>AETHER</t>
  </si>
  <si>
    <t>AFFLE</t>
  </si>
  <si>
    <t>AJANTPHARM</t>
  </si>
  <si>
    <t>APLLTD</t>
  </si>
  <si>
    <t>ALKYLAMINE</t>
  </si>
  <si>
    <t>AMBER</t>
  </si>
  <si>
    <t>ANGELONE</t>
  </si>
  <si>
    <t>ANURAS</t>
  </si>
  <si>
    <t>APTUS</t>
  </si>
  <si>
    <t>ASAHIINDIA</t>
  </si>
  <si>
    <t>ASTERDM</t>
  </si>
  <si>
    <t>AVANTIFEED</t>
  </si>
  <si>
    <t>BASF</t>
  </si>
  <si>
    <t>BEML</t>
  </si>
  <si>
    <t>BSE</t>
  </si>
  <si>
    <t>BALAMINES</t>
  </si>
  <si>
    <t>MAHABANK</t>
  </si>
  <si>
    <t>BAYERCROP</t>
  </si>
  <si>
    <t>BDL</t>
  </si>
  <si>
    <t>BIRLACORPN</t>
  </si>
  <si>
    <t>BLUEDART</t>
  </si>
  <si>
    <t>BLUESTARCO</t>
  </si>
  <si>
    <t>BBTC</t>
  </si>
  <si>
    <t>BORORENEW</t>
  </si>
  <si>
    <t>BRIGADE</t>
  </si>
  <si>
    <t>BCG</t>
  </si>
  <si>
    <t>MAPMYINDIA</t>
  </si>
  <si>
    <t>CCL</t>
  </si>
  <si>
    <t>CESC</t>
  </si>
  <si>
    <t>CGPOWER</t>
  </si>
  <si>
    <t>CRISIL</t>
  </si>
  <si>
    <t>CSBBANK</t>
  </si>
  <si>
    <t>CAMPUS</t>
  </si>
  <si>
    <t>CGCL</t>
  </si>
  <si>
    <t>CARBORUNIV</t>
  </si>
  <si>
    <t>CASTROLIND</t>
  </si>
  <si>
    <t>CEATLTD</t>
  </si>
  <si>
    <t>CENTRALBK</t>
  </si>
  <si>
    <t>CDSL</t>
  </si>
  <si>
    <t>CENTURYPLY</t>
  </si>
  <si>
    <t>CENTURYTEX</t>
  </si>
  <si>
    <t>CERA</t>
  </si>
  <si>
    <t>CHALET</t>
  </si>
  <si>
    <t>CHEMPLASTS</t>
  </si>
  <si>
    <t>CHOLAHLDNG</t>
  </si>
  <si>
    <t>COCHINSHIP</t>
  </si>
  <si>
    <t>CAMS</t>
  </si>
  <si>
    <t>CREDITACC</t>
  </si>
  <si>
    <t>CYIENT</t>
  </si>
  <si>
    <t>DCMSHRIRAM</t>
  </si>
  <si>
    <t>DEEPAKFERT</t>
  </si>
  <si>
    <t>DEVYANI</t>
  </si>
  <si>
    <t>EIDPARRY</t>
  </si>
  <si>
    <t>EIHOTEL</t>
  </si>
  <si>
    <t>EPL</t>
  </si>
  <si>
    <t>EASEMYTRIP</t>
  </si>
  <si>
    <t>ELGIEQUIP</t>
  </si>
  <si>
    <t>ENDURANCE</t>
  </si>
  <si>
    <t>ENGINERSIN</t>
  </si>
  <si>
    <t>EQUITASBNK</t>
  </si>
  <si>
    <t>FDC</t>
  </si>
  <si>
    <t>FACT</t>
  </si>
  <si>
    <t>FINEORG</t>
  </si>
  <si>
    <t>FINCABLES</t>
  </si>
  <si>
    <t>FINPIPE</t>
  </si>
  <si>
    <t>FSL</t>
  </si>
  <si>
    <t>GRINFRA</t>
  </si>
  <si>
    <t>GMMPFAUDLR</t>
  </si>
  <si>
    <t>GALAXYSURF</t>
  </si>
  <si>
    <t>GARFIBRES</t>
  </si>
  <si>
    <t>GICRE</t>
  </si>
  <si>
    <t>GLAXO</t>
  </si>
  <si>
    <t>GOCOLORS</t>
  </si>
  <si>
    <t>GODFRYPHLP</t>
  </si>
  <si>
    <t>GODREJAGRO</t>
  </si>
  <si>
    <t>GODREJIND</t>
  </si>
  <si>
    <t>GRAPHITE</t>
  </si>
  <si>
    <t>GESHIP</t>
  </si>
  <si>
    <t>GREENPANEL</t>
  </si>
  <si>
    <t>GRINDWELL</t>
  </si>
  <si>
    <t>GUJALKALI</t>
  </si>
  <si>
    <t>GAEL</t>
  </si>
  <si>
    <t>FLUOROCHEM</t>
  </si>
  <si>
    <t>GPPL</t>
  </si>
  <si>
    <t>GSFC</t>
  </si>
  <si>
    <t>HEG</t>
  </si>
  <si>
    <t>HFCL</t>
  </si>
  <si>
    <t>HLEGLAS</t>
  </si>
  <si>
    <t>HAPPSTMNDS</t>
  </si>
  <si>
    <t>HATSUN</t>
  </si>
  <si>
    <t>HIKAL</t>
  </si>
  <si>
    <t>HGS</t>
  </si>
  <si>
    <t>POWERINDIA</t>
  </si>
  <si>
    <t>HOMEFIRST</t>
  </si>
  <si>
    <t>HUDCO</t>
  </si>
  <si>
    <t>IDBI</t>
  </si>
  <si>
    <t>IFBIND</t>
  </si>
  <si>
    <t>IIFL</t>
  </si>
  <si>
    <t>IRB</t>
  </si>
  <si>
    <t>ITI</t>
  </si>
  <si>
    <t>IBREALEST</t>
  </si>
  <si>
    <t>IOB</t>
  </si>
  <si>
    <t>IRFC</t>
  </si>
  <si>
    <t>INDIGOPNTS</t>
  </si>
  <si>
    <t>INFIBEAM</t>
  </si>
  <si>
    <t>JBCHEPHARM</t>
  </si>
  <si>
    <t>JBMA</t>
  </si>
  <si>
    <t>JKLAKSHMI</t>
  </si>
  <si>
    <t>JKPAPER</t>
  </si>
  <si>
    <t>JMFINANCIL</t>
  </si>
  <si>
    <t>JAMNAAUTO</t>
  </si>
  <si>
    <t>JSL</t>
  </si>
  <si>
    <t>JUBLINGREA</t>
  </si>
  <si>
    <t>JUBLPHARMA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</si>
  <si>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</si>
  <si>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</si>
  <si>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</si>
  <si>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</si>
  <si>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</si>
  <si>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</si>
  <si>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</si>
  <si>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</si>
  <si>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KALYANKJIL</t>
  </si>
  <si>
    <t>KANSAINER</t>
  </si>
  <si>
    <t>KARURVYSYA</t>
  </si>
  <si>
    <t>KEC</t>
  </si>
  <si>
    <t>KIMS</t>
  </si>
  <si>
    <t>LAXMIMACH</t>
  </si>
  <si>
    <t>LATENTVIEW</t>
  </si>
  <si>
    <t>LXCHEM</t>
  </si>
  <si>
    <t>LEMONTREE</t>
  </si>
  <si>
    <t>LUXIND</t>
  </si>
  <si>
    <t>MMTC</t>
  </si>
  <si>
    <t>MTARTECH</t>
  </si>
  <si>
    <t>LODHA</t>
  </si>
  <si>
    <t>MHRIL</t>
  </si>
  <si>
    <t>MAHLIFE</t>
  </si>
  <si>
    <t>MAHLOG</t>
  </si>
  <si>
    <t>MRPL</t>
  </si>
  <si>
    <t>MASTEK</t>
  </si>
  <si>
    <t>MAZDOCK</t>
  </si>
  <si>
    <t>MEDPLUS</t>
  </si>
  <si>
    <t>METROBRAND</t>
  </si>
  <si>
    <t>MOTILALOFS</t>
  </si>
  <si>
    <t>NATCOPHARM</t>
  </si>
  <si>
    <t>NBCC</t>
  </si>
  <si>
    <t>NCC</t>
  </si>
  <si>
    <t>NHPC</t>
  </si>
  <si>
    <t>NLCINDIA</t>
  </si>
  <si>
    <t>NOCIL</t>
  </si>
  <si>
    <t>NH</t>
  </si>
  <si>
    <t>NAZARA</t>
  </si>
  <si>
    <t>NETWORK18</t>
  </si>
  <si>
    <t>NUVOCO</t>
  </si>
  <si>
    <t>OLECTRA</t>
  </si>
  <si>
    <t>ORIENTELEC</t>
  </si>
  <si>
    <t>PCBL</t>
  </si>
  <si>
    <t>PNBHOUSING</t>
  </si>
  <si>
    <t>PNCINFRA</t>
  </si>
  <si>
    <t>PFIZER</t>
  </si>
  <si>
    <t>PHOENIXLTD</t>
  </si>
  <si>
    <t>PPLPHARMA</t>
  </si>
  <si>
    <t>POLYMED</t>
  </si>
  <si>
    <t>POLYPLEX</t>
  </si>
  <si>
    <t>PRAJIND</t>
  </si>
  <si>
    <t>PRINCEPIPE</t>
  </si>
  <si>
    <t>PRSMJOHNSN</t>
  </si>
  <si>
    <t>QUESS</t>
  </si>
  <si>
    <t>RHIM</t>
  </si>
  <si>
    <t>RITES</t>
  </si>
  <si>
    <t>RADICO</t>
  </si>
  <si>
    <t>RVNL</t>
  </si>
  <si>
    <t>RAINBOW</t>
  </si>
  <si>
    <t>RAJESHEXPO</t>
  </si>
  <si>
    <t>RALLIS</t>
  </si>
  <si>
    <t>RCF</t>
  </si>
  <si>
    <t>RATNAMANI</t>
  </si>
  <si>
    <t>RTNINDIA</t>
  </si>
  <si>
    <t>RAYMOND</t>
  </si>
  <si>
    <t>REDINGTON</t>
  </si>
  <si>
    <t>RELAXO</t>
  </si>
  <si>
    <t>RBA</t>
  </si>
  <si>
    <t>ROSSARI</t>
  </si>
  <si>
    <t>ROUTE</t>
  </si>
  <si>
    <t>SJVN</t>
  </si>
  <si>
    <t>SKFINDIA</t>
  </si>
  <si>
    <t>SANOFI</t>
  </si>
  <si>
    <t>SAPPHIRE</t>
  </si>
  <si>
    <t>SCHAEFFLER</t>
  </si>
  <si>
    <t>SHARDACROP</t>
  </si>
  <si>
    <t>SHOPERSTOP</t>
  </si>
  <si>
    <t>RENUKA</t>
  </si>
  <si>
    <t>SHYAMMETL</t>
  </si>
  <si>
    <t>SOBHA</t>
  </si>
  <si>
    <t>SOLARINDS</t>
  </si>
  <si>
    <t>SONATSOFTW</t>
  </si>
  <si>
    <t>STARHEALTH</t>
  </si>
  <si>
    <t>SWSOLAR</t>
  </si>
  <si>
    <t>STLTECH</t>
  </si>
  <si>
    <t>SUMICHEM</t>
  </si>
  <si>
    <t>SPARC</t>
  </si>
  <si>
    <t>SUNDARMFIN</t>
  </si>
  <si>
    <t>SUNDRMFAST</t>
  </si>
  <si>
    <t>SUNTECK</t>
  </si>
  <si>
    <t>SUPRAJIT</t>
  </si>
  <si>
    <t>SUPREMEIND</t>
  </si>
  <si>
    <t>SUVENPHAR</t>
  </si>
  <si>
    <t>SUZLON</t>
  </si>
  <si>
    <t>SWANENERGY</t>
  </si>
  <si>
    <t>TCIEXP</t>
  </si>
  <si>
    <t>TCNSBRANDS</t>
  </si>
  <si>
    <t>TTKPRESTIG</t>
  </si>
  <si>
    <t>TV18BRDCST</t>
  </si>
  <si>
    <t>TANLA</t>
  </si>
  <si>
    <t>TATAINVEST</t>
  </si>
  <si>
    <t>TATAMTRDVR</t>
  </si>
  <si>
    <t>TEAMLEASE</t>
  </si>
  <si>
    <t>TEJASNET</t>
  </si>
  <si>
    <t>NIACL</t>
  </si>
  <si>
    <t>THERMAX</t>
  </si>
  <si>
    <t>TIMKEN</t>
  </si>
  <si>
    <t>TCI</t>
  </si>
  <si>
    <t>TRIVENI</t>
  </si>
  <si>
    <t>TRITURBINE</t>
  </si>
  <si>
    <t>UCOBANK</t>
  </si>
  <si>
    <t>UFLEX</t>
  </si>
  <si>
    <t>UNOMINDA</t>
  </si>
  <si>
    <t>UTIAMC</t>
  </si>
  <si>
    <t>VGUARD</t>
  </si>
  <si>
    <t>VMART</t>
  </si>
  <si>
    <t>VIPIND</t>
  </si>
  <si>
    <t>VAIBHAVGBL</t>
  </si>
  <si>
    <t>VTL</t>
  </si>
  <si>
    <t>VARROC</t>
  </si>
  <si>
    <t>MANYAVAR</t>
  </si>
  <si>
    <t>VIJAYA</t>
  </si>
  <si>
    <t>VINATIORGA</t>
  </si>
  <si>
    <t>WELCORP</t>
  </si>
  <si>
    <t>WESTLIFE</t>
  </si>
  <si>
    <t>ZFCVINDIA</t>
  </si>
  <si>
    <t>ZENSARTECH</t>
  </si>
  <si>
    <t>ZYDUSWELL</t>
  </si>
  <si>
    <t>ECLERX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</si>
  <si>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</si>
  <si>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</si>
  <si>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</si>
  <si>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</si>
  <si>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</si>
  <si>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</si>
  <si>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</si>
  <si>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</si>
  <si>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</si>
  <si>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</si>
  <si>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</si>
  <si>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</si>
  <si>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</si>
  <si>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GRAVITON RESEARCH CAPITAL LLP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</si>
  <si>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</si>
  <si>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</si>
  <si>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</si>
  <si>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</si>
  <si>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</si>
  <si>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</si>
  <si>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</si>
  <si>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</si>
  <si>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</si>
  <si>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</si>
  <si>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</si>
  <si>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</si>
  <si>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</si>
  <si>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Market Closing Price</t>
  </si>
  <si>
    <t>Accu</t>
  </si>
  <si>
    <t>Open</t>
  </si>
  <si>
    <t>H</t>
  </si>
  <si>
    <t>Successful</t>
  </si>
  <si>
    <t>CLBS = Closing Basis ***</t>
  </si>
  <si>
    <t>Dividend adjusted &lt;&gt;</t>
  </si>
  <si>
    <t>Reinitiated $</t>
  </si>
  <si>
    <t>Part book {}</t>
  </si>
  <si>
    <t>s</t>
  </si>
  <si>
    <t>Revised stoploss #</t>
  </si>
  <si>
    <t>Stop Loss</t>
  </si>
  <si>
    <t>Profit / Loss per Share/Lot</t>
  </si>
  <si>
    <t>Buy</t>
  </si>
  <si>
    <t>Unsuccessful</t>
  </si>
  <si>
    <t>Master Trade High Risk</t>
  </si>
  <si>
    <t>Profit / Loss per share</t>
  </si>
  <si>
    <t>Gain / Loss  per Lot</t>
  </si>
  <si>
    <t>Lot</t>
  </si>
  <si>
    <t xml:space="preserve">Master Trade Medium Risk </t>
  </si>
  <si>
    <t xml:space="preserve">Profit/ Loss per lot </t>
  </si>
  <si>
    <t>Neutral</t>
  </si>
  <si>
    <t>Profit of Rs.21/-</t>
  </si>
  <si>
    <t>Profit of Rs.47.5/-</t>
  </si>
  <si>
    <t>Profit of Rs.100/-</t>
  </si>
  <si>
    <t>Techno -Funda  (positional)</t>
  </si>
  <si>
    <t>95-100</t>
  </si>
  <si>
    <t>.................</t>
  </si>
  <si>
    <t xml:space="preserve">Investment Idea </t>
  </si>
  <si>
    <t>Point of Review</t>
  </si>
  <si>
    <t>Close Rate</t>
  </si>
  <si>
    <t>Gain / Loss  %</t>
  </si>
  <si>
    <t>L&amp;T Finance Holding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</si>
  <si>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</si>
  <si>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</si>
  <si>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</si>
  <si>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</si>
  <si>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</si>
  <si>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</si>
  <si>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</si>
  <si>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</si>
  <si>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</si>
  <si>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</si>
  <si>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</si>
  <si>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</si>
  <si>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</si>
  <si>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</si>
  <si>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</si>
  <si>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</si>
  <si>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</si>
  <si>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</si>
  <si>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</si>
  <si>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</si>
  <si>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</si>
  <si>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</si>
  <si>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</si>
  <si>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</si>
  <si>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</si>
  <si>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</si>
  <si>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</si>
  <si>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</si>
  <si>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</si>
  <si>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</si>
  <si>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</si>
  <si>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</si>
  <si>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</si>
  <si>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</si>
  <si>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</si>
  <si>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</si>
  <si>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</si>
  <si>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</si>
  <si>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</si>
  <si>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</si>
  <si>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</si>
  <si>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</si>
  <si>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</si>
  <si>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</si>
  <si>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</si>
  <si>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</si>
  <si>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</si>
  <si>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</si>
  <si>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</si>
  <si>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</si>
  <si>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</si>
  <si>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</si>
  <si>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</si>
  <si>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</si>
  <si>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</si>
  <si>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</si>
  <si>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</si>
  <si>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</si>
  <si>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</si>
  <si>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</si>
  <si>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</si>
  <si>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</si>
  <si>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</si>
  <si>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</si>
  <si>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</si>
  <si>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</si>
  <si>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</si>
  <si>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</si>
  <si>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</si>
  <si>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</si>
  <si>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</si>
  <si>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</si>
  <si>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</si>
  <si>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</si>
  <si>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</si>
  <si>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</si>
  <si>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</si>
  <si>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</si>
  <si>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</si>
  <si>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</si>
  <si>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</si>
  <si>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</si>
  <si>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</si>
  <si>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</si>
  <si>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</si>
  <si>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</si>
  <si>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</si>
  <si>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</si>
  <si>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</si>
  <si>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</si>
  <si>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</si>
  <si>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</si>
  <si>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</si>
  <si>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</si>
  <si>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</si>
  <si>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</si>
  <si>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</si>
  <si>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</si>
  <si>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</si>
  <si>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</si>
  <si>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</si>
  <si>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</si>
  <si>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DCBBANK</t>
  </si>
  <si>
    <t>ORIENTREF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</si>
  <si>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</si>
  <si>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</si>
  <si>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</si>
  <si>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</si>
  <si>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</si>
  <si>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</si>
  <si>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</si>
  <si>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</si>
  <si>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</si>
  <si>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</si>
  <si>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</si>
  <si>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</si>
  <si>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</si>
  <si>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</si>
  <si>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</si>
  <si>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</si>
  <si>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</si>
  <si>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</si>
  <si>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MAYURUNIQ</t>
  </si>
  <si>
    <t>SHK</t>
  </si>
  <si>
    <t>Loss of Rs.37.75/-</t>
  </si>
  <si>
    <t>SKIPPER</t>
  </si>
  <si>
    <t>CAMLINFINE$</t>
  </si>
  <si>
    <t>Profit of Rs.15.00/-</t>
  </si>
  <si>
    <t>GNA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</si>
  <si>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</si>
  <si>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</si>
  <si>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</si>
  <si>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</si>
  <si>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</si>
  <si>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</si>
  <si>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</si>
  <si>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</si>
  <si>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</si>
  <si>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Profit of Rs.25/-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</si>
  <si>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</si>
  <si>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</si>
  <si>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</si>
  <si>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</si>
  <si>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</si>
  <si>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</si>
  <si>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</si>
  <si>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>HEIDELBERG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</si>
  <si>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</si>
  <si>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</si>
  <si>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</si>
  <si>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</si>
  <si>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</si>
  <si>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</si>
  <si>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</si>
  <si>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GULFOILLUB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</si>
  <si>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</si>
  <si>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</si>
  <si>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</si>
  <si>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</si>
  <si>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</si>
  <si>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</si>
  <si>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</si>
  <si>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</si>
  <si>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</si>
  <si>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</si>
  <si>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Rs.191.50/-</t>
  </si>
  <si>
    <t>GREAVESCOT</t>
  </si>
  <si>
    <t>Profit of Rs.10.40</t>
  </si>
  <si>
    <t>MOLDTKPAC</t>
  </si>
  <si>
    <t>Profit of Rs.65.5</t>
  </si>
  <si>
    <t>Loss of Rs.145.60/-</t>
  </si>
  <si>
    <t>PHILIPCARB</t>
  </si>
  <si>
    <t>Loss of Rs.127.80/-</t>
  </si>
  <si>
    <t>Profit of Rs.75.10</t>
  </si>
  <si>
    <t>Profit of Rs.0.53/-</t>
  </si>
  <si>
    <t>FCONSUMER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</si>
  <si>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</si>
  <si>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</si>
  <si>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</si>
  <si>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</si>
  <si>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</si>
  <si>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</si>
  <si>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</si>
  <si>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</si>
  <si>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Rs.1/-</t>
  </si>
  <si>
    <t>Profit of Rs.60/-</t>
  </si>
  <si>
    <t>KEC$</t>
  </si>
  <si>
    <t>Profit of Rs.55.50/-</t>
  </si>
  <si>
    <t>MGL$</t>
  </si>
  <si>
    <t>Profit of Rs.235/-</t>
  </si>
  <si>
    <t>JKPAPER$</t>
  </si>
  <si>
    <t>Profit of Rs.30/-</t>
  </si>
  <si>
    <t>RADICO$</t>
  </si>
  <si>
    <t>MOLDTKPAC$</t>
  </si>
  <si>
    <t>Profit of Rs.82.5/-</t>
  </si>
  <si>
    <t>PSPPROJECT</t>
  </si>
  <si>
    <t>Profit of Rs.18.50/-</t>
  </si>
  <si>
    <t>Profit of Rs.170/-</t>
  </si>
  <si>
    <t>Profit of Rs.60.50/-</t>
  </si>
  <si>
    <t>MIDHANI</t>
  </si>
  <si>
    <t>Profit of Rs.49/-</t>
  </si>
  <si>
    <t>Profit of Rs.67.5/-</t>
  </si>
  <si>
    <t>Profit of Rs.108/-</t>
  </si>
  <si>
    <t>HUHTAMAKI</t>
  </si>
  <si>
    <t>Loss of Rs.42.50/-</t>
  </si>
  <si>
    <t>FILATEX</t>
  </si>
  <si>
    <t>IRCON</t>
  </si>
  <si>
    <t>Profiit of Rs.210/-</t>
  </si>
  <si>
    <t>440-450</t>
  </si>
  <si>
    <t>ACE</t>
  </si>
  <si>
    <t>DHANUKA</t>
  </si>
  <si>
    <t>GRSE</t>
  </si>
  <si>
    <t>3600-3660</t>
  </si>
  <si>
    <t>GRAVITA</t>
  </si>
  <si>
    <t>3290-3330</t>
  </si>
  <si>
    <t>Re-initiated $</t>
  </si>
  <si>
    <t>KPIL</t>
  </si>
  <si>
    <t>CIEINDIA</t>
  </si>
  <si>
    <t>ADANIPOWER</t>
  </si>
  <si>
    <t>ACI</t>
  </si>
  <si>
    <t>APARINDS</t>
  </si>
  <si>
    <t>BIKAJI</t>
  </si>
  <si>
    <t>BLS</t>
  </si>
  <si>
    <t>CRAFTSMAN</t>
  </si>
  <si>
    <t>DATAPATTNS</t>
  </si>
  <si>
    <t>ERIS</t>
  </si>
  <si>
    <t>FIVESTAR</t>
  </si>
  <si>
    <t>INGERRAND</t>
  </si>
  <si>
    <t>JINDWORLD</t>
  </si>
  <si>
    <t>KFINTECH</t>
  </si>
  <si>
    <t>KSB</t>
  </si>
  <si>
    <t>MEDANTA</t>
  </si>
  <si>
    <t>NSLNISP</t>
  </si>
  <si>
    <t>RUSTOMJEE</t>
  </si>
  <si>
    <t>TMB</t>
  </si>
  <si>
    <t>% Change in OI</t>
  </si>
  <si>
    <t>MINDACORP</t>
  </si>
  <si>
    <t>MANKIND</t>
  </si>
  <si>
    <t>NSE</t>
  </si>
  <si>
    <t>J</t>
  </si>
  <si>
    <t>RKFORGE</t>
  </si>
  <si>
    <t>Profiit of Rs.65/-</t>
  </si>
  <si>
    <t>Profiit of Rs.145/-</t>
  </si>
  <si>
    <t>Profiit of Rs.42.50/-</t>
  </si>
  <si>
    <t>ISGEC</t>
  </si>
  <si>
    <t>EPIGRAL</t>
  </si>
  <si>
    <t>370-375</t>
  </si>
  <si>
    <t>990-995</t>
  </si>
  <si>
    <t>5400-5450</t>
  </si>
  <si>
    <t>CAPLIPOINT</t>
  </si>
  <si>
    <t>Second Buying Date</t>
  </si>
  <si>
    <t>ARE&amp;M</t>
  </si>
  <si>
    <t>R</t>
  </si>
  <si>
    <t>MULTIPLIER SHARE &amp; STOCK ADVISORS PRIVATE LIMITED</t>
  </si>
  <si>
    <t>ADORWELD</t>
  </si>
  <si>
    <t>119-125</t>
  </si>
  <si>
    <t>HRTI PRIVATE LIMITED</t>
  </si>
  <si>
    <t>40-42</t>
  </si>
  <si>
    <t>AHLUCONT</t>
  </si>
  <si>
    <t>800-815</t>
  </si>
  <si>
    <t>2665-2765</t>
  </si>
  <si>
    <t>3100-3300</t>
  </si>
  <si>
    <t>1500-1520</t>
  </si>
  <si>
    <t>Accu&lt;&gt;</t>
  </si>
  <si>
    <t>502.50-542.5</t>
  </si>
  <si>
    <t>600-650</t>
  </si>
  <si>
    <t>Sell</t>
  </si>
  <si>
    <t>290-310</t>
  </si>
  <si>
    <t>430-440</t>
  </si>
  <si>
    <t>2140-2250</t>
  </si>
  <si>
    <t>545-625</t>
  </si>
  <si>
    <t>437-465</t>
  </si>
  <si>
    <t>POWERMECH</t>
  </si>
  <si>
    <t>4200-4250</t>
  </si>
  <si>
    <t>622-642</t>
  </si>
  <si>
    <t>680-720</t>
  </si>
  <si>
    <t>MANSI SHARE AND STOCK ADVISORS PVT LTD</t>
  </si>
  <si>
    <t>1200-1270</t>
  </si>
  <si>
    <t>1700-1750</t>
  </si>
  <si>
    <t>1860-1960</t>
  </si>
  <si>
    <t>BANKNIFTY 48400 CE 03-JAN</t>
  </si>
  <si>
    <t>BANKNIFTY 49000 CE 03-JAN</t>
  </si>
  <si>
    <t xml:space="preserve">CAPACITE </t>
  </si>
  <si>
    <t>280-310</t>
  </si>
  <si>
    <t>Loss of Rs.115/-</t>
  </si>
  <si>
    <t>HCLTECH JAN FUT</t>
  </si>
  <si>
    <t>HAL JAN FUT</t>
  </si>
  <si>
    <t>CONCOR JAN FUT</t>
  </si>
  <si>
    <t>1479-1494</t>
  </si>
  <si>
    <t>Profit of Rs.16/-</t>
  </si>
  <si>
    <t>2893-2928</t>
  </si>
  <si>
    <t>881-891</t>
  </si>
  <si>
    <t>3650-3690</t>
  </si>
  <si>
    <t>219-230</t>
  </si>
  <si>
    <t>Loss of Rs.10/-</t>
  </si>
  <si>
    <t>Loss of Rs.37/-</t>
  </si>
  <si>
    <t>1475-1490</t>
  </si>
  <si>
    <t>Loss of Rs.15/-</t>
  </si>
  <si>
    <t>4000-4100</t>
  </si>
  <si>
    <t>9750-10125</t>
  </si>
  <si>
    <t>10700-11200</t>
  </si>
  <si>
    <t>460-500</t>
  </si>
  <si>
    <t>825-835</t>
  </si>
  <si>
    <t>Profit of Rs.2.15/-</t>
  </si>
  <si>
    <t>Loss of Rs.195/-</t>
  </si>
  <si>
    <t>Profit of Rs.28/-</t>
  </si>
  <si>
    <t>HINDUNILVR JAN FUT</t>
  </si>
  <si>
    <t>2661-2696</t>
  </si>
  <si>
    <t>BANKNIFTY 48200 CE 10 JAN</t>
  </si>
  <si>
    <t>360-400</t>
  </si>
  <si>
    <t>Profit of Rs.62.5/-</t>
  </si>
  <si>
    <t>NESTLEIND JAN FUT</t>
  </si>
  <si>
    <t>OSIAHYPER</t>
  </si>
  <si>
    <t>Osia Hyper Retail Ltd</t>
  </si>
  <si>
    <t>2760-2800</t>
  </si>
  <si>
    <t>Loss of Rs.31/-</t>
  </si>
  <si>
    <t>4400-4800</t>
  </si>
  <si>
    <t>Profiit of Rs.20/-</t>
  </si>
  <si>
    <t>Profit of Rs.12.5/-</t>
  </si>
  <si>
    <t>310-330</t>
  </si>
  <si>
    <t>MARUTI JAN FUT</t>
  </si>
  <si>
    <t>10290-10500</t>
  </si>
  <si>
    <t>NIFTY 21500 PE 11 JAN</t>
  </si>
  <si>
    <t>120-150</t>
  </si>
  <si>
    <t>Loss of Rs.54/-</t>
  </si>
  <si>
    <t>BANKNIFTY 47500 CE 10 JAN</t>
  </si>
  <si>
    <t>380-480</t>
  </si>
  <si>
    <t>No Profit No Loss</t>
  </si>
  <si>
    <t>FINNIFTY 21300 CE 09 JAN</t>
  </si>
  <si>
    <t>30-45</t>
  </si>
  <si>
    <t>Loss of Rs.16/-</t>
  </si>
  <si>
    <t>POWERGRID JAN FUT</t>
  </si>
  <si>
    <t>244-247</t>
  </si>
  <si>
    <t>3800-4000</t>
  </si>
  <si>
    <t>RELIANCE JAN FUT</t>
  </si>
  <si>
    <t>2700-2750</t>
  </si>
  <si>
    <t>BANKNIFTY 47600 CE 17 JAN</t>
  </si>
  <si>
    <t>450-520</t>
  </si>
  <si>
    <t>Profit of Rs.6.35/-</t>
  </si>
  <si>
    <t>NAUKRI JAN FUT</t>
  </si>
  <si>
    <t>5435-5505</t>
  </si>
  <si>
    <t>517-526</t>
  </si>
  <si>
    <t>555-575</t>
  </si>
  <si>
    <t>FINNIFTY 21500 CE 16-JAN</t>
  </si>
  <si>
    <t>FINNIFTY 21200 PE 16-JAN</t>
  </si>
  <si>
    <t>465-565</t>
  </si>
  <si>
    <t>NIFTY JAN FUT</t>
  </si>
  <si>
    <t>22000-22100</t>
  </si>
  <si>
    <t>QE SECURITIES LLP</t>
  </si>
  <si>
    <t>Profit of Rs.120/-</t>
  </si>
  <si>
    <t>Profit of Rs.23/-</t>
  </si>
  <si>
    <t>Loss of Rs.3/-</t>
  </si>
  <si>
    <t>Loss of Rs.40/-</t>
  </si>
  <si>
    <t>FINNIFTY 21550 CE 16-JAN</t>
  </si>
  <si>
    <t>FINNIFTY 21350 PE 16-JAN</t>
  </si>
  <si>
    <t>BANKNIFTY 48100 CE 17 JAN</t>
  </si>
  <si>
    <t>350-450</t>
  </si>
  <si>
    <t>N</t>
  </si>
  <si>
    <t>NCLRESE</t>
  </si>
  <si>
    <t>VIBRANT SECURITIES PRIVATE LIMITED</t>
  </si>
  <si>
    <t>Profit of Rs.26/-</t>
  </si>
  <si>
    <t>DIVISLAB JAN FUT</t>
  </si>
  <si>
    <t>3940-3993</t>
  </si>
  <si>
    <t>247.5-267.5</t>
  </si>
  <si>
    <t>300-330</t>
  </si>
  <si>
    <t>Profit of Rs.177.5/-</t>
  </si>
  <si>
    <t>Loss of Rs.49.5/-</t>
  </si>
  <si>
    <t>LT 3580 CE JAN</t>
  </si>
  <si>
    <t>LT 3640 CE JAN</t>
  </si>
  <si>
    <t>FINNIFTY 21400 PE 16 JAN</t>
  </si>
  <si>
    <t>30-50</t>
  </si>
  <si>
    <t>300-400</t>
  </si>
  <si>
    <t>MTNL</t>
  </si>
  <si>
    <t>Maha Tel Nigam Ltd.</t>
  </si>
  <si>
    <t>SCI</t>
  </si>
  <si>
    <t>184-196</t>
  </si>
  <si>
    <t>3000-3200</t>
  </si>
  <si>
    <t>Loss of Rs.205/-</t>
  </si>
  <si>
    <t>Profit of Rs.5.5/-</t>
  </si>
  <si>
    <t>480-500</t>
  </si>
  <si>
    <t>BAJAJ-AUTO 7150 CE JAN</t>
  </si>
  <si>
    <t>BAJAJ-AUTO 7350 CE JAN</t>
  </si>
  <si>
    <t>CITADEL SECURITIES INDIA MARKETS PRIVATE LIMITED</t>
  </si>
  <si>
    <t>Profit of Rs.14.5/-</t>
  </si>
  <si>
    <t>BANKNIFTY 46000 CE 25 JAN</t>
  </si>
  <si>
    <t>500-600</t>
  </si>
  <si>
    <t>Profit of Rs.257/-</t>
  </si>
  <si>
    <t>TCS&lt;&gt;</t>
  </si>
  <si>
    <t>AUBANK JAN FUT</t>
  </si>
  <si>
    <t>757-768</t>
  </si>
  <si>
    <t>Loss of Rs.8/-</t>
  </si>
  <si>
    <t>21770-21850</t>
  </si>
  <si>
    <t>Profit of Rs.5/-</t>
  </si>
  <si>
    <t>Profit of Rs.11.5/-</t>
  </si>
  <si>
    <t>Profit of Rs.26.5/-</t>
  </si>
  <si>
    <t>NIFTY 21800 CE 08 FEB</t>
  </si>
  <si>
    <t>NIFTY 20700 PE 08 FEB</t>
  </si>
  <si>
    <t>NIFTY FEB FUT</t>
  </si>
  <si>
    <t>21200-21000</t>
  </si>
  <si>
    <t>Profit of Rs.267.5/-</t>
  </si>
  <si>
    <t>GANONPRO</t>
  </si>
  <si>
    <t>URJA</t>
  </si>
  <si>
    <t>HCC</t>
  </si>
  <si>
    <t>Hindustan Construc Co.</t>
  </si>
  <si>
    <t>Urja Global Limited</t>
  </si>
  <si>
    <t>Profit of Rs.10/-</t>
  </si>
  <si>
    <t>1495-1505</t>
  </si>
  <si>
    <t>BANKNIFTY 45000 PE 25 JAN</t>
  </si>
  <si>
    <t>BANKNIFTY 44500 PE 25 JAN</t>
  </si>
  <si>
    <t>Profit of Rs.110/-</t>
  </si>
  <si>
    <t>HDFCBANK 1460 CE 29 FEB</t>
  </si>
  <si>
    <t>HDFCBANK 1500 CE 29 FEB</t>
  </si>
  <si>
    <t xml:space="preserve">NIFTY 21500 CE 25 JAN </t>
  </si>
  <si>
    <t>BAJAJ-AUTO 7400 CE 25 JAN</t>
  </si>
  <si>
    <t>BAJAJ-AUTO 7000 PE 25 JAN</t>
  </si>
  <si>
    <t>LTIM FEB FUT</t>
  </si>
  <si>
    <t>5740-5800</t>
  </si>
  <si>
    <t>Loss of Rs.21.5/-</t>
  </si>
  <si>
    <t>ARHAM SHARE PRIVATE LIMITED</t>
  </si>
  <si>
    <t>F3 ADVISORS PRIVATE LIMITED</t>
  </si>
  <si>
    <t>ANKITA VISHAL SHAH</t>
  </si>
  <si>
    <t>JAINAM BROKING LIMITED</t>
  </si>
  <si>
    <t>Loss of Rs.330/-</t>
  </si>
  <si>
    <t>278-288</t>
  </si>
  <si>
    <t>305-325</t>
  </si>
  <si>
    <t>ITC FEB FUT</t>
  </si>
  <si>
    <t>NIFTY 21350 CE JAN</t>
  </si>
  <si>
    <t>75-100</t>
  </si>
  <si>
    <t>NIFTY 21000 PE 01 FEB</t>
  </si>
  <si>
    <t>120-160</t>
  </si>
  <si>
    <t>Profit of Rs.3.5/-</t>
  </si>
  <si>
    <t>Profit of Rs.15/-</t>
  </si>
  <si>
    <t>Profit of Rs.33.5/-</t>
  </si>
  <si>
    <t>3395-3575</t>
  </si>
  <si>
    <t>3900-4200</t>
  </si>
  <si>
    <t>Profit of Rs.2.5/-</t>
  </si>
  <si>
    <t>FEDERALBNK FEB FUT</t>
  </si>
  <si>
    <t>144-146</t>
  </si>
  <si>
    <t>FINNIFTY 20400 CE 30-JAN</t>
  </si>
  <si>
    <t>FINNIFTY 19800 PE 30-JAN</t>
  </si>
  <si>
    <t>461-468</t>
  </si>
  <si>
    <t>LKPFIN</t>
  </si>
  <si>
    <t>MINAXI</t>
  </si>
  <si>
    <t>Indiabulls Hsg Fin Ltd</t>
  </si>
  <si>
    <t>LAKHUBHA SOLANKI</t>
  </si>
  <si>
    <t>NK SECURITIES RESEARCH PRIVATE LIMITED</t>
  </si>
  <si>
    <t>VAKRANGEE</t>
  </si>
  <si>
    <t>Vakrangee Limited</t>
  </si>
  <si>
    <t>Profit of Rs.2/-</t>
  </si>
  <si>
    <t>Loss of Rs.6/-</t>
  </si>
  <si>
    <t>Profit of Rs.2.25/-</t>
  </si>
  <si>
    <t>NIFTY 22000 CE 1 FEB</t>
  </si>
  <si>
    <t>Profit of Rs.31.5/-</t>
  </si>
  <si>
    <t>CIPLA FEB FUT</t>
  </si>
  <si>
    <t>1369-1385</t>
  </si>
  <si>
    <t>1477.5-1527.5</t>
  </si>
  <si>
    <t>1650-1750</t>
  </si>
  <si>
    <t>Profit of Rs.180/-</t>
  </si>
  <si>
    <t>AUTOAXLES</t>
  </si>
  <si>
    <t>2120-2130</t>
  </si>
  <si>
    <t>7NR</t>
  </si>
  <si>
    <t>ARSHIYA</t>
  </si>
  <si>
    <t>AXIS TRUSTEE SERVICES LIMITED</t>
  </si>
  <si>
    <t>MANSI SHARE &amp; STOCK ADVISORS PRIVATE LIMITED</t>
  </si>
  <si>
    <t>CONART</t>
  </si>
  <si>
    <t>KALPANA MADHANI SECURITIES PRIVATE LIMITED</t>
  </si>
  <si>
    <t>NIKHIL RAJESH SINGH</t>
  </si>
  <si>
    <t>HEERAISP</t>
  </si>
  <si>
    <t>SPAR</t>
  </si>
  <si>
    <t>ANMOL</t>
  </si>
  <si>
    <t>Anmol India Limited</t>
  </si>
  <si>
    <t>AZAD</t>
  </si>
  <si>
    <t>Azad Engineering Limited</t>
  </si>
  <si>
    <t>ANIRUDDHSINH SOLANKI</t>
  </si>
  <si>
    <t>MATALIA STOCK BROKING PRIVATE LIMITED</t>
  </si>
  <si>
    <t>EFORCE</t>
  </si>
  <si>
    <t>Electro Force (India) Ltd</t>
  </si>
  <si>
    <t>Loss of Rs.26.5/-</t>
  </si>
  <si>
    <t>2870-2790</t>
  </si>
  <si>
    <t>3100-3200</t>
  </si>
  <si>
    <t>110.50-115.50</t>
  </si>
  <si>
    <t>124-130</t>
  </si>
  <si>
    <t>FINNIFTY 20300 CE 30 JAN</t>
  </si>
  <si>
    <t>40-60</t>
  </si>
  <si>
    <t>Loss of Rs.25/-</t>
  </si>
  <si>
    <t>NIFTY 21800 CE 01 FEB</t>
  </si>
  <si>
    <t>Loss of Rs.27/-</t>
  </si>
  <si>
    <t>Loss of Rs.17.5/-</t>
  </si>
  <si>
    <t>PRITHVI FINMART PRIVATE LIMITED</t>
  </si>
  <si>
    <t>ASHNI</t>
  </si>
  <si>
    <t>SHALIN ASHOK SHAH</t>
  </si>
  <si>
    <t>SETU SECURITIES PVT. LTD.</t>
  </si>
  <si>
    <t>SAHASTRAA ADVISORS PRIVATE LIMITED</t>
  </si>
  <si>
    <t>TOPGAIN FINANCE PRIVATE LIMITED</t>
  </si>
  <si>
    <t>URVASHI UMESHBHAI PATEL</t>
  </si>
  <si>
    <t>NYSSACORP</t>
  </si>
  <si>
    <t>SELLWIN</t>
  </si>
  <si>
    <t>SKSE SECURITIES LTD</t>
  </si>
  <si>
    <t>APS</t>
  </si>
  <si>
    <t>Australian Prem Solar I L</t>
  </si>
  <si>
    <t>EPITOME TRADING AND INVESTMENTS</t>
  </si>
  <si>
    <t>BRIGHT</t>
  </si>
  <si>
    <t>Bright Solar Limited</t>
  </si>
  <si>
    <t>SETU SECURITIES PVT LTD</t>
  </si>
  <si>
    <t>GENUSPAPER</t>
  </si>
  <si>
    <t>Genus P&amp;B Limited</t>
  </si>
  <si>
    <t>SHAJEE PUTHALATH</t>
  </si>
  <si>
    <t>RAJ RATAN COMMODITIES PRIVATE LIMITED</t>
  </si>
  <si>
    <t>IMFA</t>
  </si>
  <si>
    <t>Indian Metals &amp; Ferro</t>
  </si>
  <si>
    <t>INTENTECH</t>
  </si>
  <si>
    <t>Intense Technologies Ltd</t>
  </si>
  <si>
    <t>KECL</t>
  </si>
  <si>
    <t>Kirloskar Electric Co Ltd</t>
  </si>
  <si>
    <t>KONSTELEC</t>
  </si>
  <si>
    <t>Konstelec Engineers Ltd</t>
  </si>
  <si>
    <t>LATTEYS</t>
  </si>
  <si>
    <t>Latteys Industries Ltd</t>
  </si>
  <si>
    <t>NARMADA</t>
  </si>
  <si>
    <t>Narmada Agrobase Limited</t>
  </si>
  <si>
    <t>PDMJEPAPER</t>
  </si>
  <si>
    <t>Pudumjee Paper Pro. Ltd</t>
  </si>
  <si>
    <t>RADHIKAJWE</t>
  </si>
  <si>
    <t>Radhika Jeweltech Limited</t>
  </si>
  <si>
    <t>SAKUMA</t>
  </si>
  <si>
    <t>Sakuma Exports Limited</t>
  </si>
  <si>
    <t>CHANDAN  CHAURASIYA</t>
  </si>
  <si>
    <t>SKIPPER-RE</t>
  </si>
  <si>
    <t>Skipper Limited</t>
  </si>
  <si>
    <t>SOUTHBANK</t>
  </si>
  <si>
    <t>South Indian Bank Ltd.</t>
  </si>
  <si>
    <t>RAJENDRA SUGANCHAND SHAH</t>
  </si>
  <si>
    <t>SK BANSAL FAMILY TRUST</t>
  </si>
  <si>
    <t>NIFTY 21700 PE 08 FEB</t>
  </si>
  <si>
    <t>215-225</t>
  </si>
  <si>
    <t>NIFTY 21450 PE 01 FEB</t>
  </si>
  <si>
    <t>32-36</t>
  </si>
  <si>
    <t>AFEL</t>
  </si>
  <si>
    <t>ATHARVENT</t>
  </si>
  <si>
    <t>JAGDISH LAXMIRAMJI MANDOWARA</t>
  </si>
  <si>
    <t>BENCHMARK</t>
  </si>
  <si>
    <t>SUNFLOWER BROKING PRIVATE LIMITED</t>
  </si>
  <si>
    <t>BHARAT</t>
  </si>
  <si>
    <t>YUGA STOCKS AND COMMODITIES PRIVATE LIMITED .</t>
  </si>
  <si>
    <t>BRISK</t>
  </si>
  <si>
    <t>PRAKASH KUMAR CHANDNANI</t>
  </si>
  <si>
    <t>RATNAMANIKYAM CHITTURI</t>
  </si>
  <si>
    <t>RAJ KUMAR JAIN</t>
  </si>
  <si>
    <t>ASHISH JINDAL</t>
  </si>
  <si>
    <t>RAMESH JINDAL HUF</t>
  </si>
  <si>
    <t>PRAVEENMUDUNURI</t>
  </si>
  <si>
    <t>VORA FINANCIAL SERVICES PVT LTD</t>
  </si>
  <si>
    <t>CAPPIPES</t>
  </si>
  <si>
    <t>SKSE SECURITIES LIMITED CORP CM/TM PROP A/C</t>
  </si>
  <si>
    <t>CGFL</t>
  </si>
  <si>
    <t>UNISTONE CAPITAL PRIVATE LIMITED</t>
  </si>
  <si>
    <t>COMCL</t>
  </si>
  <si>
    <t>SATYAPRASAD GURUMAL</t>
  </si>
  <si>
    <t>MADHUSUDHAN GUNDA</t>
  </si>
  <si>
    <t>QUANTSEYE AI PRIVATE LIMITED</t>
  </si>
  <si>
    <t>CSL</t>
  </si>
  <si>
    <t>HANSABENMAGANBHAIKALTHIYA</t>
  </si>
  <si>
    <t>EARUM</t>
  </si>
  <si>
    <t>XTENDED BUSINESS REPORTING LIMITED</t>
  </si>
  <si>
    <t>BHIKHALAL CHIMANLAL SHAH</t>
  </si>
  <si>
    <t>BHAGWANDAS LACHMANDAS LEKHWANI</t>
  </si>
  <si>
    <t>GGENG</t>
  </si>
  <si>
    <t>GREENCREST</t>
  </si>
  <si>
    <t>JR SEAMLESS PRIVATE LIMITED</t>
  </si>
  <si>
    <t>JAIHINDS</t>
  </si>
  <si>
    <t>MINESH NIRANJAN SHAH</t>
  </si>
  <si>
    <t>JMDVL</t>
  </si>
  <si>
    <t>SHUBHAM DEALMARK PRIVATE LIMITED</t>
  </si>
  <si>
    <t>KCLINFRA</t>
  </si>
  <si>
    <t>SAROJ GUPTA</t>
  </si>
  <si>
    <t>MONIKA DEVI BAPNA</t>
  </si>
  <si>
    <t>SHASHANK PRAVINCHANDRA DOSHI</t>
  </si>
  <si>
    <t>BHAVNAHOLDINGSPVTLTD</t>
  </si>
  <si>
    <t>SILVERTOSS SHOPPERS PRIVATE LIMITED</t>
  </si>
  <si>
    <t>MAHACORP</t>
  </si>
  <si>
    <t>OROSMITHS</t>
  </si>
  <si>
    <t>JAI VINAYAK SECURITIES</t>
  </si>
  <si>
    <t>NAM SECURITIES LTD.</t>
  </si>
  <si>
    <t>RADHEDE</t>
  </si>
  <si>
    <t>KRUSHNAKUMAR RAMSUNDAR TIWARI</t>
  </si>
  <si>
    <t>NAIMISH YADUKANT PATEL</t>
  </si>
  <si>
    <t>SPARK FINANCE</t>
  </si>
  <si>
    <t>RFSL</t>
  </si>
  <si>
    <t>BETTER MERCANTILE PRIVATE LIMITED</t>
  </si>
  <si>
    <t>PUSHKAL GOYAL</t>
  </si>
  <si>
    <t>RUSHILBHAI BHADRESHKUMAR PATEL</t>
  </si>
  <si>
    <t>BHUMIKA NARESHBHAI SUTHAR</t>
  </si>
  <si>
    <t>SHALPRO</t>
  </si>
  <si>
    <t>SILVERPRL</t>
  </si>
  <si>
    <t>INDRAWATI ENTERPRISES PRIVATE LIMITED</t>
  </si>
  <si>
    <t>SVCM SECURITIES PRIVATE LIMITED</t>
  </si>
  <si>
    <t>SIPTL</t>
  </si>
  <si>
    <t>N L RUNGTA (HUF)</t>
  </si>
  <si>
    <t>SKPSEC</t>
  </si>
  <si>
    <t>KAMAL KUMAR JALAN SEC. PVT. LTD</t>
  </si>
  <si>
    <t>MONIKA DAHIYA</t>
  </si>
  <si>
    <t>SUNRETAIL</t>
  </si>
  <si>
    <t>BHAVENKUMAR HARISHANKAR PASTA</t>
  </si>
  <si>
    <t>TITANIN</t>
  </si>
  <si>
    <t>BEDI JASDEEP</t>
  </si>
  <si>
    <t>VEERHEALTH</t>
  </si>
  <si>
    <t>KULINSHANTILALVORA</t>
  </si>
  <si>
    <t>ROCKY RASIKLAL VORA</t>
  </si>
  <si>
    <t>VISAGAR</t>
  </si>
  <si>
    <t>YARNSYN</t>
  </si>
  <si>
    <t>ASHOKBHAI MADHUBHAI KORAT</t>
  </si>
  <si>
    <t>3IINFOLTD</t>
  </si>
  <si>
    <t>3i Infotech Limited</t>
  </si>
  <si>
    <t>ALPHAGEO</t>
  </si>
  <si>
    <t>Alphageo (India) Limited</t>
  </si>
  <si>
    <t>ARIES</t>
  </si>
  <si>
    <t>Aries Agro Limited</t>
  </si>
  <si>
    <t>DIVYA MAHESH VAGHELA</t>
  </si>
  <si>
    <t>AAKRAYA RESEARCH LLP</t>
  </si>
  <si>
    <t>Lycos Internet Limited</t>
  </si>
  <si>
    <t>CALSOFT</t>
  </si>
  <si>
    <t>CaliforniaSoft- Roll Sett</t>
  </si>
  <si>
    <t>NAKUL HASMUKH AMIN</t>
  </si>
  <si>
    <t>CORDSCABLE</t>
  </si>
  <si>
    <t>Cords Cable Industries Li</t>
  </si>
  <si>
    <t>DCW</t>
  </si>
  <si>
    <t>DCW Ltd</t>
  </si>
  <si>
    <t>DOLATALGO</t>
  </si>
  <si>
    <t>Dolat Algotech Limited</t>
  </si>
  <si>
    <t>FCSSOFT</t>
  </si>
  <si>
    <t>FCS Software Solutions Li</t>
  </si>
  <si>
    <t>HEMIPROP</t>
  </si>
  <si>
    <t>Hemisphere Prop Ind Ltd</t>
  </si>
  <si>
    <t>IPL</t>
  </si>
  <si>
    <t>India Pesticides Limited</t>
  </si>
  <si>
    <t>YASHWI SECURITIES PVT. LTD.</t>
  </si>
  <si>
    <t>VT CAPITAL MARKET PVT LTD</t>
  </si>
  <si>
    <t>YASH RAMESH BRAHMBHATT</t>
  </si>
  <si>
    <t>LIBAS</t>
  </si>
  <si>
    <t>Libas Consu Products Ltd</t>
  </si>
  <si>
    <t>MAHASTEEL</t>
  </si>
  <si>
    <t>Mahamaya Steel Inds Ltd</t>
  </si>
  <si>
    <t>MALUPAPER</t>
  </si>
  <si>
    <t>Malu Paper Mills Limited</t>
  </si>
  <si>
    <t>BIREN PARESHBHAI SHAH</t>
  </si>
  <si>
    <t>MKPL</t>
  </si>
  <si>
    <t>M K Proteins Limited</t>
  </si>
  <si>
    <t>SINGLA ASHOK</t>
  </si>
  <si>
    <t>MOREPENLAB</t>
  </si>
  <si>
    <t>Morepan Laboratories Ltd.</t>
  </si>
  <si>
    <t>KAMLESH BABALAL SHAH</t>
  </si>
  <si>
    <t>NAHARSPING</t>
  </si>
  <si>
    <t>Nahar Spinning Mills Ltd.</t>
  </si>
  <si>
    <t>BONANZA PORTFOLIO LTD</t>
  </si>
  <si>
    <t>VOGUE COMMERCIAL CO.LTD</t>
  </si>
  <si>
    <t>RS SECURITIES</t>
  </si>
  <si>
    <t>YUGA STOCKS AND COMMODITIES PRIVATE LIMITED  .</t>
  </si>
  <si>
    <t>VAKANDA SERVICES PRIVATE LIMITED</t>
  </si>
  <si>
    <t>BLISSFULBOUNTY AGRI PRIVATE LIMITED</t>
  </si>
  <si>
    <t>PAISALO</t>
  </si>
  <si>
    <t>Paisalo Digital Limited</t>
  </si>
  <si>
    <t>PATINTLOG</t>
  </si>
  <si>
    <t>Patel Integrated Logistic</t>
  </si>
  <si>
    <t>PNBGILTS</t>
  </si>
  <si>
    <t>PNB Gilts Limited</t>
  </si>
  <si>
    <t>RAMASTEEL</t>
  </si>
  <si>
    <t>Rama Steel Tubes Limited</t>
  </si>
  <si>
    <t>SW CAPITAL PRIVATE LIMITED</t>
  </si>
  <si>
    <t>RELIGARE</t>
  </si>
  <si>
    <t>Religare Enterprises Limi</t>
  </si>
  <si>
    <t>PURAN ASSOCIATES PVT LTD</t>
  </si>
  <si>
    <t>VIC ENTERPRISES PRIVATE LIMITED</t>
  </si>
  <si>
    <t>M B FINMART PRIVATE LIMITED</t>
  </si>
  <si>
    <t>RUCHIRA</t>
  </si>
  <si>
    <t>Ruchira Papers Limited</t>
  </si>
  <si>
    <t>SECURCRED</t>
  </si>
  <si>
    <t>SecUR Credentials Limited</t>
  </si>
  <si>
    <t>HARSHAWARDHAN HANMANT SABALE</t>
  </si>
  <si>
    <t>ETERNAL PEACE POLYMERS</t>
  </si>
  <si>
    <t>KAVITA RAJESHKUMAR GUPTA</t>
  </si>
  <si>
    <t>CHARTERED FINANCE &amp; LEASI NG LIMITED</t>
  </si>
  <si>
    <t>SANTOSH INDUSTRIES LTD</t>
  </si>
  <si>
    <t>STARPAPER</t>
  </si>
  <si>
    <t>Star Paper Mills Ltd</t>
  </si>
  <si>
    <t>KRONE INVESTMENTS</t>
  </si>
  <si>
    <t>SUBEXLTD</t>
  </si>
  <si>
    <t>Subex Ltd</t>
  </si>
  <si>
    <t>SUNREST</t>
  </si>
  <si>
    <t>Sunrest Lifescience Ltd</t>
  </si>
  <si>
    <t>ARYA FIN-TRADE SERVICES (INDIA) PVT. LTD</t>
  </si>
  <si>
    <t>Swan Energy Limited</t>
  </si>
  <si>
    <t>TFCILTD</t>
  </si>
  <si>
    <t>Tourism Finance Corp</t>
  </si>
  <si>
    <t>UMAEXPORTS</t>
  </si>
  <si>
    <t>Uma Exports Limited</t>
  </si>
  <si>
    <t>AHLADA</t>
  </si>
  <si>
    <t>Ahlada Engineers Limited</t>
  </si>
  <si>
    <t>BOMMAREDDY UPENDRA REDDY</t>
  </si>
  <si>
    <t>ANTGRAPHIC</t>
  </si>
  <si>
    <t>Antarctica Graphics Ltd</t>
  </si>
  <si>
    <t>SPRING VENTURES</t>
  </si>
  <si>
    <t>Eris Lifesciences Limited</t>
  </si>
  <si>
    <t>QUANT MUTUAL FUND - QUANT ACTIVE FUND</t>
  </si>
  <si>
    <t>ISHAN</t>
  </si>
  <si>
    <t>Ishan International Ltd</t>
  </si>
  <si>
    <t>JAVEDBEG BABUBEG MIRZA</t>
  </si>
  <si>
    <t>SANJEEV HARBANSLAL BHATIA</t>
  </si>
  <si>
    <t>JAIPURKURT</t>
  </si>
  <si>
    <t>Nandani Creation Limited</t>
  </si>
  <si>
    <t>DINESH KUMAR AGARWAL</t>
  </si>
  <si>
    <t>ROMIT CHAMPAKLAL SHAH</t>
  </si>
  <si>
    <t>MAHESH UDHAV BUXANI</t>
  </si>
  <si>
    <t>SHAREINDIA</t>
  </si>
  <si>
    <t>Share Ind. Securities Ltd</t>
  </si>
  <si>
    <t>PARVEEN GUPTA</t>
  </si>
  <si>
    <t>SKIPPER PLASTICS LIMITED</t>
  </si>
  <si>
    <t>PACIFIC HORIZON INVESTMENT TRUST PLC</t>
  </si>
  <si>
    <t>Retail Research Technical Calls &amp; Fundamental Performance Report for the month of January-2024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</si>
</sst>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59">
    <font>
      <sz val="10"/>
      <color rgb="FF000000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b/>
      <sz val="8"/>
      <name val="Open Sans"/>
      <family val="2"/>
    </font>
    <font>
      <sz val="10"/>
      <name val="Calibri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b/>
      <sz val="10"/>
      <color rgb="FF800000"/>
      <name val="Arial"/>
      <family val="2"/>
    </font>
    <font>
      <u/>
      <sz val="10"/>
      <color rgb="FF0000FF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9"/>
      <color rgb="FFFF0000"/>
      <name val="MS Sans Serif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</font>
    <font>
      <sz val="11"/>
      <color rgb="FF9C650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0"/>
      <name val="Arial"/>
      <family val="2"/>
    </font>
  </fonts>
  <fills count="4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F2F2F2"/>
        <bgColor rgb="FFF2F2F2"/>
      </patternFill>
    </fill>
    <fill>
      <patternFill patternType="solid">
        <fgColor rgb="FFFBD4B4"/>
        <bgColor rgb="FFFBD4B4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92D05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92D050"/>
      </patternFill>
    </fill>
  </fills>
  <borders count="46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</borders>
  <cellStyleXfs count="92">
    <xf numFmtId="0" fontId="0" fillId="0" borderId="0"/>
    <xf numFmtId="0" fontId="3" fillId="0" borderId="23"/>
    <xf numFmtId="0" fontId="3" fillId="0" borderId="23"/>
    <xf numFmtId="0" fontId="40" fillId="0" borderId="32" applyNumberFormat="0" applyFill="0" applyAlignment="0" applyProtection="0"/>
    <xf numFmtId="0" fontId="41" fillId="0" borderId="33" applyNumberFormat="0" applyFill="0" applyAlignment="0" applyProtection="0"/>
    <xf numFmtId="0" fontId="42" fillId="0" borderId="34" applyNumberFormat="0" applyFill="0" applyAlignment="0" applyProtection="0"/>
    <xf numFmtId="0" fontId="46" fillId="15" borderId="35" applyNumberFormat="0" applyAlignment="0" applyProtection="0"/>
    <xf numFmtId="0" fontId="47" fillId="16" borderId="36" applyNumberFormat="0" applyAlignment="0" applyProtection="0"/>
    <xf numFmtId="0" fontId="48" fillId="16" borderId="35" applyNumberFormat="0" applyAlignment="0" applyProtection="0"/>
    <xf numFmtId="0" fontId="49" fillId="0" borderId="37" applyNumberFormat="0" applyFill="0" applyAlignment="0" applyProtection="0"/>
    <xf numFmtId="0" fontId="50" fillId="17" borderId="38" applyNumberFormat="0" applyAlignment="0" applyProtection="0"/>
    <xf numFmtId="0" fontId="53" fillId="0" borderId="40" applyNumberFormat="0" applyFill="0" applyAlignment="0" applyProtection="0"/>
    <xf numFmtId="0" fontId="2" fillId="0" borderId="23"/>
    <xf numFmtId="0" fontId="2" fillId="20" borderId="23" applyNumberFormat="0" applyBorder="0" applyAlignment="0" applyProtection="0"/>
    <xf numFmtId="0" fontId="2" fillId="24" borderId="23" applyNumberFormat="0" applyBorder="0" applyAlignment="0" applyProtection="0"/>
    <xf numFmtId="0" fontId="2" fillId="28" borderId="23" applyNumberFormat="0" applyBorder="0" applyAlignment="0" applyProtection="0"/>
    <xf numFmtId="0" fontId="2" fillId="32" borderId="23" applyNumberFormat="0" applyBorder="0" applyAlignment="0" applyProtection="0"/>
    <xf numFmtId="0" fontId="2" fillId="36" borderId="23" applyNumberFormat="0" applyBorder="0" applyAlignment="0" applyProtection="0"/>
    <xf numFmtId="0" fontId="2" fillId="40" borderId="23" applyNumberFormat="0" applyBorder="0" applyAlignment="0" applyProtection="0"/>
    <xf numFmtId="0" fontId="2" fillId="21" borderId="23" applyNumberFormat="0" applyBorder="0" applyAlignment="0" applyProtection="0"/>
    <xf numFmtId="0" fontId="2" fillId="25" borderId="23" applyNumberFormat="0" applyBorder="0" applyAlignment="0" applyProtection="0"/>
    <xf numFmtId="0" fontId="2" fillId="29" borderId="23" applyNumberFormat="0" applyBorder="0" applyAlignment="0" applyProtection="0"/>
    <xf numFmtId="0" fontId="2" fillId="33" borderId="23" applyNumberFormat="0" applyBorder="0" applyAlignment="0" applyProtection="0"/>
    <xf numFmtId="0" fontId="2" fillId="37" borderId="23" applyNumberFormat="0" applyBorder="0" applyAlignment="0" applyProtection="0"/>
    <xf numFmtId="0" fontId="2" fillId="41" borderId="23" applyNumberFormat="0" applyBorder="0" applyAlignment="0" applyProtection="0"/>
    <xf numFmtId="0" fontId="54" fillId="22" borderId="23" applyNumberFormat="0" applyBorder="0" applyAlignment="0" applyProtection="0"/>
    <xf numFmtId="0" fontId="54" fillId="26" borderId="23" applyNumberFormat="0" applyBorder="0" applyAlignment="0" applyProtection="0"/>
    <xf numFmtId="0" fontId="54" fillId="30" borderId="23" applyNumberFormat="0" applyBorder="0" applyAlignment="0" applyProtection="0"/>
    <xf numFmtId="0" fontId="54" fillId="34" borderId="23" applyNumberFormat="0" applyBorder="0" applyAlignment="0" applyProtection="0"/>
    <xf numFmtId="0" fontId="54" fillId="38" borderId="23" applyNumberFormat="0" applyBorder="0" applyAlignment="0" applyProtection="0"/>
    <xf numFmtId="0" fontId="54" fillId="42" borderId="23" applyNumberFormat="0" applyBorder="0" applyAlignment="0" applyProtection="0"/>
    <xf numFmtId="0" fontId="54" fillId="19" borderId="23" applyNumberFormat="0" applyBorder="0" applyAlignment="0" applyProtection="0"/>
    <xf numFmtId="0" fontId="54" fillId="23" borderId="23" applyNumberFormat="0" applyBorder="0" applyAlignment="0" applyProtection="0"/>
    <xf numFmtId="0" fontId="54" fillId="27" borderId="23" applyNumberFormat="0" applyBorder="0" applyAlignment="0" applyProtection="0"/>
    <xf numFmtId="0" fontId="54" fillId="31" borderId="23" applyNumberFormat="0" applyBorder="0" applyAlignment="0" applyProtection="0"/>
    <xf numFmtId="0" fontId="54" fillId="35" borderId="23" applyNumberFormat="0" applyBorder="0" applyAlignment="0" applyProtection="0"/>
    <xf numFmtId="0" fontId="54" fillId="39" borderId="23" applyNumberFormat="0" applyBorder="0" applyAlignment="0" applyProtection="0"/>
    <xf numFmtId="0" fontId="44" fillId="13" borderId="23" applyNumberFormat="0" applyBorder="0" applyAlignment="0" applyProtection="0"/>
    <xf numFmtId="0" fontId="52" fillId="0" borderId="23" applyNumberFormat="0" applyFill="0" applyBorder="0" applyAlignment="0" applyProtection="0"/>
    <xf numFmtId="0" fontId="43" fillId="12" borderId="23" applyNumberFormat="0" applyBorder="0" applyAlignment="0" applyProtection="0"/>
    <xf numFmtId="0" fontId="42" fillId="0" borderId="23" applyNumberFormat="0" applyFill="0" applyBorder="0" applyAlignment="0" applyProtection="0"/>
    <xf numFmtId="0" fontId="55" fillId="0" borderId="23" applyNumberFormat="0" applyFill="0" applyBorder="0" applyAlignment="0" applyProtection="0">
      <alignment vertical="top"/>
      <protection locked="0"/>
    </xf>
    <xf numFmtId="0" fontId="56" fillId="14" borderId="23" applyNumberFormat="0" applyBorder="0" applyAlignment="0" applyProtection="0"/>
    <xf numFmtId="0" fontId="3" fillId="0" borderId="23"/>
    <xf numFmtId="0" fontId="3" fillId="0" borderId="23"/>
    <xf numFmtId="0" fontId="2" fillId="18" borderId="39" applyNumberFormat="0" applyFont="0" applyAlignment="0" applyProtection="0"/>
    <xf numFmtId="9" fontId="2" fillId="0" borderId="23" applyFont="0" applyFill="0" applyBorder="0" applyAlignment="0" applyProtection="0"/>
    <xf numFmtId="0" fontId="57" fillId="0" borderId="23" applyNumberFormat="0" applyFill="0" applyBorder="0" applyAlignment="0" applyProtection="0"/>
    <xf numFmtId="0" fontId="51" fillId="0" borderId="23" applyNumberFormat="0" applyFill="0" applyBorder="0" applyAlignment="0" applyProtection="0"/>
    <xf numFmtId="0" fontId="3" fillId="0" borderId="23"/>
    <xf numFmtId="0" fontId="3" fillId="0" borderId="23"/>
    <xf numFmtId="0" fontId="3" fillId="0" borderId="23"/>
    <xf numFmtId="43" fontId="2" fillId="0" borderId="23" applyFont="0" applyFill="0" applyBorder="0" applyAlignment="0" applyProtection="0"/>
    <xf numFmtId="0" fontId="2" fillId="18" borderId="39" applyNumberFormat="0" applyFont="0" applyAlignment="0" applyProtection="0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9" fillId="0" borderId="23" applyNumberFormat="0" applyFill="0" applyBorder="0" applyAlignment="0" applyProtection="0"/>
    <xf numFmtId="0" fontId="45" fillId="14" borderId="23" applyNumberFormat="0" applyBorder="0" applyAlignment="0" applyProtection="0"/>
    <xf numFmtId="0" fontId="2" fillId="22" borderId="23" applyNumberFormat="0" applyBorder="0" applyAlignment="0" applyProtection="0"/>
    <xf numFmtId="0" fontId="2" fillId="26" borderId="23" applyNumberFormat="0" applyBorder="0" applyAlignment="0" applyProtection="0"/>
    <xf numFmtId="0" fontId="2" fillId="30" borderId="23" applyNumberFormat="0" applyBorder="0" applyAlignment="0" applyProtection="0"/>
    <xf numFmtId="0" fontId="2" fillId="34" borderId="23" applyNumberFormat="0" applyBorder="0" applyAlignment="0" applyProtection="0"/>
    <xf numFmtId="0" fontId="2" fillId="38" borderId="23" applyNumberFormat="0" applyBorder="0" applyAlignment="0" applyProtection="0"/>
    <xf numFmtId="0" fontId="2" fillId="42" borderId="23" applyNumberFormat="0" applyBorder="0" applyAlignment="0" applyProtection="0"/>
    <xf numFmtId="43" fontId="2" fillId="0" borderId="23" applyFont="0" applyFill="0" applyBorder="0" applyAlignment="0" applyProtection="0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43" fontId="2" fillId="0" borderId="23" applyFont="0" applyFill="0" applyBorder="0" applyAlignment="0" applyProtection="0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58" fillId="0" borderId="23"/>
  </cellStyleXfs>
  <cellXfs count="415">
    <xf numFmtId="0" fontId="0" fillId="0" borderId="0" xfId="0"/>
    <xf numFmtId="0" fontId="3" fillId="2" borderId="1" xfId="0" applyFont="1" applyFill="1" applyBorder="1"/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0" fontId="4" fillId="2" borderId="1" xfId="0" applyFont="1" applyFill="1" applyBorder="1"/>
    <xf numFmtId="0" fontId="5" fillId="2" borderId="1" xfId="0" applyFont="1" applyFill="1" applyBorder="1"/>
    <xf numFmtId="0" fontId="3" fillId="2" borderId="1" xfId="0" applyFont="1" applyFill="1" applyBorder="1" applyAlignment="1">
      <alignment horizontal="center"/>
    </xf>
    <xf numFmtId="15" fontId="6" fillId="2" borderId="1" xfId="0" applyNumberFormat="1" applyFont="1" applyFill="1" applyBorder="1"/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/>
    <xf numFmtId="0" fontId="3" fillId="2" borderId="1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9" fillId="0" borderId="2" xfId="0" applyFont="1" applyBorder="1"/>
    <xf numFmtId="0" fontId="3" fillId="2" borderId="5" xfId="0" applyFont="1" applyFill="1" applyBorder="1"/>
    <xf numFmtId="0" fontId="3" fillId="2" borderId="6" xfId="0" applyFont="1" applyFill="1" applyBorder="1" applyAlignment="1">
      <alignment horizontal="center"/>
    </xf>
    <xf numFmtId="0" fontId="10" fillId="0" borderId="7" xfId="0" applyFont="1" applyBorder="1"/>
    <xf numFmtId="0" fontId="3" fillId="2" borderId="2" xfId="0" applyFont="1" applyFill="1" applyBorder="1" applyAlignment="1">
      <alignment horizontal="center"/>
    </xf>
    <xf numFmtId="0" fontId="3" fillId="2" borderId="8" xfId="0" applyFont="1" applyFill="1" applyBorder="1"/>
    <xf numFmtId="0" fontId="3" fillId="2" borderId="2" xfId="0" applyFont="1" applyFill="1" applyBorder="1"/>
    <xf numFmtId="10" fontId="3" fillId="2" borderId="1" xfId="0" applyNumberFormat="1" applyFont="1" applyFill="1" applyBorder="1"/>
    <xf numFmtId="0" fontId="3" fillId="3" borderId="1" xfId="0" applyFont="1" applyFill="1" applyBorder="1"/>
    <xf numFmtId="0" fontId="11" fillId="5" borderId="1" xfId="0" applyFont="1" applyFill="1" applyBorder="1" applyAlignment="1">
      <alignment wrapText="1"/>
    </xf>
    <xf numFmtId="0" fontId="6" fillId="2" borderId="1" xfId="0" applyFont="1" applyFill="1" applyBorder="1"/>
    <xf numFmtId="0" fontId="12" fillId="2" borderId="1" xfId="0" applyFont="1" applyFill="1" applyBorder="1"/>
    <xf numFmtId="0" fontId="6" fillId="4" borderId="11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6" fillId="4" borderId="18" xfId="0" applyFont="1" applyFill="1" applyBorder="1" applyAlignment="1">
      <alignment horizontal="center"/>
    </xf>
    <xf numFmtId="0" fontId="6" fillId="4" borderId="18" xfId="0" applyFont="1" applyFill="1" applyBorder="1" applyAlignment="1">
      <alignment horizontal="center" wrapText="1"/>
    </xf>
    <xf numFmtId="0" fontId="3" fillId="0" borderId="2" xfId="0" applyFont="1" applyBorder="1"/>
    <xf numFmtId="0" fontId="3" fillId="0" borderId="2" xfId="0" applyFont="1" applyBorder="1" applyAlignment="1">
      <alignment horizontal="left"/>
    </xf>
    <xf numFmtId="0" fontId="3" fillId="0" borderId="19" xfId="0" applyFont="1" applyBorder="1"/>
    <xf numFmtId="2" fontId="6" fillId="0" borderId="2" xfId="0" applyNumberFormat="1" applyFont="1" applyBorder="1"/>
    <xf numFmtId="0" fontId="6" fillId="0" borderId="2" xfId="0" applyFont="1" applyBorder="1"/>
    <xf numFmtId="2" fontId="3" fillId="0" borderId="2" xfId="0" applyNumberFormat="1" applyFont="1" applyBorder="1"/>
    <xf numFmtId="0" fontId="3" fillId="0" borderId="0" xfId="0" applyFont="1"/>
    <xf numFmtId="15" fontId="3" fillId="0" borderId="0" xfId="0" applyNumberFormat="1" applyFont="1"/>
    <xf numFmtId="2" fontId="3" fillId="0" borderId="0" xfId="0" applyNumberFormat="1" applyFont="1"/>
    <xf numFmtId="2" fontId="3" fillId="0" borderId="0" xfId="0" applyNumberFormat="1" applyFont="1" applyAlignment="1">
      <alignment horizontal="right"/>
    </xf>
    <xf numFmtId="0" fontId="14" fillId="0" borderId="0" xfId="0" applyFont="1"/>
    <xf numFmtId="10" fontId="14" fillId="2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left"/>
    </xf>
    <xf numFmtId="0" fontId="16" fillId="2" borderId="1" xfId="0" applyFont="1" applyFill="1" applyBorder="1" applyAlignment="1">
      <alignment horizontal="left"/>
    </xf>
    <xf numFmtId="0" fontId="17" fillId="2" borderId="1" xfId="0" applyFont="1" applyFill="1" applyBorder="1"/>
    <xf numFmtId="2" fontId="3" fillId="2" borderId="1" xfId="0" applyNumberFormat="1" applyFont="1" applyFill="1" applyBorder="1"/>
    <xf numFmtId="2" fontId="3" fillId="3" borderId="1" xfId="0" applyNumberFormat="1" applyFont="1" applyFill="1" applyBorder="1"/>
    <xf numFmtId="2" fontId="6" fillId="4" borderId="15" xfId="0" applyNumberFormat="1" applyFont="1" applyFill="1" applyBorder="1" applyAlignment="1">
      <alignment horizontal="center" vertical="center" wrapText="1"/>
    </xf>
    <xf numFmtId="2" fontId="6" fillId="4" borderId="18" xfId="0" applyNumberFormat="1" applyFont="1" applyFill="1" applyBorder="1" applyAlignment="1">
      <alignment horizontal="center"/>
    </xf>
    <xf numFmtId="2" fontId="6" fillId="4" borderId="18" xfId="0" applyNumberFormat="1" applyFont="1" applyFill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wrapText="1"/>
    </xf>
    <xf numFmtId="0" fontId="15" fillId="0" borderId="2" xfId="0" applyFont="1" applyBorder="1"/>
    <xf numFmtId="0" fontId="3" fillId="0" borderId="16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8" fillId="2" borderId="1" xfId="0" applyFont="1" applyFill="1" applyBorder="1" applyAlignment="1">
      <alignment horizontal="left"/>
    </xf>
    <xf numFmtId="0" fontId="18" fillId="2" borderId="1" xfId="0" applyFont="1" applyFill="1" applyBorder="1" applyAlignment="1">
      <alignment horizontal="right"/>
    </xf>
    <xf numFmtId="2" fontId="18" fillId="2" borderId="1" xfId="0" applyNumberFormat="1" applyFont="1" applyFill="1" applyBorder="1" applyAlignment="1">
      <alignment horizontal="right"/>
    </xf>
    <xf numFmtId="0" fontId="19" fillId="2" borderId="1" xfId="0" applyFont="1" applyFill="1" applyBorder="1"/>
    <xf numFmtId="0" fontId="20" fillId="2" borderId="1" xfId="0" applyFont="1" applyFill="1" applyBorder="1" applyAlignment="1">
      <alignment horizontal="left"/>
    </xf>
    <xf numFmtId="0" fontId="21" fillId="2" borderId="1" xfId="0" applyFont="1" applyFill="1" applyBorder="1" applyAlignment="1">
      <alignment horizontal="left"/>
    </xf>
    <xf numFmtId="0" fontId="22" fillId="2" borderId="1" xfId="0" applyFont="1" applyFill="1" applyBorder="1" applyAlignment="1">
      <alignment horizontal="left"/>
    </xf>
    <xf numFmtId="4" fontId="18" fillId="2" borderId="1" xfId="0" applyNumberFormat="1" applyFont="1" applyFill="1" applyBorder="1" applyAlignment="1">
      <alignment horizontal="right"/>
    </xf>
    <xf numFmtId="0" fontId="23" fillId="2" borderId="1" xfId="0" applyFont="1" applyFill="1" applyBorder="1"/>
    <xf numFmtId="0" fontId="24" fillId="2" borderId="1" xfId="0" applyFont="1" applyFill="1" applyBorder="1"/>
    <xf numFmtId="0" fontId="25" fillId="2" borderId="1" xfId="0" applyFont="1" applyFill="1" applyBorder="1"/>
    <xf numFmtId="0" fontId="27" fillId="2" borderId="1" xfId="0" applyFont="1" applyFill="1" applyBorder="1"/>
    <xf numFmtId="0" fontId="6" fillId="0" borderId="0" xfId="0" applyFont="1"/>
    <xf numFmtId="15" fontId="24" fillId="2" borderId="1" xfId="0" applyNumberFormat="1" applyFont="1" applyFill="1" applyBorder="1"/>
    <xf numFmtId="164" fontId="28" fillId="2" borderId="1" xfId="0" applyNumberFormat="1" applyFont="1" applyFill="1" applyBorder="1" applyAlignment="1">
      <alignment horizontal="left" wrapText="1"/>
    </xf>
    <xf numFmtId="0" fontId="29" fillId="2" borderId="1" xfId="0" applyFont="1" applyFill="1" applyBorder="1" applyAlignment="1">
      <alignment horizontal="center" wrapText="1"/>
    </xf>
    <xf numFmtId="2" fontId="29" fillId="2" borderId="1" xfId="0" applyNumberFormat="1" applyFont="1" applyFill="1" applyBorder="1" applyAlignment="1">
      <alignment wrapText="1"/>
    </xf>
    <xf numFmtId="0" fontId="29" fillId="2" borderId="1" xfId="0" applyFont="1" applyFill="1" applyBorder="1" applyAlignment="1">
      <alignment horizontal="left" wrapText="1"/>
    </xf>
    <xf numFmtId="0" fontId="29" fillId="2" borderId="1" xfId="0" applyFont="1" applyFill="1" applyBorder="1"/>
    <xf numFmtId="164" fontId="28" fillId="3" borderId="1" xfId="0" applyNumberFormat="1" applyFont="1" applyFill="1" applyBorder="1" applyAlignment="1">
      <alignment horizontal="left" wrapText="1"/>
    </xf>
    <xf numFmtId="0" fontId="29" fillId="3" borderId="1" xfId="0" applyFont="1" applyFill="1" applyBorder="1" applyAlignment="1">
      <alignment horizontal="center" wrapText="1"/>
    </xf>
    <xf numFmtId="2" fontId="29" fillId="3" borderId="1" xfId="0" applyNumberFormat="1" applyFont="1" applyFill="1" applyBorder="1" applyAlignment="1">
      <alignment wrapText="1"/>
    </xf>
    <xf numFmtId="0" fontId="29" fillId="3" borderId="1" xfId="0" applyFont="1" applyFill="1" applyBorder="1" applyAlignment="1">
      <alignment horizontal="left" wrapText="1"/>
    </xf>
    <xf numFmtId="0" fontId="30" fillId="2" borderId="1" xfId="0" applyFont="1" applyFill="1" applyBorder="1" applyAlignment="1">
      <alignment horizontal="center"/>
    </xf>
    <xf numFmtId="164" fontId="31" fillId="2" borderId="1" xfId="0" applyNumberFormat="1" applyFont="1" applyFill="1" applyBorder="1" applyAlignment="1">
      <alignment horizontal="left" wrapText="1"/>
    </xf>
    <xf numFmtId="0" fontId="29" fillId="2" borderId="1" xfId="0" applyFont="1" applyFill="1" applyBorder="1" applyAlignment="1">
      <alignment horizontal="center"/>
    </xf>
    <xf numFmtId="0" fontId="32" fillId="2" borderId="1" xfId="0" applyFont="1" applyFill="1" applyBorder="1" applyAlignment="1">
      <alignment horizontal="center" wrapText="1"/>
    </xf>
    <xf numFmtId="164" fontId="6" fillId="4" borderId="2" xfId="0" applyNumberFormat="1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left" vertical="center" wrapText="1"/>
    </xf>
    <xf numFmtId="164" fontId="3" fillId="2" borderId="2" xfId="0" applyNumberFormat="1" applyFont="1" applyFill="1" applyBorder="1" applyAlignment="1">
      <alignment horizontal="left"/>
    </xf>
    <xf numFmtId="3" fontId="3" fillId="0" borderId="2" xfId="0" applyNumberFormat="1" applyFont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33" fillId="3" borderId="1" xfId="0" applyFont="1" applyFill="1" applyBorder="1" applyAlignment="1">
      <alignment horizontal="center"/>
    </xf>
    <xf numFmtId="0" fontId="34" fillId="5" borderId="1" xfId="0" applyFont="1" applyFill="1" applyBorder="1" applyAlignment="1">
      <alignment horizontal="center" wrapText="1"/>
    </xf>
    <xf numFmtId="0" fontId="35" fillId="2" borderId="1" xfId="0" applyFont="1" applyFill="1" applyBorder="1" applyAlignment="1">
      <alignment horizontal="left"/>
    </xf>
    <xf numFmtId="15" fontId="6" fillId="2" borderId="1" xfId="0" applyNumberFormat="1" applyFont="1" applyFill="1" applyBorder="1" applyAlignment="1">
      <alignment horizontal="center"/>
    </xf>
    <xf numFmtId="0" fontId="31" fillId="2" borderId="25" xfId="0" applyFont="1" applyFill="1" applyBorder="1"/>
    <xf numFmtId="0" fontId="6" fillId="4" borderId="6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left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36" fillId="0" borderId="2" xfId="0" applyFont="1" applyBorder="1" applyAlignment="1">
      <alignment horizontal="center" vertical="center"/>
    </xf>
    <xf numFmtId="165" fontId="36" fillId="0" borderId="2" xfId="0" applyNumberFormat="1" applyFont="1" applyBorder="1" applyAlignment="1">
      <alignment horizontal="center" vertical="center"/>
    </xf>
    <xf numFmtId="0" fontId="37" fillId="0" borderId="2" xfId="0" applyFont="1" applyBorder="1" applyAlignment="1">
      <alignment horizontal="center" vertical="center"/>
    </xf>
    <xf numFmtId="2" fontId="37" fillId="0" borderId="2" xfId="0" applyNumberFormat="1" applyFont="1" applyBorder="1" applyAlignment="1">
      <alignment horizontal="center" vertical="center"/>
    </xf>
    <xf numFmtId="0" fontId="37" fillId="6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65" fontId="3" fillId="2" borderId="1" xfId="0" applyNumberFormat="1" applyFont="1" applyFill="1" applyBorder="1" applyAlignment="1">
      <alignment horizontal="center" vertical="center"/>
    </xf>
    <xf numFmtId="15" fontId="3" fillId="2" borderId="1" xfId="0" applyNumberFormat="1" applyFont="1" applyFill="1" applyBorder="1" applyAlignment="1">
      <alignment horizontal="center" vertical="center"/>
    </xf>
    <xf numFmtId="43" fontId="36" fillId="2" borderId="1" xfId="0" applyNumberFormat="1" applyFont="1" applyFill="1" applyBorder="1" applyAlignment="1">
      <alignment horizontal="left" vertical="center"/>
    </xf>
    <xf numFmtId="43" fontId="3" fillId="2" borderId="1" xfId="0" applyNumberFormat="1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top"/>
    </xf>
    <xf numFmtId="43" fontId="15" fillId="2" borderId="1" xfId="0" applyNumberFormat="1" applyFont="1" applyFill="1" applyBorder="1" applyAlignment="1">
      <alignment horizontal="center" vertical="center"/>
    </xf>
    <xf numFmtId="2" fontId="15" fillId="2" borderId="1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/>
    </xf>
    <xf numFmtId="16" fontId="15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right" vertical="center"/>
    </xf>
    <xf numFmtId="43" fontId="3" fillId="0" borderId="0" xfId="0" applyNumberFormat="1" applyFont="1"/>
    <xf numFmtId="0" fontId="6" fillId="2" borderId="1" xfId="0" applyFont="1" applyFill="1" applyBorder="1" applyAlignment="1">
      <alignment horizontal="left" vertical="center"/>
    </xf>
    <xf numFmtId="165" fontId="3" fillId="0" borderId="0" xfId="0" applyNumberFormat="1" applyFont="1" applyAlignment="1">
      <alignment horizontal="center" vertical="center"/>
    </xf>
    <xf numFmtId="15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top"/>
    </xf>
    <xf numFmtId="0" fontId="15" fillId="0" borderId="0" xfId="0" applyFont="1" applyAlignment="1">
      <alignment horizontal="center"/>
    </xf>
    <xf numFmtId="2" fontId="3" fillId="0" borderId="0" xfId="0" applyNumberFormat="1" applyFont="1" applyAlignment="1">
      <alignment horizontal="center" vertical="top"/>
    </xf>
    <xf numFmtId="0" fontId="3" fillId="2" borderId="1" xfId="0" applyFont="1" applyFill="1" applyBorder="1" applyAlignment="1">
      <alignment horizontal="left"/>
    </xf>
    <xf numFmtId="2" fontId="29" fillId="0" borderId="0" xfId="0" applyNumberFormat="1" applyFont="1" applyAlignment="1">
      <alignment horizontal="center"/>
    </xf>
    <xf numFmtId="2" fontId="3" fillId="2" borderId="1" xfId="0" applyNumberFormat="1" applyFont="1" applyFill="1" applyBorder="1" applyAlignment="1">
      <alignment horizontal="right" vertical="center" wrapText="1"/>
    </xf>
    <xf numFmtId="2" fontId="29" fillId="2" borderId="1" xfId="0" applyNumberFormat="1" applyFont="1" applyFill="1" applyBorder="1" applyAlignment="1">
      <alignment horizontal="center" vertical="center" wrapText="1"/>
    </xf>
    <xf numFmtId="10" fontId="29" fillId="2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right" vertical="top"/>
    </xf>
    <xf numFmtId="164" fontId="29" fillId="2" borderId="1" xfId="0" applyNumberFormat="1" applyFont="1" applyFill="1" applyBorder="1" applyAlignment="1">
      <alignment horizontal="center" vertical="center" wrapText="1"/>
    </xf>
    <xf numFmtId="1" fontId="29" fillId="2" borderId="1" xfId="0" applyNumberFormat="1" applyFont="1" applyFill="1" applyBorder="1" applyAlignment="1">
      <alignment horizontal="center"/>
    </xf>
    <xf numFmtId="9" fontId="29" fillId="2" borderId="1" xfId="0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15" fontId="29" fillId="2" borderId="1" xfId="0" applyNumberFormat="1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 vertical="center" wrapText="1"/>
    </xf>
    <xf numFmtId="2" fontId="6" fillId="4" borderId="8" xfId="0" applyNumberFormat="1" applyFont="1" applyFill="1" applyBorder="1" applyAlignment="1">
      <alignment horizontal="center" vertical="center" wrapText="1"/>
    </xf>
    <xf numFmtId="2" fontId="3" fillId="0" borderId="0" xfId="0" applyNumberFormat="1" applyFont="1" applyAlignment="1">
      <alignment horizontal="center" vertical="center" wrapText="1"/>
    </xf>
    <xf numFmtId="10" fontId="3" fillId="0" borderId="0" xfId="0" applyNumberFormat="1" applyFont="1" applyAlignment="1">
      <alignment horizontal="center" vertical="center" wrapText="1"/>
    </xf>
    <xf numFmtId="0" fontId="3" fillId="2" borderId="1" xfId="0" applyFont="1" applyFill="1" applyBorder="1" applyAlignment="1">
      <alignment horizontal="right"/>
    </xf>
    <xf numFmtId="0" fontId="31" fillId="0" borderId="27" xfId="0" applyFont="1" applyBorder="1"/>
    <xf numFmtId="0" fontId="6" fillId="4" borderId="3" xfId="0" applyFont="1" applyFill="1" applyBorder="1" applyAlignment="1">
      <alignment horizontal="center" wrapText="1"/>
    </xf>
    <xf numFmtId="0" fontId="36" fillId="0" borderId="0" xfId="0" applyFont="1"/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0" fontId="36" fillId="0" borderId="2" xfId="0" applyFont="1" applyBorder="1"/>
    <xf numFmtId="16" fontId="36" fillId="0" borderId="0" xfId="0" applyNumberFormat="1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15" fontId="31" fillId="2" borderId="1" xfId="0" applyNumberFormat="1" applyFont="1" applyFill="1" applyBorder="1" applyAlignment="1">
      <alignment vertical="center"/>
    </xf>
    <xf numFmtId="0" fontId="3" fillId="2" borderId="1" xfId="0" applyFont="1" applyFill="1" applyBorder="1" applyAlignment="1">
      <alignment horizontal="left" vertical="top"/>
    </xf>
    <xf numFmtId="15" fontId="29" fillId="2" borderId="1" xfId="0" applyNumberFormat="1" applyFont="1" applyFill="1" applyBorder="1" applyAlignment="1">
      <alignment horizontal="center" vertical="center" wrapText="1"/>
    </xf>
    <xf numFmtId="15" fontId="29" fillId="2" borderId="1" xfId="0" applyNumberFormat="1" applyFont="1" applyFill="1" applyBorder="1" applyAlignment="1">
      <alignment horizontal="left"/>
    </xf>
    <xf numFmtId="2" fontId="29" fillId="2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right"/>
    </xf>
    <xf numFmtId="0" fontId="31" fillId="2" borderId="25" xfId="0" applyFont="1" applyFill="1" applyBorder="1" applyAlignment="1">
      <alignment horizontal="left"/>
    </xf>
    <xf numFmtId="0" fontId="6" fillId="4" borderId="4" xfId="0" applyFont="1" applyFill="1" applyBorder="1" applyAlignment="1">
      <alignment horizontal="center" vertical="center" wrapText="1"/>
    </xf>
    <xf numFmtId="1" fontId="3" fillId="9" borderId="2" xfId="0" applyNumberFormat="1" applyFont="1" applyFill="1" applyBorder="1" applyAlignment="1">
      <alignment horizontal="center" vertical="center"/>
    </xf>
    <xf numFmtId="167" fontId="3" fillId="9" borderId="2" xfId="0" applyNumberFormat="1" applyFont="1" applyFill="1" applyBorder="1" applyAlignment="1">
      <alignment horizontal="center" vertical="center"/>
    </xf>
    <xf numFmtId="167" fontId="3" fillId="9" borderId="2" xfId="0" applyNumberFormat="1" applyFont="1" applyFill="1" applyBorder="1" applyAlignment="1">
      <alignment horizontal="left"/>
    </xf>
    <xf numFmtId="0" fontId="3" fillId="9" borderId="2" xfId="0" applyFont="1" applyFill="1" applyBorder="1" applyAlignment="1">
      <alignment horizontal="center"/>
    </xf>
    <xf numFmtId="2" fontId="3" fillId="9" borderId="2" xfId="0" applyNumberFormat="1" applyFont="1" applyFill="1" applyBorder="1" applyAlignment="1">
      <alignment horizontal="center" vertical="center"/>
    </xf>
    <xf numFmtId="2" fontId="3" fillId="9" borderId="2" xfId="0" applyNumberFormat="1" applyFont="1" applyFill="1" applyBorder="1" applyAlignment="1">
      <alignment horizontal="center"/>
    </xf>
    <xf numFmtId="0" fontId="3" fillId="9" borderId="4" xfId="0" applyFont="1" applyFill="1" applyBorder="1" applyAlignment="1">
      <alignment horizontal="center"/>
    </xf>
    <xf numFmtId="2" fontId="3" fillId="9" borderId="2" xfId="0" applyNumberFormat="1" applyFont="1" applyFill="1" applyBorder="1" applyAlignment="1">
      <alignment horizontal="center" vertical="center" wrapText="1"/>
    </xf>
    <xf numFmtId="10" fontId="3" fillId="9" borderId="2" xfId="0" applyNumberFormat="1" applyFont="1" applyFill="1" applyBorder="1" applyAlignment="1">
      <alignment horizontal="center" vertical="center" wrapText="1"/>
    </xf>
    <xf numFmtId="167" fontId="3" fillId="9" borderId="2" xfId="0" applyNumberFormat="1" applyFont="1" applyFill="1" applyBorder="1" applyAlignment="1">
      <alignment horizontal="center" vertical="center" wrapText="1"/>
    </xf>
    <xf numFmtId="1" fontId="3" fillId="10" borderId="2" xfId="0" applyNumberFormat="1" applyFont="1" applyFill="1" applyBorder="1" applyAlignment="1">
      <alignment horizontal="center" vertical="center" wrapText="1"/>
    </xf>
    <xf numFmtId="167" fontId="3" fillId="10" borderId="2" xfId="0" applyNumberFormat="1" applyFont="1" applyFill="1" applyBorder="1" applyAlignment="1">
      <alignment horizontal="center" vertical="center" wrapText="1"/>
    </xf>
    <xf numFmtId="167" fontId="3" fillId="10" borderId="2" xfId="0" applyNumberFormat="1" applyFont="1" applyFill="1" applyBorder="1" applyAlignment="1">
      <alignment horizontal="left"/>
    </xf>
    <xf numFmtId="1" fontId="3" fillId="10" borderId="2" xfId="0" applyNumberFormat="1" applyFont="1" applyFill="1" applyBorder="1" applyAlignment="1">
      <alignment horizontal="center"/>
    </xf>
    <xf numFmtId="0" fontId="3" fillId="10" borderId="2" xfId="0" applyFont="1" applyFill="1" applyBorder="1" applyAlignment="1">
      <alignment horizontal="center"/>
    </xf>
    <xf numFmtId="2" fontId="3" fillId="10" borderId="2" xfId="0" applyNumberFormat="1" applyFont="1" applyFill="1" applyBorder="1" applyAlignment="1">
      <alignment horizontal="center"/>
    </xf>
    <xf numFmtId="0" fontId="3" fillId="10" borderId="4" xfId="0" applyFont="1" applyFill="1" applyBorder="1" applyAlignment="1">
      <alignment horizontal="center"/>
    </xf>
    <xf numFmtId="2" fontId="3" fillId="10" borderId="2" xfId="0" applyNumberFormat="1" applyFont="1" applyFill="1" applyBorder="1" applyAlignment="1">
      <alignment horizontal="center" vertical="center" wrapText="1"/>
    </xf>
    <xf numFmtId="10" fontId="3" fillId="10" borderId="2" xfId="0" applyNumberFormat="1" applyFont="1" applyFill="1" applyBorder="1" applyAlignment="1">
      <alignment horizontal="center" vertical="center" wrapText="1"/>
    </xf>
    <xf numFmtId="0" fontId="3" fillId="10" borderId="2" xfId="0" applyFont="1" applyFill="1" applyBorder="1"/>
    <xf numFmtId="9" fontId="3" fillId="10" borderId="2" xfId="0" applyNumberFormat="1" applyFont="1" applyFill="1" applyBorder="1" applyAlignment="1">
      <alignment horizontal="center"/>
    </xf>
    <xf numFmtId="168" fontId="3" fillId="10" borderId="2" xfId="0" applyNumberFormat="1" applyFont="1" applyFill="1" applyBorder="1" applyAlignment="1">
      <alignment horizontal="center" vertical="center" wrapText="1"/>
    </xf>
    <xf numFmtId="15" fontId="3" fillId="10" borderId="2" xfId="0" applyNumberFormat="1" applyFont="1" applyFill="1" applyBorder="1"/>
    <xf numFmtId="1" fontId="3" fillId="8" borderId="2" xfId="0" applyNumberFormat="1" applyFont="1" applyFill="1" applyBorder="1" applyAlignment="1">
      <alignment horizontal="center" vertical="center" wrapText="1"/>
    </xf>
    <xf numFmtId="167" fontId="3" fillId="8" borderId="2" xfId="0" applyNumberFormat="1" applyFont="1" applyFill="1" applyBorder="1" applyAlignment="1">
      <alignment horizontal="center" vertical="center" wrapText="1"/>
    </xf>
    <xf numFmtId="0" fontId="3" fillId="8" borderId="2" xfId="0" applyFont="1" applyFill="1" applyBorder="1"/>
    <xf numFmtId="0" fontId="3" fillId="8" borderId="2" xfId="0" applyFont="1" applyFill="1" applyBorder="1" applyAlignment="1">
      <alignment horizontal="center"/>
    </xf>
    <xf numFmtId="2" fontId="3" fillId="8" borderId="2" xfId="0" applyNumberFormat="1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2" fontId="3" fillId="8" borderId="2" xfId="0" applyNumberFormat="1" applyFont="1" applyFill="1" applyBorder="1" applyAlignment="1">
      <alignment horizontal="center" vertical="center" wrapText="1"/>
    </xf>
    <xf numFmtId="9" fontId="3" fillId="8" borderId="2" xfId="0" applyNumberFormat="1" applyFont="1" applyFill="1" applyBorder="1" applyAlignment="1">
      <alignment horizontal="center"/>
    </xf>
    <xf numFmtId="1" fontId="3" fillId="9" borderId="3" xfId="0" applyNumberFormat="1" applyFont="1" applyFill="1" applyBorder="1" applyAlignment="1">
      <alignment horizontal="center" vertical="center"/>
    </xf>
    <xf numFmtId="167" fontId="3" fillId="9" borderId="3" xfId="0" applyNumberFormat="1" applyFont="1" applyFill="1" applyBorder="1" applyAlignment="1">
      <alignment horizontal="center" vertical="center"/>
    </xf>
    <xf numFmtId="167" fontId="3" fillId="9" borderId="3" xfId="0" applyNumberFormat="1" applyFont="1" applyFill="1" applyBorder="1" applyAlignment="1">
      <alignment horizontal="left"/>
    </xf>
    <xf numFmtId="0" fontId="3" fillId="9" borderId="3" xfId="0" applyFont="1" applyFill="1" applyBorder="1" applyAlignment="1">
      <alignment horizontal="center"/>
    </xf>
    <xf numFmtId="2" fontId="3" fillId="9" borderId="3" xfId="0" applyNumberFormat="1" applyFont="1" applyFill="1" applyBorder="1" applyAlignment="1">
      <alignment horizontal="center" vertical="center"/>
    </xf>
    <xf numFmtId="2" fontId="3" fillId="9" borderId="3" xfId="0" applyNumberFormat="1" applyFont="1" applyFill="1" applyBorder="1" applyAlignment="1">
      <alignment horizontal="center"/>
    </xf>
    <xf numFmtId="0" fontId="3" fillId="9" borderId="6" xfId="0" applyFont="1" applyFill="1" applyBorder="1" applyAlignment="1">
      <alignment horizontal="center"/>
    </xf>
    <xf numFmtId="10" fontId="3" fillId="9" borderId="3" xfId="0" applyNumberFormat="1" applyFont="1" applyFill="1" applyBorder="1" applyAlignment="1">
      <alignment horizontal="center" vertical="center" wrapText="1"/>
    </xf>
    <xf numFmtId="167" fontId="3" fillId="9" borderId="3" xfId="0" applyNumberFormat="1" applyFont="1" applyFill="1" applyBorder="1" applyAlignment="1">
      <alignment horizontal="center" vertical="center" wrapText="1"/>
    </xf>
    <xf numFmtId="1" fontId="3" fillId="10" borderId="2" xfId="0" applyNumberFormat="1" applyFont="1" applyFill="1" applyBorder="1" applyAlignment="1">
      <alignment horizontal="center" vertical="center"/>
    </xf>
    <xf numFmtId="167" fontId="3" fillId="10" borderId="2" xfId="0" applyNumberFormat="1" applyFont="1" applyFill="1" applyBorder="1" applyAlignment="1">
      <alignment horizontal="center" vertical="center"/>
    </xf>
    <xf numFmtId="2" fontId="3" fillId="10" borderId="2" xfId="0" applyNumberFormat="1" applyFont="1" applyFill="1" applyBorder="1" applyAlignment="1">
      <alignment horizontal="center" vertical="center"/>
    </xf>
    <xf numFmtId="2" fontId="3" fillId="9" borderId="3" xfId="0" applyNumberFormat="1" applyFont="1" applyFill="1" applyBorder="1" applyAlignment="1">
      <alignment horizontal="center" vertical="center" wrapText="1"/>
    </xf>
    <xf numFmtId="1" fontId="3" fillId="10" borderId="3" xfId="0" applyNumberFormat="1" applyFont="1" applyFill="1" applyBorder="1" applyAlignment="1">
      <alignment horizontal="center" vertical="center"/>
    </xf>
    <xf numFmtId="167" fontId="3" fillId="10" borderId="3" xfId="0" applyNumberFormat="1" applyFont="1" applyFill="1" applyBorder="1" applyAlignment="1">
      <alignment horizontal="center" vertical="center"/>
    </xf>
    <xf numFmtId="0" fontId="3" fillId="10" borderId="3" xfId="0" applyFont="1" applyFill="1" applyBorder="1"/>
    <xf numFmtId="0" fontId="3" fillId="10" borderId="3" xfId="0" applyFont="1" applyFill="1" applyBorder="1" applyAlignment="1">
      <alignment horizontal="center"/>
    </xf>
    <xf numFmtId="2" fontId="3" fillId="10" borderId="3" xfId="0" applyNumberFormat="1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1" fontId="3" fillId="2" borderId="2" xfId="0" applyNumberFormat="1" applyFont="1" applyFill="1" applyBorder="1" applyAlignment="1">
      <alignment horizontal="center" vertical="center" wrapText="1"/>
    </xf>
    <xf numFmtId="167" fontId="3" fillId="2" borderId="2" xfId="0" applyNumberFormat="1" applyFont="1" applyFill="1" applyBorder="1" applyAlignment="1">
      <alignment horizontal="center" vertical="center"/>
    </xf>
    <xf numFmtId="0" fontId="15" fillId="0" borderId="2" xfId="0" applyFont="1" applyBorder="1" applyAlignment="1">
      <alignment horizontal="center"/>
    </xf>
    <xf numFmtId="2" fontId="3" fillId="2" borderId="29" xfId="0" applyNumberFormat="1" applyFont="1" applyFill="1" applyBorder="1" applyAlignment="1">
      <alignment horizontal="center" vertical="center"/>
    </xf>
    <xf numFmtId="167" fontId="3" fillId="0" borderId="2" xfId="0" applyNumberFormat="1" applyFont="1" applyBorder="1" applyAlignment="1">
      <alignment horizontal="center" vertical="center"/>
    </xf>
    <xf numFmtId="0" fontId="37" fillId="11" borderId="30" xfId="0" applyFont="1" applyFill="1" applyBorder="1" applyAlignment="1">
      <alignment horizontal="center" vertical="center"/>
    </xf>
    <xf numFmtId="0" fontId="37" fillId="0" borderId="26" xfId="0" applyFont="1" applyBorder="1" applyAlignment="1">
      <alignment horizontal="center" vertical="center"/>
    </xf>
    <xf numFmtId="0" fontId="36" fillId="0" borderId="30" xfId="0" applyFont="1" applyBorder="1" applyAlignment="1">
      <alignment horizontal="center" vertical="center"/>
    </xf>
    <xf numFmtId="165" fontId="36" fillId="0" borderId="30" xfId="0" applyNumberFormat="1" applyFont="1" applyBorder="1" applyAlignment="1">
      <alignment horizontal="center" vertical="center"/>
    </xf>
    <xf numFmtId="0" fontId="37" fillId="0" borderId="30" xfId="0" applyFont="1" applyBorder="1" applyAlignment="1">
      <alignment horizontal="center" vertical="center"/>
    </xf>
    <xf numFmtId="0" fontId="36" fillId="11" borderId="30" xfId="0" applyFont="1" applyFill="1" applyBorder="1" applyAlignment="1">
      <alignment horizontal="center" vertical="center"/>
    </xf>
    <xf numFmtId="2" fontId="37" fillId="0" borderId="30" xfId="0" applyNumberFormat="1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15" fontId="3" fillId="0" borderId="30" xfId="0" applyNumberFormat="1" applyFont="1" applyBorder="1" applyAlignment="1">
      <alignment horizontal="center" vertical="center"/>
    </xf>
    <xf numFmtId="43" fontId="36" fillId="0" borderId="30" xfId="0" applyNumberFormat="1" applyFont="1" applyBorder="1" applyAlignment="1">
      <alignment horizontal="center" vertical="top"/>
    </xf>
    <xf numFmtId="10" fontId="37" fillId="0" borderId="30" xfId="0" applyNumberFormat="1" applyFont="1" applyBorder="1" applyAlignment="1">
      <alignment horizontal="center" vertical="center" wrapText="1"/>
    </xf>
    <xf numFmtId="16" fontId="37" fillId="0" borderId="30" xfId="0" applyNumberFormat="1" applyFont="1" applyBorder="1" applyAlignment="1">
      <alignment horizontal="center" vertical="center"/>
    </xf>
    <xf numFmtId="0" fontId="36" fillId="0" borderId="30" xfId="0" applyFont="1" applyBorder="1" applyAlignment="1">
      <alignment horizontal="left"/>
    </xf>
    <xf numFmtId="0" fontId="6" fillId="4" borderId="24" xfId="0" applyFont="1" applyFill="1" applyBorder="1" applyAlignment="1">
      <alignment horizontal="center" vertical="center" wrapText="1"/>
    </xf>
    <xf numFmtId="0" fontId="6" fillId="4" borderId="28" xfId="0" applyFont="1" applyFill="1" applyBorder="1" applyAlignment="1">
      <alignment horizontal="center" wrapText="1"/>
    </xf>
    <xf numFmtId="0" fontId="6" fillId="4" borderId="30" xfId="0" applyFont="1" applyFill="1" applyBorder="1" applyAlignment="1">
      <alignment horizontal="center" vertical="center" wrapText="1"/>
    </xf>
    <xf numFmtId="0" fontId="36" fillId="6" borderId="2" xfId="0" applyFont="1" applyFill="1" applyBorder="1" applyAlignment="1">
      <alignment horizontal="center" vertical="center"/>
    </xf>
    <xf numFmtId="166" fontId="36" fillId="6" borderId="2" xfId="0" applyNumberFormat="1" applyFont="1" applyFill="1" applyBorder="1" applyAlignment="1">
      <alignment horizontal="center" vertical="center"/>
    </xf>
    <xf numFmtId="16" fontId="36" fillId="11" borderId="2" xfId="0" applyNumberFormat="1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left" vertical="center"/>
    </xf>
    <xf numFmtId="0" fontId="3" fillId="2" borderId="23" xfId="0" applyFont="1" applyFill="1" applyBorder="1" applyAlignment="1">
      <alignment horizontal="center"/>
    </xf>
    <xf numFmtId="0" fontId="3" fillId="2" borderId="23" xfId="0" applyFont="1" applyFill="1" applyBorder="1" applyAlignment="1">
      <alignment horizontal="right" vertical="top"/>
    </xf>
    <xf numFmtId="2" fontId="29" fillId="2" borderId="23" xfId="0" applyNumberFormat="1" applyFont="1" applyFill="1" applyBorder="1" applyAlignment="1">
      <alignment horizontal="center" vertical="center" wrapText="1"/>
    </xf>
    <xf numFmtId="164" fontId="29" fillId="2" borderId="23" xfId="0" applyNumberFormat="1" applyFont="1" applyFill="1" applyBorder="1" applyAlignment="1">
      <alignment horizontal="center" vertical="center" wrapText="1"/>
    </xf>
    <xf numFmtId="0" fontId="3" fillId="2" borderId="23" xfId="0" applyFont="1" applyFill="1" applyBorder="1"/>
    <xf numFmtId="0" fontId="3" fillId="0" borderId="24" xfId="0" applyFont="1" applyBorder="1"/>
    <xf numFmtId="0" fontId="15" fillId="0" borderId="7" xfId="0" applyFont="1" applyBorder="1"/>
    <xf numFmtId="2" fontId="3" fillId="0" borderId="7" xfId="0" applyNumberFormat="1" applyFont="1" applyBorder="1"/>
    <xf numFmtId="0" fontId="3" fillId="0" borderId="7" xfId="0" applyFont="1" applyBorder="1"/>
    <xf numFmtId="0" fontId="6" fillId="0" borderId="30" xfId="1" applyFont="1" applyBorder="1"/>
    <xf numFmtId="2" fontId="6" fillId="0" borderId="30" xfId="1" applyNumberFormat="1" applyFont="1" applyBorder="1" applyAlignment="1">
      <alignment horizontal="right"/>
    </xf>
    <xf numFmtId="2" fontId="6" fillId="0" borderId="30" xfId="1" applyNumberFormat="1" applyFont="1" applyBorder="1"/>
    <xf numFmtId="10" fontId="6" fillId="0" borderId="30" xfId="46" applyNumberFormat="1" applyFont="1" applyBorder="1"/>
    <xf numFmtId="0" fontId="36" fillId="11" borderId="30" xfId="0" applyFont="1" applyFill="1" applyBorder="1"/>
    <xf numFmtId="0" fontId="6" fillId="4" borderId="7" xfId="0" applyFont="1" applyFill="1" applyBorder="1" applyAlignment="1">
      <alignment horizontal="center"/>
    </xf>
    <xf numFmtId="0" fontId="3" fillId="0" borderId="23" xfId="0" applyFont="1" applyBorder="1"/>
    <xf numFmtId="15" fontId="3" fillId="0" borderId="23" xfId="0" applyNumberFormat="1" applyFont="1" applyBorder="1"/>
    <xf numFmtId="2" fontId="3" fillId="0" borderId="23" xfId="0" applyNumberFormat="1" applyFont="1" applyBorder="1"/>
    <xf numFmtId="2" fontId="3" fillId="0" borderId="23" xfId="0" applyNumberFormat="1" applyFont="1" applyBorder="1" applyAlignment="1">
      <alignment horizontal="right"/>
    </xf>
    <xf numFmtId="0" fontId="14" fillId="0" borderId="23" xfId="0" applyFont="1" applyBorder="1"/>
    <xf numFmtId="10" fontId="14" fillId="2" borderId="23" xfId="0" applyNumberFormat="1" applyFont="1" applyFill="1" applyBorder="1" applyAlignment="1">
      <alignment horizontal="center"/>
    </xf>
    <xf numFmtId="0" fontId="3" fillId="0" borderId="30" xfId="0" applyFont="1" applyBorder="1"/>
    <xf numFmtId="0" fontId="3" fillId="0" borderId="23" xfId="0" applyFont="1" applyBorder="1" applyAlignment="1">
      <alignment horizontal="left"/>
    </xf>
    <xf numFmtId="0" fontId="15" fillId="0" borderId="30" xfId="0" applyFont="1" applyBorder="1"/>
    <xf numFmtId="2" fontId="3" fillId="0" borderId="30" xfId="0" applyNumberFormat="1" applyFont="1" applyBorder="1"/>
    <xf numFmtId="15" fontId="53" fillId="0" borderId="30" xfId="12" applyNumberFormat="1" applyFont="1" applyBorder="1"/>
    <xf numFmtId="2" fontId="3" fillId="0" borderId="30" xfId="1" applyNumberFormat="1" applyBorder="1"/>
    <xf numFmtId="15" fontId="1" fillId="0" borderId="30" xfId="12" applyNumberFormat="1" applyFont="1" applyBorder="1"/>
    <xf numFmtId="2" fontId="3" fillId="0" borderId="30" xfId="1" applyNumberFormat="1" applyBorder="1" applyAlignment="1">
      <alignment horizontal="right"/>
    </xf>
    <xf numFmtId="0" fontId="3" fillId="0" borderId="30" xfId="1" applyBorder="1"/>
    <xf numFmtId="10" fontId="3" fillId="0" borderId="30" xfId="46" applyNumberFormat="1" applyFont="1" applyBorder="1"/>
    <xf numFmtId="0" fontId="1" fillId="0" borderId="30" xfId="12" applyFont="1" applyBorder="1" applyAlignment="1">
      <alignment horizontal="left"/>
    </xf>
    <xf numFmtId="49" fontId="1" fillId="0" borderId="30" xfId="12" applyNumberFormat="1" applyFont="1" applyBorder="1"/>
    <xf numFmtId="0" fontId="1" fillId="0" borderId="30" xfId="12" applyFont="1" applyBorder="1"/>
    <xf numFmtId="0" fontId="3" fillId="0" borderId="30" xfId="0" applyFont="1" applyBorder="1" applyAlignment="1">
      <alignment horizontal="left"/>
    </xf>
    <xf numFmtId="16" fontId="36" fillId="0" borderId="23" xfId="0" applyNumberFormat="1" applyFont="1" applyBorder="1" applyAlignment="1">
      <alignment horizontal="center" vertical="center"/>
    </xf>
    <xf numFmtId="0" fontId="36" fillId="0" borderId="30" xfId="0" applyFont="1" applyBorder="1"/>
    <xf numFmtId="16" fontId="36" fillId="0" borderId="2" xfId="0" applyNumberFormat="1" applyFont="1" applyBorder="1" applyAlignment="1">
      <alignment horizontal="center" vertical="center"/>
    </xf>
    <xf numFmtId="166" fontId="36" fillId="0" borderId="2" xfId="0" applyNumberFormat="1" applyFont="1" applyBorder="1" applyAlignment="1">
      <alignment horizontal="center" vertical="center"/>
    </xf>
    <xf numFmtId="16" fontId="36" fillId="11" borderId="30" xfId="0" applyNumberFormat="1" applyFont="1" applyFill="1" applyBorder="1" applyAlignment="1">
      <alignment horizontal="center" vertical="center"/>
    </xf>
    <xf numFmtId="0" fontId="6" fillId="4" borderId="23" xfId="0" applyFont="1" applyFill="1" applyBorder="1" applyAlignment="1">
      <alignment horizontal="left" vertical="center" wrapText="1"/>
    </xf>
    <xf numFmtId="0" fontId="6" fillId="0" borderId="23" xfId="0" applyFont="1" applyBorder="1" applyAlignment="1">
      <alignment horizontal="center" vertical="center" wrapText="1"/>
    </xf>
    <xf numFmtId="2" fontId="37" fillId="6" borderId="2" xfId="0" applyNumberFormat="1" applyFont="1" applyFill="1" applyBorder="1" applyAlignment="1">
      <alignment horizontal="center" vertical="center"/>
    </xf>
    <xf numFmtId="16" fontId="36" fillId="0" borderId="30" xfId="0" applyNumberFormat="1" applyFont="1" applyBorder="1" applyAlignment="1">
      <alignment horizontal="center" vertical="center"/>
    </xf>
    <xf numFmtId="16" fontId="36" fillId="0" borderId="26" xfId="0" applyNumberFormat="1" applyFont="1" applyBorder="1" applyAlignment="1">
      <alignment horizontal="center" vertical="center"/>
    </xf>
    <xf numFmtId="2" fontId="36" fillId="0" borderId="30" xfId="0" applyNumberFormat="1" applyFont="1" applyBorder="1" applyAlignment="1">
      <alignment horizontal="center" vertical="center"/>
    </xf>
    <xf numFmtId="0" fontId="37" fillId="0" borderId="31" xfId="0" applyFont="1" applyBorder="1" applyAlignment="1">
      <alignment horizontal="center" vertical="center"/>
    </xf>
    <xf numFmtId="166" fontId="36" fillId="0" borderId="30" xfId="0" applyNumberFormat="1" applyFont="1" applyBorder="1" applyAlignment="1">
      <alignment horizontal="center" vertical="center"/>
    </xf>
    <xf numFmtId="2" fontId="37" fillId="0" borderId="19" xfId="0" applyNumberFormat="1" applyFont="1" applyBorder="1" applyAlignment="1">
      <alignment horizontal="center" vertical="center"/>
    </xf>
    <xf numFmtId="10" fontId="37" fillId="0" borderId="24" xfId="0" applyNumberFormat="1" applyFont="1" applyBorder="1" applyAlignment="1">
      <alignment horizontal="center" vertical="center" wrapText="1"/>
    </xf>
    <xf numFmtId="16" fontId="37" fillId="0" borderId="41" xfId="0" applyNumberFormat="1" applyFont="1" applyBorder="1" applyAlignment="1">
      <alignment horizontal="center" vertical="center"/>
    </xf>
    <xf numFmtId="166" fontId="37" fillId="0" borderId="30" xfId="0" applyNumberFormat="1" applyFont="1" applyBorder="1" applyAlignment="1">
      <alignment horizontal="center" vertical="center"/>
    </xf>
    <xf numFmtId="1" fontId="3" fillId="9" borderId="7" xfId="0" applyNumberFormat="1" applyFont="1" applyFill="1" applyBorder="1" applyAlignment="1">
      <alignment horizontal="center" vertical="center"/>
    </xf>
    <xf numFmtId="167" fontId="3" fillId="9" borderId="7" xfId="0" applyNumberFormat="1" applyFont="1" applyFill="1" applyBorder="1" applyAlignment="1">
      <alignment horizontal="center" vertical="center"/>
    </xf>
    <xf numFmtId="167" fontId="3" fillId="9" borderId="7" xfId="0" applyNumberFormat="1" applyFont="1" applyFill="1" applyBorder="1" applyAlignment="1">
      <alignment horizontal="left"/>
    </xf>
    <xf numFmtId="0" fontId="3" fillId="9" borderId="7" xfId="0" applyFont="1" applyFill="1" applyBorder="1" applyAlignment="1">
      <alignment horizontal="center"/>
    </xf>
    <xf numFmtId="2" fontId="3" fillId="9" borderId="7" xfId="0" applyNumberFormat="1" applyFont="1" applyFill="1" applyBorder="1" applyAlignment="1">
      <alignment horizontal="center"/>
    </xf>
    <xf numFmtId="0" fontId="3" fillId="9" borderId="19" xfId="0" applyFont="1" applyFill="1" applyBorder="1" applyAlignment="1">
      <alignment horizontal="center"/>
    </xf>
    <xf numFmtId="0" fontId="36" fillId="44" borderId="30" xfId="0" applyFont="1" applyFill="1" applyBorder="1" applyAlignment="1">
      <alignment horizontal="center" vertical="center"/>
    </xf>
    <xf numFmtId="0" fontId="37" fillId="44" borderId="30" xfId="0" applyFont="1" applyFill="1" applyBorder="1" applyAlignment="1">
      <alignment horizontal="center" vertical="center"/>
    </xf>
    <xf numFmtId="0" fontId="6" fillId="4" borderId="24" xfId="0" applyFont="1" applyFill="1" applyBorder="1" applyAlignment="1">
      <alignment horizontal="left" vertical="center" wrapText="1"/>
    </xf>
    <xf numFmtId="0" fontId="3" fillId="44" borderId="30" xfId="0" applyFont="1" applyFill="1" applyBorder="1" applyAlignment="1">
      <alignment horizontal="center" vertical="center"/>
    </xf>
    <xf numFmtId="165" fontId="36" fillId="44" borderId="30" xfId="0" applyNumberFormat="1" applyFont="1" applyFill="1" applyBorder="1" applyAlignment="1">
      <alignment horizontal="center" vertical="center"/>
    </xf>
    <xf numFmtId="15" fontId="3" fillId="44" borderId="30" xfId="0" applyNumberFormat="1" applyFont="1" applyFill="1" applyBorder="1" applyAlignment="1">
      <alignment horizontal="center" vertical="center"/>
    </xf>
    <xf numFmtId="0" fontId="36" fillId="44" borderId="30" xfId="0" applyFont="1" applyFill="1" applyBorder="1" applyAlignment="1">
      <alignment horizontal="left"/>
    </xf>
    <xf numFmtId="43" fontId="36" fillId="44" borderId="30" xfId="0" applyNumberFormat="1" applyFont="1" applyFill="1" applyBorder="1" applyAlignment="1">
      <alignment horizontal="center" vertical="top"/>
    </xf>
    <xf numFmtId="0" fontId="36" fillId="43" borderId="30" xfId="0" applyFont="1" applyFill="1" applyBorder="1" applyAlignment="1">
      <alignment horizontal="center" vertical="center"/>
    </xf>
    <xf numFmtId="2" fontId="36" fillId="43" borderId="30" xfId="0" applyNumberFormat="1" applyFont="1" applyFill="1" applyBorder="1" applyAlignment="1">
      <alignment horizontal="center" vertical="center"/>
    </xf>
    <xf numFmtId="10" fontId="36" fillId="43" borderId="30" xfId="0" applyNumberFormat="1" applyFont="1" applyFill="1" applyBorder="1" applyAlignment="1">
      <alignment horizontal="center" vertical="center" wrapText="1"/>
    </xf>
    <xf numFmtId="16" fontId="36" fillId="43" borderId="30" xfId="0" applyNumberFormat="1" applyFont="1" applyFill="1" applyBorder="1" applyAlignment="1">
      <alignment horizontal="center" vertical="center"/>
    </xf>
    <xf numFmtId="2" fontId="37" fillId="44" borderId="30" xfId="0" applyNumberFormat="1" applyFont="1" applyFill="1" applyBorder="1" applyAlignment="1">
      <alignment horizontal="center" vertical="center"/>
    </xf>
    <xf numFmtId="0" fontId="37" fillId="6" borderId="26" xfId="0" applyFont="1" applyFill="1" applyBorder="1" applyAlignment="1">
      <alignment horizontal="center" vertical="center"/>
    </xf>
    <xf numFmtId="16" fontId="36" fillId="44" borderId="30" xfId="0" applyNumberFormat="1" applyFont="1" applyFill="1" applyBorder="1" applyAlignment="1">
      <alignment horizontal="center" vertical="center"/>
    </xf>
    <xf numFmtId="0" fontId="36" fillId="44" borderId="30" xfId="0" applyFont="1" applyFill="1" applyBorder="1"/>
    <xf numFmtId="0" fontId="37" fillId="43" borderId="26" xfId="0" applyFont="1" applyFill="1" applyBorder="1" applyAlignment="1">
      <alignment horizontal="center" vertical="center"/>
    </xf>
    <xf numFmtId="0" fontId="36" fillId="43" borderId="2" xfId="0" applyFont="1" applyFill="1" applyBorder="1" applyAlignment="1">
      <alignment horizontal="center" vertical="center"/>
    </xf>
    <xf numFmtId="2" fontId="37" fillId="43" borderId="2" xfId="0" applyNumberFormat="1" applyFont="1" applyFill="1" applyBorder="1" applyAlignment="1">
      <alignment horizontal="center" vertical="center"/>
    </xf>
    <xf numFmtId="166" fontId="36" fillId="43" borderId="2" xfId="0" applyNumberFormat="1" applyFont="1" applyFill="1" applyBorder="1" applyAlignment="1">
      <alignment horizontal="center" vertical="center"/>
    </xf>
    <xf numFmtId="0" fontId="37" fillId="43" borderId="2" xfId="0" applyFont="1" applyFill="1" applyBorder="1" applyAlignment="1">
      <alignment horizontal="center" vertical="center"/>
    </xf>
    <xf numFmtId="16" fontId="36" fillId="44" borderId="2" xfId="0" applyNumberFormat="1" applyFont="1" applyFill="1" applyBorder="1" applyAlignment="1">
      <alignment horizontal="center" vertical="center"/>
    </xf>
    <xf numFmtId="0" fontId="3" fillId="11" borderId="30" xfId="0" applyFont="1" applyFill="1" applyBorder="1" applyAlignment="1">
      <alignment horizontal="center" vertical="center"/>
    </xf>
    <xf numFmtId="165" fontId="36" fillId="11" borderId="30" xfId="0" applyNumberFormat="1" applyFont="1" applyFill="1" applyBorder="1" applyAlignment="1">
      <alignment horizontal="center" vertical="center"/>
    </xf>
    <xf numFmtId="15" fontId="3" fillId="11" borderId="30" xfId="0" applyNumberFormat="1" applyFont="1" applyFill="1" applyBorder="1" applyAlignment="1">
      <alignment horizontal="center" vertical="center"/>
    </xf>
    <xf numFmtId="0" fontId="36" fillId="11" borderId="30" xfId="0" applyFont="1" applyFill="1" applyBorder="1" applyAlignment="1">
      <alignment horizontal="left"/>
    </xf>
    <xf numFmtId="43" fontId="36" fillId="11" borderId="30" xfId="0" applyNumberFormat="1" applyFont="1" applyFill="1" applyBorder="1" applyAlignment="1">
      <alignment horizontal="center" vertical="top"/>
    </xf>
    <xf numFmtId="0" fontId="36" fillId="6" borderId="30" xfId="0" applyFont="1" applyFill="1" applyBorder="1" applyAlignment="1">
      <alignment horizontal="center" vertical="center"/>
    </xf>
    <xf numFmtId="2" fontId="36" fillId="6" borderId="30" xfId="0" applyNumberFormat="1" applyFont="1" applyFill="1" applyBorder="1" applyAlignment="1">
      <alignment horizontal="center" vertical="center"/>
    </xf>
    <xf numFmtId="10" fontId="36" fillId="6" borderId="30" xfId="0" applyNumberFormat="1" applyFont="1" applyFill="1" applyBorder="1" applyAlignment="1">
      <alignment horizontal="center" vertical="center" wrapText="1"/>
    </xf>
    <xf numFmtId="16" fontId="36" fillId="6" borderId="30" xfId="0" applyNumberFormat="1" applyFont="1" applyFill="1" applyBorder="1" applyAlignment="1">
      <alignment horizontal="center" vertical="center"/>
    </xf>
    <xf numFmtId="2" fontId="37" fillId="11" borderId="30" xfId="0" applyNumberFormat="1" applyFont="1" applyFill="1" applyBorder="1" applyAlignment="1">
      <alignment horizontal="center" vertical="center"/>
    </xf>
    <xf numFmtId="0" fontId="36" fillId="43" borderId="5" xfId="0" applyFont="1" applyFill="1" applyBorder="1" applyAlignment="1">
      <alignment horizontal="center" vertical="center"/>
    </xf>
    <xf numFmtId="2" fontId="36" fillId="44" borderId="2" xfId="0" applyNumberFormat="1" applyFont="1" applyFill="1" applyBorder="1" applyAlignment="1">
      <alignment horizontal="center" vertical="center"/>
    </xf>
    <xf numFmtId="0" fontId="37" fillId="6" borderId="30" xfId="0" applyFont="1" applyFill="1" applyBorder="1" applyAlignment="1">
      <alignment horizontal="center" vertical="center"/>
    </xf>
    <xf numFmtId="0" fontId="36" fillId="6" borderId="5" xfId="0" applyFont="1" applyFill="1" applyBorder="1" applyAlignment="1">
      <alignment horizontal="center" vertical="center"/>
    </xf>
    <xf numFmtId="2" fontId="36" fillId="11" borderId="2" xfId="0" applyNumberFormat="1" applyFont="1" applyFill="1" applyBorder="1" applyAlignment="1">
      <alignment horizontal="center" vertical="center"/>
    </xf>
    <xf numFmtId="0" fontId="36" fillId="11" borderId="42" xfId="0" applyFont="1" applyFill="1" applyBorder="1" applyAlignment="1">
      <alignment horizontal="center" vertical="center"/>
    </xf>
    <xf numFmtId="16" fontId="36" fillId="11" borderId="42" xfId="0" applyNumberFormat="1" applyFont="1" applyFill="1" applyBorder="1" applyAlignment="1">
      <alignment horizontal="center" vertical="center"/>
    </xf>
    <xf numFmtId="0" fontId="36" fillId="45" borderId="30" xfId="0" applyFont="1" applyFill="1" applyBorder="1" applyAlignment="1">
      <alignment horizontal="center" vertical="center"/>
    </xf>
    <xf numFmtId="16" fontId="36" fillId="45" borderId="30" xfId="0" applyNumberFormat="1" applyFont="1" applyFill="1" applyBorder="1" applyAlignment="1">
      <alignment horizontal="center" vertical="center"/>
    </xf>
    <xf numFmtId="0" fontId="36" fillId="45" borderId="30" xfId="0" applyFont="1" applyFill="1" applyBorder="1"/>
    <xf numFmtId="0" fontId="37" fillId="45" borderId="30" xfId="0" applyFont="1" applyFill="1" applyBorder="1" applyAlignment="1">
      <alignment horizontal="center" vertical="center"/>
    </xf>
    <xf numFmtId="0" fontId="37" fillId="46" borderId="26" xfId="0" applyFont="1" applyFill="1" applyBorder="1" applyAlignment="1">
      <alignment horizontal="center" vertical="center"/>
    </xf>
    <xf numFmtId="0" fontId="36" fillId="46" borderId="2" xfId="0" applyFont="1" applyFill="1" applyBorder="1" applyAlignment="1">
      <alignment horizontal="center" vertical="center"/>
    </xf>
    <xf numFmtId="2" fontId="37" fillId="46" borderId="2" xfId="0" applyNumberFormat="1" applyFont="1" applyFill="1" applyBorder="1" applyAlignment="1">
      <alignment horizontal="center" vertical="center"/>
    </xf>
    <xf numFmtId="166" fontId="36" fillId="46" borderId="2" xfId="0" applyNumberFormat="1" applyFont="1" applyFill="1" applyBorder="1" applyAlignment="1">
      <alignment horizontal="center" vertical="center"/>
    </xf>
    <xf numFmtId="0" fontId="37" fillId="46" borderId="2" xfId="0" applyFont="1" applyFill="1" applyBorder="1" applyAlignment="1">
      <alignment horizontal="center" vertical="center"/>
    </xf>
    <xf numFmtId="16" fontId="36" fillId="45" borderId="2" xfId="0" applyNumberFormat="1" applyFont="1" applyFill="1" applyBorder="1" applyAlignment="1">
      <alignment horizontal="center" vertical="center"/>
    </xf>
    <xf numFmtId="0" fontId="36" fillId="44" borderId="42" xfId="0" applyFont="1" applyFill="1" applyBorder="1" applyAlignment="1">
      <alignment horizontal="center" vertical="center"/>
    </xf>
    <xf numFmtId="16" fontId="36" fillId="44" borderId="42" xfId="0" applyNumberFormat="1" applyFont="1" applyFill="1" applyBorder="1" applyAlignment="1">
      <alignment horizontal="center" vertical="center"/>
    </xf>
    <xf numFmtId="0" fontId="37" fillId="43" borderId="30" xfId="0" applyFont="1" applyFill="1" applyBorder="1" applyAlignment="1">
      <alignment horizontal="center" vertical="center"/>
    </xf>
    <xf numFmtId="0" fontId="36" fillId="45" borderId="42" xfId="0" applyFont="1" applyFill="1" applyBorder="1" applyAlignment="1">
      <alignment horizontal="center" vertical="center"/>
    </xf>
    <xf numFmtId="16" fontId="36" fillId="45" borderId="42" xfId="0" applyNumberFormat="1" applyFont="1" applyFill="1" applyBorder="1" applyAlignment="1">
      <alignment horizontal="center" vertical="center"/>
    </xf>
    <xf numFmtId="0" fontId="37" fillId="46" borderId="30" xfId="0" applyFont="1" applyFill="1" applyBorder="1" applyAlignment="1">
      <alignment horizontal="center" vertical="center"/>
    </xf>
    <xf numFmtId="0" fontId="36" fillId="46" borderId="5" xfId="0" applyFont="1" applyFill="1" applyBorder="1" applyAlignment="1">
      <alignment horizontal="center" vertical="center"/>
    </xf>
    <xf numFmtId="2" fontId="36" fillId="45" borderId="2" xfId="0" applyNumberFormat="1" applyFont="1" applyFill="1" applyBorder="1" applyAlignment="1">
      <alignment horizontal="center" vertical="center"/>
    </xf>
    <xf numFmtId="0" fontId="3" fillId="45" borderId="30" xfId="0" applyFont="1" applyFill="1" applyBorder="1" applyAlignment="1">
      <alignment horizontal="center" vertical="center"/>
    </xf>
    <xf numFmtId="165" fontId="36" fillId="45" borderId="30" xfId="0" applyNumberFormat="1" applyFont="1" applyFill="1" applyBorder="1" applyAlignment="1">
      <alignment horizontal="center" vertical="center"/>
    </xf>
    <xf numFmtId="15" fontId="3" fillId="45" borderId="30" xfId="0" applyNumberFormat="1" applyFont="1" applyFill="1" applyBorder="1" applyAlignment="1">
      <alignment horizontal="center" vertical="center"/>
    </xf>
    <xf numFmtId="0" fontId="36" fillId="45" borderId="30" xfId="0" applyFont="1" applyFill="1" applyBorder="1" applyAlignment="1">
      <alignment horizontal="left"/>
    </xf>
    <xf numFmtId="43" fontId="36" fillId="45" borderId="30" xfId="0" applyNumberFormat="1" applyFont="1" applyFill="1" applyBorder="1" applyAlignment="1">
      <alignment horizontal="center" vertical="top"/>
    </xf>
    <xf numFmtId="0" fontId="36" fillId="46" borderId="30" xfId="0" applyFont="1" applyFill="1" applyBorder="1" applyAlignment="1">
      <alignment horizontal="center" vertical="center"/>
    </xf>
    <xf numFmtId="2" fontId="36" fillId="46" borderId="30" xfId="0" applyNumberFormat="1" applyFont="1" applyFill="1" applyBorder="1" applyAlignment="1">
      <alignment horizontal="center" vertical="center"/>
    </xf>
    <xf numFmtId="10" fontId="36" fillId="46" borderId="30" xfId="0" applyNumberFormat="1" applyFont="1" applyFill="1" applyBorder="1" applyAlignment="1">
      <alignment horizontal="center" vertical="center" wrapText="1"/>
    </xf>
    <xf numFmtId="16" fontId="36" fillId="46" borderId="30" xfId="0" applyNumberFormat="1" applyFont="1" applyFill="1" applyBorder="1" applyAlignment="1">
      <alignment horizontal="center" vertical="center"/>
    </xf>
    <xf numFmtId="2" fontId="37" fillId="45" borderId="30" xfId="0" applyNumberFormat="1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 wrapText="1"/>
    </xf>
    <xf numFmtId="0" fontId="13" fillId="0" borderId="13" xfId="0" applyFont="1" applyBorder="1"/>
    <xf numFmtId="0" fontId="13" fillId="0" borderId="14" xfId="0" applyFont="1" applyBorder="1"/>
    <xf numFmtId="0" fontId="6" fillId="4" borderId="9" xfId="0" applyFont="1" applyFill="1" applyBorder="1" applyAlignment="1">
      <alignment horizontal="center" vertical="center" wrapText="1"/>
    </xf>
    <xf numFmtId="0" fontId="13" fillId="0" borderId="21" xfId="0" applyFont="1" applyBorder="1"/>
    <xf numFmtId="0" fontId="6" fillId="4" borderId="10" xfId="0" applyFont="1" applyFill="1" applyBorder="1" applyAlignment="1">
      <alignment horizontal="left" vertical="center" wrapText="1"/>
    </xf>
    <xf numFmtId="0" fontId="13" fillId="0" borderId="29" xfId="0" applyFont="1" applyBorder="1"/>
    <xf numFmtId="0" fontId="13" fillId="0" borderId="20" xfId="0" applyFont="1" applyBorder="1"/>
    <xf numFmtId="0" fontId="6" fillId="4" borderId="10" xfId="0" applyFont="1" applyFill="1" applyBorder="1" applyAlignment="1">
      <alignment horizontal="center" vertical="center" wrapText="1"/>
    </xf>
    <xf numFmtId="0" fontId="26" fillId="2" borderId="22" xfId="0" applyFont="1" applyFill="1" applyBorder="1"/>
    <xf numFmtId="0" fontId="13" fillId="0" borderId="23" xfId="0" applyFont="1" applyBorder="1"/>
    <xf numFmtId="2" fontId="31" fillId="2" borderId="22" xfId="0" applyNumberFormat="1" applyFont="1" applyFill="1" applyBorder="1" applyAlignment="1">
      <alignment horizontal="left" wrapText="1"/>
    </xf>
    <xf numFmtId="0" fontId="37" fillId="6" borderId="31" xfId="0" applyFont="1" applyFill="1" applyBorder="1" applyAlignment="1">
      <alignment horizontal="center" vertical="center"/>
    </xf>
    <xf numFmtId="0" fontId="37" fillId="6" borderId="42" xfId="0" applyFont="1" applyFill="1" applyBorder="1" applyAlignment="1">
      <alignment horizontal="center" vertical="center"/>
    </xf>
    <xf numFmtId="0" fontId="37" fillId="0" borderId="31" xfId="0" applyFont="1" applyBorder="1" applyAlignment="1">
      <alignment horizontal="center" vertical="center"/>
    </xf>
    <xf numFmtId="0" fontId="37" fillId="0" borderId="42" xfId="0" applyFont="1" applyBorder="1" applyAlignment="1">
      <alignment horizontal="center" vertical="center"/>
    </xf>
    <xf numFmtId="16" fontId="36" fillId="0" borderId="45" xfId="0" applyNumberFormat="1" applyFont="1" applyBorder="1" applyAlignment="1">
      <alignment horizontal="center" vertical="center"/>
    </xf>
    <xf numFmtId="16" fontId="36" fillId="0" borderId="42" xfId="0" applyNumberFormat="1" applyFont="1" applyBorder="1" applyAlignment="1">
      <alignment horizontal="center" vertical="center"/>
    </xf>
    <xf numFmtId="0" fontId="36" fillId="0" borderId="31" xfId="0" applyFont="1" applyBorder="1" applyAlignment="1">
      <alignment horizontal="center" vertical="center"/>
    </xf>
    <xf numFmtId="0" fontId="36" fillId="0" borderId="42" xfId="0" applyFont="1" applyBorder="1" applyAlignment="1">
      <alignment horizontal="center" vertical="center"/>
    </xf>
    <xf numFmtId="16" fontId="36" fillId="0" borderId="31" xfId="0" applyNumberFormat="1" applyFont="1" applyBorder="1" applyAlignment="1">
      <alignment horizontal="center" vertical="center"/>
    </xf>
    <xf numFmtId="166" fontId="36" fillId="46" borderId="7" xfId="0" applyNumberFormat="1" applyFont="1" applyFill="1" applyBorder="1" applyAlignment="1">
      <alignment horizontal="center" vertical="center"/>
    </xf>
    <xf numFmtId="166" fontId="36" fillId="46" borderId="43" xfId="0" applyNumberFormat="1" applyFont="1" applyFill="1" applyBorder="1" applyAlignment="1">
      <alignment horizontal="center" vertical="center"/>
    </xf>
    <xf numFmtId="0" fontId="37" fillId="46" borderId="7" xfId="0" applyFont="1" applyFill="1" applyBorder="1" applyAlignment="1">
      <alignment horizontal="center" vertical="center"/>
    </xf>
    <xf numFmtId="0" fontId="37" fillId="46" borderId="43" xfId="0" applyFont="1" applyFill="1" applyBorder="1" applyAlignment="1">
      <alignment horizontal="center" vertical="center"/>
    </xf>
    <xf numFmtId="0" fontId="37" fillId="46" borderId="31" xfId="0" applyFont="1" applyFill="1" applyBorder="1" applyAlignment="1">
      <alignment horizontal="center" vertical="center"/>
    </xf>
    <xf numFmtId="0" fontId="37" fillId="46" borderId="42" xfId="0" applyFont="1" applyFill="1" applyBorder="1" applyAlignment="1">
      <alignment horizontal="center" vertical="center"/>
    </xf>
    <xf numFmtId="16" fontId="36" fillId="45" borderId="7" xfId="0" applyNumberFormat="1" applyFont="1" applyFill="1" applyBorder="1" applyAlignment="1">
      <alignment horizontal="center" vertical="center"/>
    </xf>
    <xf numFmtId="16" fontId="36" fillId="45" borderId="43" xfId="0" applyNumberFormat="1" applyFont="1" applyFill="1" applyBorder="1" applyAlignment="1">
      <alignment horizontal="center" vertical="center"/>
    </xf>
    <xf numFmtId="0" fontId="36" fillId="45" borderId="31" xfId="0" applyFont="1" applyFill="1" applyBorder="1" applyAlignment="1">
      <alignment horizontal="center" vertical="center"/>
    </xf>
    <xf numFmtId="0" fontId="36" fillId="45" borderId="42" xfId="0" applyFont="1" applyFill="1" applyBorder="1" applyAlignment="1">
      <alignment horizontal="center" vertical="center"/>
    </xf>
    <xf numFmtId="16" fontId="36" fillId="45" borderId="31" xfId="0" applyNumberFormat="1" applyFont="1" applyFill="1" applyBorder="1" applyAlignment="1">
      <alignment horizontal="center" vertical="center"/>
    </xf>
    <xf numFmtId="16" fontId="36" fillId="45" borderId="42" xfId="0" applyNumberFormat="1" applyFont="1" applyFill="1" applyBorder="1" applyAlignment="1">
      <alignment horizontal="center" vertical="center"/>
    </xf>
    <xf numFmtId="16" fontId="36" fillId="44" borderId="7" xfId="0" applyNumberFormat="1" applyFont="1" applyFill="1" applyBorder="1" applyAlignment="1">
      <alignment horizontal="center" vertical="center"/>
    </xf>
    <xf numFmtId="16" fontId="36" fillId="44" borderId="43" xfId="0" applyNumberFormat="1" applyFont="1" applyFill="1" applyBorder="1" applyAlignment="1">
      <alignment horizontal="center" vertical="center"/>
    </xf>
    <xf numFmtId="0" fontId="36" fillId="11" borderId="31" xfId="0" applyFont="1" applyFill="1" applyBorder="1" applyAlignment="1">
      <alignment horizontal="center" vertical="center"/>
    </xf>
    <xf numFmtId="0" fontId="36" fillId="11" borderId="42" xfId="0" applyFont="1" applyFill="1" applyBorder="1" applyAlignment="1">
      <alignment horizontal="center" vertical="center"/>
    </xf>
    <xf numFmtId="16" fontId="36" fillId="11" borderId="31" xfId="0" applyNumberFormat="1" applyFont="1" applyFill="1" applyBorder="1" applyAlignment="1">
      <alignment horizontal="center" vertical="center"/>
    </xf>
    <xf numFmtId="16" fontId="36" fillId="11" borderId="42" xfId="0" applyNumberFormat="1" applyFont="1" applyFill="1" applyBorder="1" applyAlignment="1">
      <alignment horizontal="center" vertical="center"/>
    </xf>
    <xf numFmtId="0" fontId="37" fillId="43" borderId="31" xfId="0" applyFont="1" applyFill="1" applyBorder="1" applyAlignment="1">
      <alignment horizontal="center" vertical="center"/>
    </xf>
    <xf numFmtId="0" fontId="37" fillId="43" borderId="42" xfId="0" applyFont="1" applyFill="1" applyBorder="1" applyAlignment="1">
      <alignment horizontal="center" vertical="center"/>
    </xf>
    <xf numFmtId="0" fontId="36" fillId="44" borderId="31" xfId="0" applyFont="1" applyFill="1" applyBorder="1" applyAlignment="1">
      <alignment horizontal="center" vertical="center"/>
    </xf>
    <xf numFmtId="0" fontId="36" fillId="44" borderId="42" xfId="0" applyFont="1" applyFill="1" applyBorder="1" applyAlignment="1">
      <alignment horizontal="center" vertical="center"/>
    </xf>
    <xf numFmtId="16" fontId="36" fillId="44" borderId="31" xfId="0" applyNumberFormat="1" applyFont="1" applyFill="1" applyBorder="1" applyAlignment="1">
      <alignment horizontal="center" vertical="center"/>
    </xf>
    <xf numFmtId="16" fontId="36" fillId="44" borderId="42" xfId="0" applyNumberFormat="1" applyFont="1" applyFill="1" applyBorder="1" applyAlignment="1">
      <alignment horizontal="center" vertical="center"/>
    </xf>
    <xf numFmtId="166" fontId="36" fillId="6" borderId="7" xfId="0" applyNumberFormat="1" applyFont="1" applyFill="1" applyBorder="1" applyAlignment="1">
      <alignment horizontal="center" vertical="center"/>
    </xf>
    <xf numFmtId="166" fontId="36" fillId="6" borderId="26" xfId="0" applyNumberFormat="1" applyFont="1" applyFill="1" applyBorder="1" applyAlignment="1">
      <alignment horizontal="center" vertical="center"/>
    </xf>
    <xf numFmtId="0" fontId="37" fillId="6" borderId="7" xfId="0" applyFont="1" applyFill="1" applyBorder="1" applyAlignment="1">
      <alignment horizontal="center" vertical="center"/>
    </xf>
    <xf numFmtId="0" fontId="37" fillId="6" borderId="26" xfId="0" applyFont="1" applyFill="1" applyBorder="1" applyAlignment="1">
      <alignment horizontal="center" vertical="center"/>
    </xf>
    <xf numFmtId="16" fontId="36" fillId="11" borderId="7" xfId="0" applyNumberFormat="1" applyFont="1" applyFill="1" applyBorder="1" applyAlignment="1">
      <alignment horizontal="center" vertical="center"/>
    </xf>
    <xf numFmtId="16" fontId="36" fillId="11" borderId="26" xfId="0" applyNumberFormat="1" applyFont="1" applyFill="1" applyBorder="1" applyAlignment="1">
      <alignment horizontal="center" vertical="center"/>
    </xf>
    <xf numFmtId="166" fontId="36" fillId="43" borderId="7" xfId="0" applyNumberFormat="1" applyFont="1" applyFill="1" applyBorder="1" applyAlignment="1">
      <alignment horizontal="center" vertical="center"/>
    </xf>
    <xf numFmtId="166" fontId="36" fillId="43" borderId="43" xfId="0" applyNumberFormat="1" applyFont="1" applyFill="1" applyBorder="1" applyAlignment="1">
      <alignment horizontal="center" vertical="center"/>
    </xf>
    <xf numFmtId="0" fontId="37" fillId="43" borderId="7" xfId="0" applyFont="1" applyFill="1" applyBorder="1" applyAlignment="1">
      <alignment horizontal="center" vertical="center"/>
    </xf>
    <xf numFmtId="0" fontId="37" fillId="43" borderId="43" xfId="0" applyFont="1" applyFill="1" applyBorder="1" applyAlignment="1">
      <alignment horizontal="center" vertical="center"/>
    </xf>
    <xf numFmtId="166" fontId="36" fillId="6" borderId="43" xfId="0" applyNumberFormat="1" applyFont="1" applyFill="1" applyBorder="1" applyAlignment="1">
      <alignment horizontal="center" vertical="center"/>
    </xf>
    <xf numFmtId="16" fontId="36" fillId="11" borderId="43" xfId="0" applyNumberFormat="1" applyFont="1" applyFill="1" applyBorder="1" applyAlignment="1">
      <alignment horizontal="center" vertical="center"/>
    </xf>
    <xf numFmtId="0" fontId="37" fillId="6" borderId="43" xfId="0" applyFont="1" applyFill="1" applyBorder="1" applyAlignment="1">
      <alignment horizontal="center" vertical="center"/>
    </xf>
    <xf numFmtId="16" fontId="36" fillId="11" borderId="44" xfId="0" applyNumberFormat="1" applyFont="1" applyFill="1" applyBorder="1" applyAlignment="1">
      <alignment horizontal="center" vertical="center"/>
    </xf>
    <xf numFmtId="166" fontId="36" fillId="6" borderId="44" xfId="0" applyNumberFormat="1" applyFont="1" applyFill="1" applyBorder="1" applyAlignment="1">
      <alignment horizontal="center" vertical="center"/>
    </xf>
    <xf numFmtId="0" fontId="37" fillId="6" borderId="44" xfId="0" applyFont="1" applyFill="1" applyBorder="1" applyAlignment="1">
      <alignment horizontal="center" vertical="center"/>
    </xf>
  </cellXfs>
  <cellStyles count="92">
    <cellStyle name="20% - Accent1 2" xfId="13"/>
    <cellStyle name="20% - Accent2 2" xfId="14"/>
    <cellStyle name="20% - Accent3 2" xfId="15"/>
    <cellStyle name="20% - Accent4 2" xfId="16"/>
    <cellStyle name="20% - Accent5 2" xfId="17"/>
    <cellStyle name="20% - Accent6 2" xfId="18"/>
    <cellStyle name="40% - Accent1 2" xfId="19"/>
    <cellStyle name="40% - Accent2 2" xfId="20"/>
    <cellStyle name="40% - Accent3 2" xfId="21"/>
    <cellStyle name="40% - Accent4 2" xfId="22"/>
    <cellStyle name="40% - Accent5 2" xfId="23"/>
    <cellStyle name="40% - Accent6 2" xfId="24"/>
    <cellStyle name="60% - Accent1 2" xfId="64"/>
    <cellStyle name="60% - Accent1 3" xfId="25"/>
    <cellStyle name="60% - Accent2 2" xfId="65"/>
    <cellStyle name="60% - Accent2 3" xfId="26"/>
    <cellStyle name="60% - Accent3 2" xfId="66"/>
    <cellStyle name="60% - Accent3 3" xfId="27"/>
    <cellStyle name="60% - Accent4 2" xfId="67"/>
    <cellStyle name="60% - Accent4 3" xfId="28"/>
    <cellStyle name="60% - Accent5 2" xfId="68"/>
    <cellStyle name="60% - Accent5 3" xfId="29"/>
    <cellStyle name="60% - Accent6 2" xfId="69"/>
    <cellStyle name="60% - Accent6 3" xfId="30"/>
    <cellStyle name="Accent1 2" xfId="31"/>
    <cellStyle name="Accent2 2" xfId="32"/>
    <cellStyle name="Accent3 2" xfId="33"/>
    <cellStyle name="Accent4 2" xfId="34"/>
    <cellStyle name="Accent5 2" xfId="35"/>
    <cellStyle name="Accent6 2" xfId="36"/>
    <cellStyle name="Bad 2" xfId="37"/>
    <cellStyle name="Calculation" xfId="8" builtinId="22" customBuiltin="1"/>
    <cellStyle name="Check Cell" xfId="10" builtinId="23" customBuiltin="1"/>
    <cellStyle name="Comma 2" xfId="70"/>
    <cellStyle name="Comma 2 2" xfId="80"/>
    <cellStyle name="Comma 3" xfId="52"/>
    <cellStyle name="Explanatory Text 2" xfId="38"/>
    <cellStyle name="Good 2" xfId="39"/>
    <cellStyle name="Heading 1" xfId="3" builtinId="16" customBuiltin="1"/>
    <cellStyle name="Heading 2" xfId="4" builtinId="17" customBuiltin="1"/>
    <cellStyle name="Heading 3" xfId="5" builtinId="18" customBuiltin="1"/>
    <cellStyle name="Heading 4 2" xfId="40"/>
    <cellStyle name="Hyperlink 2" xfId="41"/>
    <cellStyle name="Input" xfId="6" builtinId="20" customBuiltin="1"/>
    <cellStyle name="Linked Cell" xfId="9" builtinId="24" customBuiltin="1"/>
    <cellStyle name="Neutral 2" xfId="63"/>
    <cellStyle name="Neutral 3" xfId="42"/>
    <cellStyle name="Normal" xfId="0" builtinId="0"/>
    <cellStyle name="Normal 10" xfId="61"/>
    <cellStyle name="Normal 10 2" xfId="72"/>
    <cellStyle name="Normal 11" xfId="73"/>
    <cellStyle name="Normal 11 2" xfId="81"/>
    <cellStyle name="Normal 12" xfId="74"/>
    <cellStyle name="Normal 12 2" xfId="82"/>
    <cellStyle name="Normal 13" xfId="75"/>
    <cellStyle name="Normal 13 2" xfId="83"/>
    <cellStyle name="Normal 14" xfId="76"/>
    <cellStyle name="Normal 14 2" xfId="84"/>
    <cellStyle name="Normal 15" xfId="77"/>
    <cellStyle name="Normal 15 2" xfId="85"/>
    <cellStyle name="Normal 16" xfId="78"/>
    <cellStyle name="Normal 16 2" xfId="86"/>
    <cellStyle name="Normal 17" xfId="79"/>
    <cellStyle name="Normal 17 2" xfId="87"/>
    <cellStyle name="Normal 18" xfId="88"/>
    <cellStyle name="Normal 19" xfId="89"/>
    <cellStyle name="Normal 2" xfId="43"/>
    <cellStyle name="Normal 2 2" xfId="55"/>
    <cellStyle name="Normal 20" xfId="90"/>
    <cellStyle name="Normal 21" xfId="91"/>
    <cellStyle name="Normal 22" xfId="12"/>
    <cellStyle name="Normal 3" xfId="44"/>
    <cellStyle name="Normal 4" xfId="49"/>
    <cellStyle name="Normal 4 2" xfId="56"/>
    <cellStyle name="Normal 5" xfId="50"/>
    <cellStyle name="Normal 5 2" xfId="57"/>
    <cellStyle name="Normal 6" xfId="51"/>
    <cellStyle name="Normal 6 2" xfId="58"/>
    <cellStyle name="Normal 7" xfId="1"/>
    <cellStyle name="Normal 7 2" xfId="2"/>
    <cellStyle name="Normal 8" xfId="54"/>
    <cellStyle name="Normal 8 2" xfId="59"/>
    <cellStyle name="Normal 9" xfId="60"/>
    <cellStyle name="Normal 9 2" xfId="71"/>
    <cellStyle name="Note 2" xfId="53"/>
    <cellStyle name="Note 3" xfId="45"/>
    <cellStyle name="Output" xfId="7" builtinId="21" customBuiltin="1"/>
    <cellStyle name="Percent 2" xfId="46"/>
    <cellStyle name="Title 2" xfId="62"/>
    <cellStyle name="Title 3" xfId="47"/>
    <cellStyle name="Total" xfId="11" builtinId="25" customBuiltin="1"/>
    <cellStyle name="Warning Text 2" xfId="4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4286250</xdr:colOff>
      <xdr:row>0</xdr:row>
      <xdr:rowOff>133350</xdr:rowOff>
    </xdr:from>
    <xdr:ext cx="1552575" cy="552450"/>
    <xdr:pic>
      <xdr:nvPicPr>
        <xdr:cNvPr id="2" name="image1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123825</xdr:colOff>
      <xdr:row>202</xdr:row>
      <xdr:rowOff>0</xdr:rowOff>
    </xdr:from>
    <xdr:ext cx="4619625" cy="2305050"/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8</xdr:col>
      <xdr:colOff>76200</xdr:colOff>
      <xdr:row>0</xdr:row>
      <xdr:rowOff>76200</xdr:rowOff>
    </xdr:from>
    <xdr:ext cx="2362200" cy="419100"/>
    <xdr:pic>
      <xdr:nvPicPr>
        <xdr:cNvPr id="2" name="image2.jpg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22413</xdr:colOff>
      <xdr:row>213</xdr:row>
      <xdr:rowOff>22411</xdr:rowOff>
    </xdr:from>
    <xdr:ext cx="3417794" cy="885826"/>
    <xdr:pic>
      <xdr:nvPicPr>
        <xdr:cNvPr id="3" name="image3.png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80148" y="33864176"/>
          <a:ext cx="3417794" cy="885826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323850</xdr:colOff>
      <xdr:row>218</xdr:row>
      <xdr:rowOff>95250</xdr:rowOff>
    </xdr:from>
    <xdr:ext cx="3933825" cy="800100"/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xmlns="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1895475" cy="514350"/>
    <xdr:pic>
      <xdr:nvPicPr>
        <xdr:cNvPr id="2" name="image4.jpg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224118</xdr:colOff>
      <xdr:row>217</xdr:row>
      <xdr:rowOff>76199</xdr:rowOff>
    </xdr:from>
    <xdr:ext cx="3316941" cy="898711"/>
    <xdr:pic>
      <xdr:nvPicPr>
        <xdr:cNvPr id="3" name="image5.png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107206" y="34792023"/>
          <a:ext cx="3316941" cy="898711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323850</xdr:colOff>
      <xdr:row>510</xdr:row>
      <xdr:rowOff>0</xdr:rowOff>
    </xdr:from>
    <xdr:ext cx="3543300" cy="1590675"/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xmlns="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497606" y="81213511"/>
          <a:ext cx="3541059" cy="155089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2209800" cy="514350"/>
    <xdr:pic>
      <xdr:nvPicPr>
        <xdr:cNvPr id="2" name="image6.jpg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448236</xdr:colOff>
      <xdr:row>510</xdr:row>
      <xdr:rowOff>95250</xdr:rowOff>
    </xdr:from>
    <xdr:ext cx="3372970" cy="722779"/>
    <xdr:pic>
      <xdr:nvPicPr>
        <xdr:cNvPr id="3" name="image7.png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48236" y="80676750"/>
          <a:ext cx="3372970" cy="722779"/>
        </a:xfrm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76200</xdr:colOff>
      <xdr:row>0</xdr:row>
      <xdr:rowOff>123825</xdr:rowOff>
    </xdr:from>
    <xdr:ext cx="1533525" cy="552450"/>
    <xdr:pic>
      <xdr:nvPicPr>
        <xdr:cNvPr id="2" name="image8.jpg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628650</xdr:colOff>
      <xdr:row>1</xdr:row>
      <xdr:rowOff>0</xdr:rowOff>
    </xdr:from>
    <xdr:ext cx="2743200" cy="514350"/>
    <xdr:pic>
      <xdr:nvPicPr>
        <xdr:cNvPr id="2" name="image9.jpg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7"/>
  <sheetViews>
    <sheetView tabSelected="1" workbookViewId="0">
      <selection activeCell="B20" sqref="B20"/>
    </sheetView>
  </sheetViews>
  <sheetFormatPr defaultColWidth="14.425781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 t="s">
        <v>311</v>
      </c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45323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14" t="s">
        <v>4</v>
      </c>
      <c r="D13" s="15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14" t="s">
        <v>6</v>
      </c>
      <c r="D14" s="15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6">
        <v>3</v>
      </c>
      <c r="C15" s="17" t="s">
        <v>8</v>
      </c>
      <c r="D15" s="15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8">
        <v>4</v>
      </c>
      <c r="C16" s="14" t="s">
        <v>10</v>
      </c>
      <c r="D16" s="19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8">
        <v>5</v>
      </c>
      <c r="C17" s="14" t="s">
        <v>12</v>
      </c>
      <c r="D17" s="20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21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" footer="0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36"/>
  <sheetViews>
    <sheetView zoomScale="88" zoomScaleNormal="100" workbookViewId="0">
      <pane ySplit="10" topLeftCell="A11" activePane="bottomLeft" state="frozen"/>
      <selection pane="bottomLeft" activeCell="C11" sqref="C11"/>
    </sheetView>
  </sheetViews>
  <sheetFormatPr defaultColWidth="14.425781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1"/>
      <c r="O2" s="1"/>
      <c r="P2" s="1"/>
    </row>
    <row r="3" spans="1:16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1"/>
      <c r="O3" s="1"/>
      <c r="P3" s="1"/>
    </row>
    <row r="4" spans="1:16" ht="6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3" t="s">
        <v>14</v>
      </c>
      <c r="N5" s="1"/>
      <c r="O5" s="1"/>
      <c r="P5" s="1"/>
    </row>
    <row r="6" spans="1:16" ht="16.5" customHeight="1">
      <c r="A6" s="24" t="s">
        <v>15</v>
      </c>
      <c r="B6" s="24"/>
      <c r="C6" s="1"/>
      <c r="D6" s="1"/>
      <c r="E6" s="1"/>
      <c r="F6" s="1"/>
      <c r="G6" s="1"/>
      <c r="H6" s="1"/>
      <c r="I6" s="1"/>
      <c r="J6" s="1"/>
      <c r="K6" s="1"/>
      <c r="L6" s="7">
        <f>Main!B10</f>
        <v>45323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5"/>
      <c r="B8" s="25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357" t="s">
        <v>16</v>
      </c>
      <c r="B9" s="359" t="s">
        <v>17</v>
      </c>
      <c r="C9" s="359" t="s">
        <v>18</v>
      </c>
      <c r="D9" s="359" t="s">
        <v>19</v>
      </c>
      <c r="E9" s="26" t="s">
        <v>20</v>
      </c>
      <c r="F9" s="26" t="s">
        <v>21</v>
      </c>
      <c r="G9" s="354" t="s">
        <v>22</v>
      </c>
      <c r="H9" s="355"/>
      <c r="I9" s="356"/>
      <c r="J9" s="354" t="s">
        <v>23</v>
      </c>
      <c r="K9" s="355"/>
      <c r="L9" s="356"/>
      <c r="M9" s="26"/>
      <c r="N9" s="27"/>
      <c r="O9" s="27"/>
      <c r="P9" s="27"/>
    </row>
    <row r="10" spans="1:16" ht="38.25">
      <c r="A10" s="358"/>
      <c r="B10" s="360"/>
      <c r="C10" s="360"/>
      <c r="D10" s="360"/>
      <c r="E10" s="28" t="s">
        <v>24</v>
      </c>
      <c r="F10" s="28" t="s">
        <v>24</v>
      </c>
      <c r="G10" s="243" t="s">
        <v>25</v>
      </c>
      <c r="H10" s="243" t="s">
        <v>26</v>
      </c>
      <c r="I10" s="243" t="s">
        <v>27</v>
      </c>
      <c r="J10" s="243" t="s">
        <v>28</v>
      </c>
      <c r="K10" s="243" t="s">
        <v>29</v>
      </c>
      <c r="L10" s="243" t="s">
        <v>30</v>
      </c>
      <c r="M10" s="243" t="s">
        <v>31</v>
      </c>
      <c r="N10" s="29" t="s">
        <v>32</v>
      </c>
      <c r="O10" s="29" t="s">
        <v>33</v>
      </c>
      <c r="P10" s="30" t="s">
        <v>857</v>
      </c>
    </row>
    <row r="11" spans="1:16" ht="12.75" customHeight="1">
      <c r="A11" s="250">
        <v>1</v>
      </c>
      <c r="B11" s="263" t="s">
        <v>34</v>
      </c>
      <c r="C11" s="240" t="s">
        <v>35</v>
      </c>
      <c r="D11" s="254">
        <v>45351</v>
      </c>
      <c r="E11" s="240">
        <v>21808.6</v>
      </c>
      <c r="F11" s="240">
        <v>21739.533333333333</v>
      </c>
      <c r="G11" s="239">
        <v>21639.066666666666</v>
      </c>
      <c r="H11" s="239">
        <v>21469.533333333333</v>
      </c>
      <c r="I11" s="239">
        <v>21369.066666666666</v>
      </c>
      <c r="J11" s="239">
        <v>21909.066666666666</v>
      </c>
      <c r="K11" s="239">
        <v>22009.533333333333</v>
      </c>
      <c r="L11" s="239">
        <v>22179.066666666666</v>
      </c>
      <c r="M11" s="238">
        <v>21840</v>
      </c>
      <c r="N11" s="238">
        <v>21570</v>
      </c>
      <c r="O11" s="238">
        <v>12165100</v>
      </c>
      <c r="P11" s="241">
        <v>1.3952741775496681E-3</v>
      </c>
    </row>
    <row r="12" spans="1:16" ht="12.75" customHeight="1">
      <c r="A12" s="250">
        <v>2</v>
      </c>
      <c r="B12" s="263" t="s">
        <v>34</v>
      </c>
      <c r="C12" s="240" t="s">
        <v>36</v>
      </c>
      <c r="D12" s="254">
        <v>45351</v>
      </c>
      <c r="E12" s="240">
        <v>46324.25</v>
      </c>
      <c r="F12" s="240">
        <v>46058.1</v>
      </c>
      <c r="G12" s="239">
        <v>45671.7</v>
      </c>
      <c r="H12" s="239">
        <v>45019.15</v>
      </c>
      <c r="I12" s="239">
        <v>44632.75</v>
      </c>
      <c r="J12" s="239">
        <v>46710.649999999994</v>
      </c>
      <c r="K12" s="239">
        <v>47097.05</v>
      </c>
      <c r="L12" s="239">
        <v>47749.599999999991</v>
      </c>
      <c r="M12" s="238">
        <v>46444.5</v>
      </c>
      <c r="N12" s="238">
        <v>45405.55</v>
      </c>
      <c r="O12" s="238">
        <v>3296640</v>
      </c>
      <c r="P12" s="241">
        <v>-5.458456111672725E-2</v>
      </c>
    </row>
    <row r="13" spans="1:16" ht="12.75" customHeight="1">
      <c r="A13" s="250">
        <v>3</v>
      </c>
      <c r="B13" s="263" t="s">
        <v>34</v>
      </c>
      <c r="C13" s="262" t="s">
        <v>37</v>
      </c>
      <c r="D13" s="256">
        <v>45349</v>
      </c>
      <c r="E13" s="255">
        <v>20606.2</v>
      </c>
      <c r="F13" s="255">
        <v>20526.666666666668</v>
      </c>
      <c r="G13" s="257">
        <v>20369.483333333337</v>
      </c>
      <c r="H13" s="257">
        <v>20132.76666666667</v>
      </c>
      <c r="I13" s="257">
        <v>19975.583333333339</v>
      </c>
      <c r="J13" s="257">
        <v>20763.383333333335</v>
      </c>
      <c r="K13" s="257">
        <v>20920.566666666662</v>
      </c>
      <c r="L13" s="257">
        <v>21157.283333333333</v>
      </c>
      <c r="M13" s="258">
        <v>20683.849999999999</v>
      </c>
      <c r="N13" s="258">
        <v>20289.95</v>
      </c>
      <c r="O13" s="258">
        <v>81440</v>
      </c>
      <c r="P13" s="259">
        <v>-4.4009779951100243E-3</v>
      </c>
    </row>
    <row r="14" spans="1:16" ht="12.75" customHeight="1">
      <c r="A14" s="250">
        <v>4</v>
      </c>
      <c r="B14" s="263" t="s">
        <v>34</v>
      </c>
      <c r="C14" s="262" t="s">
        <v>38</v>
      </c>
      <c r="D14" s="256">
        <v>45348</v>
      </c>
      <c r="E14" s="255">
        <v>10695.45</v>
      </c>
      <c r="F14" s="255">
        <v>10656.533333333335</v>
      </c>
      <c r="G14" s="257">
        <v>10600.716666666669</v>
      </c>
      <c r="H14" s="257">
        <v>10505.983333333334</v>
      </c>
      <c r="I14" s="257">
        <v>10450.166666666668</v>
      </c>
      <c r="J14" s="257">
        <v>10751.26666666667</v>
      </c>
      <c r="K14" s="257">
        <v>10807.083333333336</v>
      </c>
      <c r="L14" s="257">
        <v>10901.816666666671</v>
      </c>
      <c r="M14" s="258">
        <v>10712.35</v>
      </c>
      <c r="N14" s="258">
        <v>10561.8</v>
      </c>
      <c r="O14" s="258">
        <v>716250</v>
      </c>
      <c r="P14" s="259">
        <v>-3.652138821630347E-2</v>
      </c>
    </row>
    <row r="15" spans="1:16" ht="12.75" customHeight="1">
      <c r="A15" s="250">
        <v>5</v>
      </c>
      <c r="B15" s="263" t="s">
        <v>39</v>
      </c>
      <c r="C15" s="255" t="s">
        <v>40</v>
      </c>
      <c r="D15" s="256">
        <v>45351</v>
      </c>
      <c r="E15" s="255">
        <v>662.35</v>
      </c>
      <c r="F15" s="255">
        <v>654.01666666666665</v>
      </c>
      <c r="G15" s="257">
        <v>643.2833333333333</v>
      </c>
      <c r="H15" s="257">
        <v>624.2166666666667</v>
      </c>
      <c r="I15" s="257">
        <v>613.48333333333335</v>
      </c>
      <c r="J15" s="257">
        <v>673.08333333333326</v>
      </c>
      <c r="K15" s="257">
        <v>683.81666666666661</v>
      </c>
      <c r="L15" s="257">
        <v>702.88333333333321</v>
      </c>
      <c r="M15" s="258">
        <v>664.75</v>
      </c>
      <c r="N15" s="258">
        <v>634.95000000000005</v>
      </c>
      <c r="O15" s="258">
        <v>12109000</v>
      </c>
      <c r="P15" s="259">
        <v>-1.05409380617748E-2</v>
      </c>
    </row>
    <row r="16" spans="1:16" ht="12.75" customHeight="1">
      <c r="A16" s="250">
        <v>6</v>
      </c>
      <c r="B16" s="263" t="s">
        <v>41</v>
      </c>
      <c r="C16" s="260" t="s">
        <v>42</v>
      </c>
      <c r="D16" s="256">
        <v>45351</v>
      </c>
      <c r="E16" s="255">
        <v>4704.8</v>
      </c>
      <c r="F16" s="255">
        <v>4721.1500000000005</v>
      </c>
      <c r="G16" s="257">
        <v>4646.6500000000015</v>
      </c>
      <c r="H16" s="257">
        <v>4588.5000000000009</v>
      </c>
      <c r="I16" s="257">
        <v>4514.0000000000018</v>
      </c>
      <c r="J16" s="257">
        <v>4779.3000000000011</v>
      </c>
      <c r="K16" s="257">
        <v>4853.7999999999993</v>
      </c>
      <c r="L16" s="257">
        <v>4911.9500000000007</v>
      </c>
      <c r="M16" s="258">
        <v>4795.6499999999996</v>
      </c>
      <c r="N16" s="258">
        <v>4663</v>
      </c>
      <c r="O16" s="258">
        <v>1092750</v>
      </c>
      <c r="P16" s="259">
        <v>7.0274240940254654E-2</v>
      </c>
    </row>
    <row r="17" spans="1:16" ht="12.75" customHeight="1">
      <c r="A17" s="250">
        <v>7</v>
      </c>
      <c r="B17" s="263" t="s">
        <v>43</v>
      </c>
      <c r="C17" s="260" t="s">
        <v>44</v>
      </c>
      <c r="D17" s="256">
        <v>45351</v>
      </c>
      <c r="E17" s="255">
        <v>26045.05</v>
      </c>
      <c r="F17" s="255">
        <v>26021.033333333336</v>
      </c>
      <c r="G17" s="257">
        <v>25646.066666666673</v>
      </c>
      <c r="H17" s="257">
        <v>25247.083333333336</v>
      </c>
      <c r="I17" s="257">
        <v>24872.116666666672</v>
      </c>
      <c r="J17" s="257">
        <v>26420.016666666674</v>
      </c>
      <c r="K17" s="257">
        <v>26794.983333333341</v>
      </c>
      <c r="L17" s="257">
        <v>27193.966666666674</v>
      </c>
      <c r="M17" s="258">
        <v>26396</v>
      </c>
      <c r="N17" s="258">
        <v>25622.05</v>
      </c>
      <c r="O17" s="258">
        <v>177600</v>
      </c>
      <c r="P17" s="259">
        <v>3.6172695449241538E-2</v>
      </c>
    </row>
    <row r="18" spans="1:16" ht="12.75" customHeight="1">
      <c r="A18" s="250">
        <v>8</v>
      </c>
      <c r="B18" s="263" t="s">
        <v>45</v>
      </c>
      <c r="C18" s="261" t="s">
        <v>46</v>
      </c>
      <c r="D18" s="256">
        <v>45351</v>
      </c>
      <c r="E18" s="255">
        <v>172.1</v>
      </c>
      <c r="F18" s="255">
        <v>171.56666666666669</v>
      </c>
      <c r="G18" s="257">
        <v>169.78333333333339</v>
      </c>
      <c r="H18" s="257">
        <v>167.4666666666667</v>
      </c>
      <c r="I18" s="257">
        <v>165.68333333333339</v>
      </c>
      <c r="J18" s="257">
        <v>173.88333333333338</v>
      </c>
      <c r="K18" s="257">
        <v>175.66666666666669</v>
      </c>
      <c r="L18" s="257">
        <v>177.98333333333338</v>
      </c>
      <c r="M18" s="258">
        <v>173.35</v>
      </c>
      <c r="N18" s="258">
        <v>169.25</v>
      </c>
      <c r="O18" s="258">
        <v>58530600</v>
      </c>
      <c r="P18" s="259">
        <v>-4.1345093715545759E-3</v>
      </c>
    </row>
    <row r="19" spans="1:16" ht="12.75" customHeight="1">
      <c r="A19" s="250">
        <v>9</v>
      </c>
      <c r="B19" s="263" t="s">
        <v>47</v>
      </c>
      <c r="C19" s="258" t="s">
        <v>48</v>
      </c>
      <c r="D19" s="256">
        <v>45351</v>
      </c>
      <c r="E19" s="255">
        <v>245.75</v>
      </c>
      <c r="F19" s="255">
        <v>244.75</v>
      </c>
      <c r="G19" s="257">
        <v>241</v>
      </c>
      <c r="H19" s="257">
        <v>236.25</v>
      </c>
      <c r="I19" s="257">
        <v>232.5</v>
      </c>
      <c r="J19" s="257">
        <v>249.5</v>
      </c>
      <c r="K19" s="257">
        <v>253.25</v>
      </c>
      <c r="L19" s="257">
        <v>258</v>
      </c>
      <c r="M19" s="258">
        <v>248.5</v>
      </c>
      <c r="N19" s="258">
        <v>240</v>
      </c>
      <c r="O19" s="258">
        <v>38365600</v>
      </c>
      <c r="P19" s="259">
        <v>4.667328699106256E-2</v>
      </c>
    </row>
    <row r="20" spans="1:16" ht="12.75" customHeight="1">
      <c r="A20" s="250">
        <v>10</v>
      </c>
      <c r="B20" s="263" t="s">
        <v>49</v>
      </c>
      <c r="C20" s="255" t="s">
        <v>50</v>
      </c>
      <c r="D20" s="256">
        <v>45351</v>
      </c>
      <c r="E20" s="255">
        <v>2562.1</v>
      </c>
      <c r="F20" s="255">
        <v>2549.3333333333335</v>
      </c>
      <c r="G20" s="257">
        <v>2494.7666666666669</v>
      </c>
      <c r="H20" s="257">
        <v>2427.4333333333334</v>
      </c>
      <c r="I20" s="257">
        <v>2372.8666666666668</v>
      </c>
      <c r="J20" s="257">
        <v>2616.666666666667</v>
      </c>
      <c r="K20" s="257">
        <v>2671.2333333333336</v>
      </c>
      <c r="L20" s="257">
        <v>2738.5666666666671</v>
      </c>
      <c r="M20" s="258">
        <v>2603.9</v>
      </c>
      <c r="N20" s="258">
        <v>2482</v>
      </c>
      <c r="O20" s="258">
        <v>3925200</v>
      </c>
      <c r="P20" s="259">
        <v>-1.1707832917894101E-2</v>
      </c>
    </row>
    <row r="21" spans="1:16" ht="12.75" customHeight="1">
      <c r="A21" s="250">
        <v>11</v>
      </c>
      <c r="B21" s="263" t="s">
        <v>45</v>
      </c>
      <c r="C21" s="255" t="s">
        <v>51</v>
      </c>
      <c r="D21" s="256">
        <v>45351</v>
      </c>
      <c r="E21" s="255">
        <v>3158.9</v>
      </c>
      <c r="F21" s="255">
        <v>3139.15</v>
      </c>
      <c r="G21" s="257">
        <v>3105.4</v>
      </c>
      <c r="H21" s="257">
        <v>3051.9</v>
      </c>
      <c r="I21" s="257">
        <v>3018.15</v>
      </c>
      <c r="J21" s="257">
        <v>3192.65</v>
      </c>
      <c r="K21" s="257">
        <v>3226.4</v>
      </c>
      <c r="L21" s="257">
        <v>3279.9</v>
      </c>
      <c r="M21" s="258">
        <v>3172.9</v>
      </c>
      <c r="N21" s="258">
        <v>3085.65</v>
      </c>
      <c r="O21" s="258">
        <v>13239000</v>
      </c>
      <c r="P21" s="259">
        <v>2.9089586836961957E-3</v>
      </c>
    </row>
    <row r="22" spans="1:16" ht="12.75" customHeight="1">
      <c r="A22" s="250">
        <v>12</v>
      </c>
      <c r="B22" s="263" t="s">
        <v>45</v>
      </c>
      <c r="C22" s="255" t="s">
        <v>52</v>
      </c>
      <c r="D22" s="256">
        <v>45351</v>
      </c>
      <c r="E22" s="255">
        <v>1213.05</v>
      </c>
      <c r="F22" s="255">
        <v>1210.1333333333334</v>
      </c>
      <c r="G22" s="257">
        <v>1200.7666666666669</v>
      </c>
      <c r="H22" s="257">
        <v>1188.4833333333333</v>
      </c>
      <c r="I22" s="257">
        <v>1179.1166666666668</v>
      </c>
      <c r="J22" s="257">
        <v>1222.416666666667</v>
      </c>
      <c r="K22" s="257">
        <v>1231.7833333333333</v>
      </c>
      <c r="L22" s="257">
        <v>1244.0666666666671</v>
      </c>
      <c r="M22" s="258">
        <v>1219.5</v>
      </c>
      <c r="N22" s="258">
        <v>1197.8499999999999</v>
      </c>
      <c r="O22" s="258">
        <v>41190400</v>
      </c>
      <c r="P22" s="259">
        <v>-4.4377215612761929E-2</v>
      </c>
    </row>
    <row r="23" spans="1:16" ht="12.75" customHeight="1">
      <c r="A23" s="250">
        <v>13</v>
      </c>
      <c r="B23" s="263" t="s">
        <v>43</v>
      </c>
      <c r="C23" s="255" t="s">
        <v>53</v>
      </c>
      <c r="D23" s="256">
        <v>45351</v>
      </c>
      <c r="E23" s="255">
        <v>5026.2</v>
      </c>
      <c r="F23" s="255">
        <v>5047.6833333333334</v>
      </c>
      <c r="G23" s="257">
        <v>4980.416666666667</v>
      </c>
      <c r="H23" s="257">
        <v>4934.6333333333332</v>
      </c>
      <c r="I23" s="257">
        <v>4867.3666666666668</v>
      </c>
      <c r="J23" s="257">
        <v>5093.4666666666672</v>
      </c>
      <c r="K23" s="257">
        <v>5160.7333333333336</v>
      </c>
      <c r="L23" s="257">
        <v>5206.5166666666673</v>
      </c>
      <c r="M23" s="258">
        <v>5114.95</v>
      </c>
      <c r="N23" s="258">
        <v>5001.8999999999996</v>
      </c>
      <c r="O23" s="258">
        <v>905600</v>
      </c>
      <c r="P23" s="259">
        <v>6.6918001885014136E-2</v>
      </c>
    </row>
    <row r="24" spans="1:16" ht="12.75" customHeight="1">
      <c r="A24" s="250">
        <v>14</v>
      </c>
      <c r="B24" s="263" t="s">
        <v>49</v>
      </c>
      <c r="C24" s="255" t="s">
        <v>54</v>
      </c>
      <c r="D24" s="256">
        <v>45351</v>
      </c>
      <c r="E24" s="255">
        <v>562.79999999999995</v>
      </c>
      <c r="F24" s="255">
        <v>567.31666666666672</v>
      </c>
      <c r="G24" s="257">
        <v>545.53333333333342</v>
      </c>
      <c r="H24" s="257">
        <v>528.26666666666665</v>
      </c>
      <c r="I24" s="257">
        <v>506.48333333333335</v>
      </c>
      <c r="J24" s="257">
        <v>584.58333333333348</v>
      </c>
      <c r="K24" s="257">
        <v>606.36666666666679</v>
      </c>
      <c r="L24" s="257">
        <v>623.63333333333355</v>
      </c>
      <c r="M24" s="258">
        <v>589.1</v>
      </c>
      <c r="N24" s="258">
        <v>550.04999999999995</v>
      </c>
      <c r="O24" s="258">
        <v>52416000</v>
      </c>
      <c r="P24" s="259">
        <v>1.7399203409964363E-2</v>
      </c>
    </row>
    <row r="25" spans="1:16" ht="12.75" customHeight="1">
      <c r="A25" s="250">
        <v>15</v>
      </c>
      <c r="B25" s="263" t="s">
        <v>45</v>
      </c>
      <c r="C25" s="255" t="s">
        <v>55</v>
      </c>
      <c r="D25" s="256">
        <v>45351</v>
      </c>
      <c r="E25" s="255">
        <v>6384.4</v>
      </c>
      <c r="F25" s="255">
        <v>6361.7166666666672</v>
      </c>
      <c r="G25" s="257">
        <v>6327.4333333333343</v>
      </c>
      <c r="H25" s="257">
        <v>6270.4666666666672</v>
      </c>
      <c r="I25" s="257">
        <v>6236.1833333333343</v>
      </c>
      <c r="J25" s="257">
        <v>6418.6833333333343</v>
      </c>
      <c r="K25" s="257">
        <v>6452.9666666666672</v>
      </c>
      <c r="L25" s="257">
        <v>6509.9333333333343</v>
      </c>
      <c r="M25" s="258">
        <v>6396</v>
      </c>
      <c r="N25" s="258">
        <v>6304.75</v>
      </c>
      <c r="O25" s="258">
        <v>1788250</v>
      </c>
      <c r="P25" s="259">
        <v>1.0382089130588319E-2</v>
      </c>
    </row>
    <row r="26" spans="1:16" ht="12.75" customHeight="1">
      <c r="A26" s="250">
        <v>16</v>
      </c>
      <c r="B26" s="263" t="s">
        <v>56</v>
      </c>
      <c r="C26" s="255" t="s">
        <v>57</v>
      </c>
      <c r="D26" s="256">
        <v>45351</v>
      </c>
      <c r="E26" s="255">
        <v>542.25</v>
      </c>
      <c r="F26" s="255">
        <v>539.4666666666667</v>
      </c>
      <c r="G26" s="257">
        <v>529.03333333333342</v>
      </c>
      <c r="H26" s="257">
        <v>515.81666666666672</v>
      </c>
      <c r="I26" s="257">
        <v>505.38333333333344</v>
      </c>
      <c r="J26" s="257">
        <v>552.68333333333339</v>
      </c>
      <c r="K26" s="257">
        <v>563.11666666666679</v>
      </c>
      <c r="L26" s="257">
        <v>576.33333333333337</v>
      </c>
      <c r="M26" s="258">
        <v>549.9</v>
      </c>
      <c r="N26" s="258">
        <v>526.25</v>
      </c>
      <c r="O26" s="258">
        <v>11349200</v>
      </c>
      <c r="P26" s="259">
        <v>1.0137691027386897E-2</v>
      </c>
    </row>
    <row r="27" spans="1:16" ht="12.75" customHeight="1">
      <c r="A27" s="250">
        <v>17</v>
      </c>
      <c r="B27" s="263" t="s">
        <v>56</v>
      </c>
      <c r="C27" s="255" t="s">
        <v>58</v>
      </c>
      <c r="D27" s="256">
        <v>45351</v>
      </c>
      <c r="E27" s="255">
        <v>177</v>
      </c>
      <c r="F27" s="255">
        <v>175.6</v>
      </c>
      <c r="G27" s="257">
        <v>173.89999999999998</v>
      </c>
      <c r="H27" s="257">
        <v>170.79999999999998</v>
      </c>
      <c r="I27" s="257">
        <v>169.09999999999997</v>
      </c>
      <c r="J27" s="257">
        <v>178.7</v>
      </c>
      <c r="K27" s="257">
        <v>180.39999999999998</v>
      </c>
      <c r="L27" s="257">
        <v>183.5</v>
      </c>
      <c r="M27" s="258">
        <v>177.3</v>
      </c>
      <c r="N27" s="258">
        <v>172.5</v>
      </c>
      <c r="O27" s="258">
        <v>92910000</v>
      </c>
      <c r="P27" s="259">
        <v>-9.277031349968011E-3</v>
      </c>
    </row>
    <row r="28" spans="1:16" ht="12.75" customHeight="1">
      <c r="A28" s="250">
        <v>18</v>
      </c>
      <c r="B28" s="263" t="s">
        <v>59</v>
      </c>
      <c r="C28" s="255" t="s">
        <v>60</v>
      </c>
      <c r="D28" s="256">
        <v>45351</v>
      </c>
      <c r="E28" s="255">
        <v>2979.8</v>
      </c>
      <c r="F28" s="255">
        <v>2979.3833333333332</v>
      </c>
      <c r="G28" s="257">
        <v>2968.4166666666665</v>
      </c>
      <c r="H28" s="257">
        <v>2957.0333333333333</v>
      </c>
      <c r="I28" s="257">
        <v>2946.0666666666666</v>
      </c>
      <c r="J28" s="257">
        <v>2990.7666666666664</v>
      </c>
      <c r="K28" s="257">
        <v>3001.7333333333336</v>
      </c>
      <c r="L28" s="257">
        <v>3013.1166666666663</v>
      </c>
      <c r="M28" s="258">
        <v>2990.35</v>
      </c>
      <c r="N28" s="258">
        <v>2968</v>
      </c>
      <c r="O28" s="258">
        <v>7723000</v>
      </c>
      <c r="P28" s="259">
        <v>5.1320446501497412E-2</v>
      </c>
    </row>
    <row r="29" spans="1:16" ht="12.75" customHeight="1">
      <c r="A29" s="250">
        <v>19</v>
      </c>
      <c r="B29" s="263" t="s">
        <v>45</v>
      </c>
      <c r="C29" s="255" t="s">
        <v>61</v>
      </c>
      <c r="D29" s="256">
        <v>45351</v>
      </c>
      <c r="E29" s="255">
        <v>1844.35</v>
      </c>
      <c r="F29" s="255">
        <v>1852.25</v>
      </c>
      <c r="G29" s="257">
        <v>1811.15</v>
      </c>
      <c r="H29" s="257">
        <v>1777.95</v>
      </c>
      <c r="I29" s="257">
        <v>1736.8500000000001</v>
      </c>
      <c r="J29" s="257">
        <v>1885.45</v>
      </c>
      <c r="K29" s="257">
        <v>1926.55</v>
      </c>
      <c r="L29" s="257">
        <v>1959.75</v>
      </c>
      <c r="M29" s="258">
        <v>1893.35</v>
      </c>
      <c r="N29" s="258">
        <v>1819.05</v>
      </c>
      <c r="O29" s="258">
        <v>2765345</v>
      </c>
      <c r="P29" s="259">
        <v>-1.9773643814231821E-2</v>
      </c>
    </row>
    <row r="30" spans="1:16" ht="12.75" customHeight="1">
      <c r="A30" s="250">
        <v>20</v>
      </c>
      <c r="B30" s="263" t="s">
        <v>45</v>
      </c>
      <c r="C30" s="260" t="s">
        <v>62</v>
      </c>
      <c r="D30" s="256">
        <v>45351</v>
      </c>
      <c r="E30" s="255">
        <v>6475.9</v>
      </c>
      <c r="F30" s="255">
        <v>6407.5166666666664</v>
      </c>
      <c r="G30" s="257">
        <v>6261.833333333333</v>
      </c>
      <c r="H30" s="257">
        <v>6047.7666666666664</v>
      </c>
      <c r="I30" s="257">
        <v>5902.083333333333</v>
      </c>
      <c r="J30" s="257">
        <v>6621.583333333333</v>
      </c>
      <c r="K30" s="257">
        <v>6767.2666666666673</v>
      </c>
      <c r="L30" s="257">
        <v>6981.333333333333</v>
      </c>
      <c r="M30" s="258">
        <v>6553.2</v>
      </c>
      <c r="N30" s="258">
        <v>6193.45</v>
      </c>
      <c r="O30" s="258">
        <v>319875</v>
      </c>
      <c r="P30" s="259">
        <v>-4.3936337144138082E-2</v>
      </c>
    </row>
    <row r="31" spans="1:16" ht="12.75" customHeight="1">
      <c r="A31" s="250">
        <v>21</v>
      </c>
      <c r="B31" s="263" t="s">
        <v>63</v>
      </c>
      <c r="C31" s="255" t="s">
        <v>64</v>
      </c>
      <c r="D31" s="256">
        <v>45351</v>
      </c>
      <c r="E31" s="255">
        <v>641.1</v>
      </c>
      <c r="F31" s="255">
        <v>637.13333333333333</v>
      </c>
      <c r="G31" s="257">
        <v>629.36666666666667</v>
      </c>
      <c r="H31" s="257">
        <v>617.63333333333333</v>
      </c>
      <c r="I31" s="257">
        <v>609.86666666666667</v>
      </c>
      <c r="J31" s="257">
        <v>648.86666666666667</v>
      </c>
      <c r="K31" s="257">
        <v>656.63333333333333</v>
      </c>
      <c r="L31" s="257">
        <v>668.36666666666667</v>
      </c>
      <c r="M31" s="258">
        <v>644.9</v>
      </c>
      <c r="N31" s="258">
        <v>625.4</v>
      </c>
      <c r="O31" s="258">
        <v>20550000</v>
      </c>
      <c r="P31" s="259">
        <v>-8.1687371525605512E-2</v>
      </c>
    </row>
    <row r="32" spans="1:16" ht="12.75" customHeight="1">
      <c r="A32" s="250">
        <v>22</v>
      </c>
      <c r="B32" s="263" t="s">
        <v>43</v>
      </c>
      <c r="C32" s="255" t="s">
        <v>65</v>
      </c>
      <c r="D32" s="256">
        <v>45351</v>
      </c>
      <c r="E32" s="255">
        <v>1152.7</v>
      </c>
      <c r="F32" s="255">
        <v>1147.5666666666666</v>
      </c>
      <c r="G32" s="257">
        <v>1130.1333333333332</v>
      </c>
      <c r="H32" s="257">
        <v>1107.5666666666666</v>
      </c>
      <c r="I32" s="257">
        <v>1090.1333333333332</v>
      </c>
      <c r="J32" s="257">
        <v>1170.1333333333332</v>
      </c>
      <c r="K32" s="257">
        <v>1187.5666666666666</v>
      </c>
      <c r="L32" s="257">
        <v>1210.1333333333332</v>
      </c>
      <c r="M32" s="258">
        <v>1165</v>
      </c>
      <c r="N32" s="258">
        <v>1125</v>
      </c>
      <c r="O32" s="258">
        <v>21034200</v>
      </c>
      <c r="P32" s="259">
        <v>-7.8862716613053857E-3</v>
      </c>
    </row>
    <row r="33" spans="1:16" ht="12.75" customHeight="1">
      <c r="A33" s="250">
        <v>23</v>
      </c>
      <c r="B33" s="263" t="s">
        <v>63</v>
      </c>
      <c r="C33" s="255" t="s">
        <v>66</v>
      </c>
      <c r="D33" s="256">
        <v>45351</v>
      </c>
      <c r="E33" s="255">
        <v>1075.0999999999999</v>
      </c>
      <c r="F33" s="255">
        <v>1071.4833333333333</v>
      </c>
      <c r="G33" s="257">
        <v>1054.3666666666668</v>
      </c>
      <c r="H33" s="257">
        <v>1033.6333333333334</v>
      </c>
      <c r="I33" s="257">
        <v>1016.5166666666669</v>
      </c>
      <c r="J33" s="257">
        <v>1092.2166666666667</v>
      </c>
      <c r="K33" s="257">
        <v>1109.333333333333</v>
      </c>
      <c r="L33" s="257">
        <v>1130.0666666666666</v>
      </c>
      <c r="M33" s="258">
        <v>1088.5999999999999</v>
      </c>
      <c r="N33" s="258">
        <v>1050.75</v>
      </c>
      <c r="O33" s="258">
        <v>50750625</v>
      </c>
      <c r="P33" s="259">
        <v>-5.3899122653710371E-2</v>
      </c>
    </row>
    <row r="34" spans="1:16" ht="12.75" customHeight="1">
      <c r="A34" s="250">
        <v>24</v>
      </c>
      <c r="B34" s="263" t="s">
        <v>56</v>
      </c>
      <c r="C34" s="255" t="s">
        <v>67</v>
      </c>
      <c r="D34" s="256">
        <v>45351</v>
      </c>
      <c r="E34" s="255">
        <v>7696.45</v>
      </c>
      <c r="F34" s="255">
        <v>7659.25</v>
      </c>
      <c r="G34" s="257">
        <v>7598.5</v>
      </c>
      <c r="H34" s="257">
        <v>7500.55</v>
      </c>
      <c r="I34" s="257">
        <v>7439.8</v>
      </c>
      <c r="J34" s="257">
        <v>7757.2</v>
      </c>
      <c r="K34" s="257">
        <v>7817.95</v>
      </c>
      <c r="L34" s="257">
        <v>7915.9</v>
      </c>
      <c r="M34" s="258">
        <v>7720</v>
      </c>
      <c r="N34" s="258">
        <v>7561.3</v>
      </c>
      <c r="O34" s="258">
        <v>2093125</v>
      </c>
      <c r="P34" s="259">
        <v>-2.1904205607476634E-2</v>
      </c>
    </row>
    <row r="35" spans="1:16" ht="12.75" customHeight="1">
      <c r="A35" s="250">
        <v>25</v>
      </c>
      <c r="B35" s="263" t="s">
        <v>68</v>
      </c>
      <c r="C35" s="255" t="s">
        <v>69</v>
      </c>
      <c r="D35" s="256">
        <v>45351</v>
      </c>
      <c r="E35" s="255">
        <v>1634.3</v>
      </c>
      <c r="F35" s="255">
        <v>1622.1166666666668</v>
      </c>
      <c r="G35" s="257">
        <v>1605.2833333333335</v>
      </c>
      <c r="H35" s="257">
        <v>1576.2666666666667</v>
      </c>
      <c r="I35" s="257">
        <v>1559.4333333333334</v>
      </c>
      <c r="J35" s="257">
        <v>1651.1333333333337</v>
      </c>
      <c r="K35" s="257">
        <v>1667.9666666666667</v>
      </c>
      <c r="L35" s="257">
        <v>1696.9833333333338</v>
      </c>
      <c r="M35" s="258">
        <v>1638.95</v>
      </c>
      <c r="N35" s="258">
        <v>1593.1</v>
      </c>
      <c r="O35" s="258">
        <v>8990500</v>
      </c>
      <c r="P35" s="259">
        <v>-5.3930337788066926E-2</v>
      </c>
    </row>
    <row r="36" spans="1:16" ht="12.75" customHeight="1">
      <c r="A36" s="250">
        <v>26</v>
      </c>
      <c r="B36" s="263" t="s">
        <v>68</v>
      </c>
      <c r="C36" s="255" t="s">
        <v>70</v>
      </c>
      <c r="D36" s="256">
        <v>45351</v>
      </c>
      <c r="E36" s="255">
        <v>6912.2</v>
      </c>
      <c r="F36" s="255">
        <v>6903.916666666667</v>
      </c>
      <c r="G36" s="257">
        <v>6850.3333333333339</v>
      </c>
      <c r="H36" s="257">
        <v>6788.4666666666672</v>
      </c>
      <c r="I36" s="257">
        <v>6734.8833333333341</v>
      </c>
      <c r="J36" s="257">
        <v>6965.7833333333338</v>
      </c>
      <c r="K36" s="257">
        <v>7019.3666666666677</v>
      </c>
      <c r="L36" s="257">
        <v>7081.2333333333336</v>
      </c>
      <c r="M36" s="258">
        <v>6957.5</v>
      </c>
      <c r="N36" s="258">
        <v>6842.05</v>
      </c>
      <c r="O36" s="258">
        <v>7566500</v>
      </c>
      <c r="P36" s="259">
        <v>-4.9240579892251876E-2</v>
      </c>
    </row>
    <row r="37" spans="1:16" ht="12.75" customHeight="1">
      <c r="A37" s="250">
        <v>27</v>
      </c>
      <c r="B37" s="263" t="s">
        <v>56</v>
      </c>
      <c r="C37" s="255" t="s">
        <v>71</v>
      </c>
      <c r="D37" s="256">
        <v>45351</v>
      </c>
      <c r="E37" s="255">
        <v>2465.65</v>
      </c>
      <c r="F37" s="255">
        <v>2461.15</v>
      </c>
      <c r="G37" s="257">
        <v>2440.3500000000004</v>
      </c>
      <c r="H37" s="257">
        <v>2415.0500000000002</v>
      </c>
      <c r="I37" s="257">
        <v>2394.2500000000005</v>
      </c>
      <c r="J37" s="257">
        <v>2486.4500000000003</v>
      </c>
      <c r="K37" s="257">
        <v>2507.2500000000005</v>
      </c>
      <c r="L37" s="257">
        <v>2532.5500000000002</v>
      </c>
      <c r="M37" s="258">
        <v>2481.9499999999998</v>
      </c>
      <c r="N37" s="258">
        <v>2435.85</v>
      </c>
      <c r="O37" s="258">
        <v>1871400</v>
      </c>
      <c r="P37" s="259">
        <v>4.0360240160106739E-2</v>
      </c>
    </row>
    <row r="38" spans="1:16" ht="12.75" customHeight="1">
      <c r="A38" s="250">
        <v>28</v>
      </c>
      <c r="B38" s="263" t="s">
        <v>45</v>
      </c>
      <c r="C38" s="261" t="s">
        <v>72</v>
      </c>
      <c r="D38" s="256">
        <v>45351</v>
      </c>
      <c r="E38" s="255">
        <v>397.4</v>
      </c>
      <c r="F38" s="255">
        <v>397.26666666666671</v>
      </c>
      <c r="G38" s="257">
        <v>394.98333333333341</v>
      </c>
      <c r="H38" s="257">
        <v>392.56666666666672</v>
      </c>
      <c r="I38" s="257">
        <v>390.28333333333342</v>
      </c>
      <c r="J38" s="257">
        <v>399.68333333333339</v>
      </c>
      <c r="K38" s="257">
        <v>401.9666666666667</v>
      </c>
      <c r="L38" s="257">
        <v>404.38333333333338</v>
      </c>
      <c r="M38" s="258">
        <v>399.55</v>
      </c>
      <c r="N38" s="258">
        <v>394.85</v>
      </c>
      <c r="O38" s="258">
        <v>10488000</v>
      </c>
      <c r="P38" s="259">
        <v>-4.2533799179705302E-3</v>
      </c>
    </row>
    <row r="39" spans="1:16" ht="12.75" customHeight="1">
      <c r="A39" s="250">
        <v>29</v>
      </c>
      <c r="B39" s="263" t="s">
        <v>63</v>
      </c>
      <c r="C39" s="255" t="s">
        <v>73</v>
      </c>
      <c r="D39" s="256">
        <v>45351</v>
      </c>
      <c r="E39" s="255">
        <v>230.1</v>
      </c>
      <c r="F39" s="255">
        <v>228.35</v>
      </c>
      <c r="G39" s="257">
        <v>226.14999999999998</v>
      </c>
      <c r="H39" s="257">
        <v>222.2</v>
      </c>
      <c r="I39" s="257">
        <v>219.99999999999997</v>
      </c>
      <c r="J39" s="257">
        <v>232.29999999999998</v>
      </c>
      <c r="K39" s="257">
        <v>234.49999999999997</v>
      </c>
      <c r="L39" s="257">
        <v>238.45</v>
      </c>
      <c r="M39" s="258">
        <v>230.55</v>
      </c>
      <c r="N39" s="258">
        <v>224.4</v>
      </c>
      <c r="O39" s="258">
        <v>106170000</v>
      </c>
      <c r="P39" s="259">
        <v>-2.8481229840093335E-2</v>
      </c>
    </row>
    <row r="40" spans="1:16" ht="12.75" customHeight="1">
      <c r="A40" s="250">
        <v>30</v>
      </c>
      <c r="B40" s="263" t="s">
        <v>63</v>
      </c>
      <c r="C40" s="255" t="s">
        <v>74</v>
      </c>
      <c r="D40" s="256">
        <v>45351</v>
      </c>
      <c r="E40" s="255">
        <v>249.65</v>
      </c>
      <c r="F40" s="255">
        <v>244.96666666666667</v>
      </c>
      <c r="G40" s="257">
        <v>238.08333333333334</v>
      </c>
      <c r="H40" s="257">
        <v>226.51666666666668</v>
      </c>
      <c r="I40" s="257">
        <v>219.63333333333335</v>
      </c>
      <c r="J40" s="257">
        <v>256.5333333333333</v>
      </c>
      <c r="K40" s="257">
        <v>263.41666666666663</v>
      </c>
      <c r="L40" s="257">
        <v>274.98333333333335</v>
      </c>
      <c r="M40" s="258">
        <v>251.85</v>
      </c>
      <c r="N40" s="258">
        <v>233.4</v>
      </c>
      <c r="O40" s="258">
        <v>137878650</v>
      </c>
      <c r="P40" s="259">
        <v>2.0620309942390681E-3</v>
      </c>
    </row>
    <row r="41" spans="1:16" ht="12.75" customHeight="1">
      <c r="A41" s="250">
        <v>31</v>
      </c>
      <c r="B41" s="263" t="s">
        <v>59</v>
      </c>
      <c r="C41" s="255" t="s">
        <v>75</v>
      </c>
      <c r="D41" s="256">
        <v>45351</v>
      </c>
      <c r="E41" s="255">
        <v>1494.2</v>
      </c>
      <c r="F41" s="255">
        <v>1483.4833333333333</v>
      </c>
      <c r="G41" s="257">
        <v>1469.9666666666667</v>
      </c>
      <c r="H41" s="257">
        <v>1445.7333333333333</v>
      </c>
      <c r="I41" s="257">
        <v>1432.2166666666667</v>
      </c>
      <c r="J41" s="257">
        <v>1507.7166666666667</v>
      </c>
      <c r="K41" s="257">
        <v>1521.2333333333336</v>
      </c>
      <c r="L41" s="257">
        <v>1545.4666666666667</v>
      </c>
      <c r="M41" s="258">
        <v>1497</v>
      </c>
      <c r="N41" s="258">
        <v>1459.25</v>
      </c>
      <c r="O41" s="258">
        <v>2032875</v>
      </c>
      <c r="P41" s="259">
        <v>-4.878048780487805E-2</v>
      </c>
    </row>
    <row r="42" spans="1:16" ht="12.75" customHeight="1">
      <c r="A42" s="250">
        <v>32</v>
      </c>
      <c r="B42" s="263" t="s">
        <v>41</v>
      </c>
      <c r="C42" s="255" t="s">
        <v>76</v>
      </c>
      <c r="D42" s="256">
        <v>45351</v>
      </c>
      <c r="E42" s="255">
        <v>186.6</v>
      </c>
      <c r="F42" s="255">
        <v>187.31666666666669</v>
      </c>
      <c r="G42" s="257">
        <v>184.88333333333338</v>
      </c>
      <c r="H42" s="257">
        <v>183.16666666666669</v>
      </c>
      <c r="I42" s="257">
        <v>180.73333333333338</v>
      </c>
      <c r="J42" s="257">
        <v>189.03333333333339</v>
      </c>
      <c r="K42" s="257">
        <v>191.46666666666673</v>
      </c>
      <c r="L42" s="257">
        <v>193.18333333333339</v>
      </c>
      <c r="M42" s="258">
        <v>189.75</v>
      </c>
      <c r="N42" s="258">
        <v>185.6</v>
      </c>
      <c r="O42" s="258">
        <v>95988000</v>
      </c>
      <c r="P42" s="259">
        <v>6.798579401319127E-2</v>
      </c>
    </row>
    <row r="43" spans="1:16" ht="12.75" customHeight="1">
      <c r="A43" s="250">
        <v>33</v>
      </c>
      <c r="B43" s="263" t="s">
        <v>59</v>
      </c>
      <c r="C43" s="255" t="s">
        <v>77</v>
      </c>
      <c r="D43" s="256">
        <v>45351</v>
      </c>
      <c r="E43" s="255">
        <v>562.5</v>
      </c>
      <c r="F43" s="255">
        <v>560.56666666666661</v>
      </c>
      <c r="G43" s="257">
        <v>556.78333333333319</v>
      </c>
      <c r="H43" s="257">
        <v>551.06666666666661</v>
      </c>
      <c r="I43" s="257">
        <v>547.28333333333319</v>
      </c>
      <c r="J43" s="257">
        <v>566.28333333333319</v>
      </c>
      <c r="K43" s="257">
        <v>570.06666666666649</v>
      </c>
      <c r="L43" s="257">
        <v>575.78333333333319</v>
      </c>
      <c r="M43" s="258">
        <v>564.35</v>
      </c>
      <c r="N43" s="258">
        <v>554.85</v>
      </c>
      <c r="O43" s="258">
        <v>9447240</v>
      </c>
      <c r="P43" s="259">
        <v>-1.6738736225414982E-3</v>
      </c>
    </row>
    <row r="44" spans="1:16" ht="12.75" customHeight="1">
      <c r="A44" s="250">
        <v>34</v>
      </c>
      <c r="B44" s="263" t="s">
        <v>56</v>
      </c>
      <c r="C44" s="255" t="s">
        <v>78</v>
      </c>
      <c r="D44" s="256">
        <v>45351</v>
      </c>
      <c r="E44" s="255">
        <v>1241.0999999999999</v>
      </c>
      <c r="F44" s="255">
        <v>1234.1166666666666</v>
      </c>
      <c r="G44" s="257">
        <v>1218.9833333333331</v>
      </c>
      <c r="H44" s="257">
        <v>1196.8666666666666</v>
      </c>
      <c r="I44" s="257">
        <v>1181.7333333333331</v>
      </c>
      <c r="J44" s="257">
        <v>1256.2333333333331</v>
      </c>
      <c r="K44" s="257">
        <v>1271.3666666666668</v>
      </c>
      <c r="L44" s="257">
        <v>1293.4833333333331</v>
      </c>
      <c r="M44" s="258">
        <v>1249.25</v>
      </c>
      <c r="N44" s="258">
        <v>1212</v>
      </c>
      <c r="O44" s="258">
        <v>5895000</v>
      </c>
      <c r="P44" s="259">
        <v>-1.355421686746988E-2</v>
      </c>
    </row>
    <row r="45" spans="1:16" ht="12.75" customHeight="1">
      <c r="A45" s="250">
        <v>35</v>
      </c>
      <c r="B45" s="263" t="s">
        <v>79</v>
      </c>
      <c r="C45" s="255" t="s">
        <v>80</v>
      </c>
      <c r="D45" s="256">
        <v>45351</v>
      </c>
      <c r="E45" s="255">
        <v>1176.3</v>
      </c>
      <c r="F45" s="255">
        <v>1170.5166666666667</v>
      </c>
      <c r="G45" s="257">
        <v>1161.0333333333333</v>
      </c>
      <c r="H45" s="257">
        <v>1145.7666666666667</v>
      </c>
      <c r="I45" s="257">
        <v>1136.2833333333333</v>
      </c>
      <c r="J45" s="257">
        <v>1185.7833333333333</v>
      </c>
      <c r="K45" s="257">
        <v>1195.2666666666664</v>
      </c>
      <c r="L45" s="257">
        <v>1210.5333333333333</v>
      </c>
      <c r="M45" s="258">
        <v>1180</v>
      </c>
      <c r="N45" s="258">
        <v>1155.25</v>
      </c>
      <c r="O45" s="258">
        <v>30161550</v>
      </c>
      <c r="P45" s="259">
        <v>-7.9987501952819874E-3</v>
      </c>
    </row>
    <row r="46" spans="1:16" ht="12.75" customHeight="1">
      <c r="A46" s="250">
        <v>36</v>
      </c>
      <c r="B46" s="263" t="s">
        <v>41</v>
      </c>
      <c r="C46" s="255" t="s">
        <v>81</v>
      </c>
      <c r="D46" s="256">
        <v>45351</v>
      </c>
      <c r="E46" s="255">
        <v>229.8</v>
      </c>
      <c r="F46" s="255">
        <v>229.86666666666667</v>
      </c>
      <c r="G46" s="257">
        <v>226.23333333333335</v>
      </c>
      <c r="H46" s="257">
        <v>222.66666666666669</v>
      </c>
      <c r="I46" s="257">
        <v>219.03333333333336</v>
      </c>
      <c r="J46" s="257">
        <v>233.43333333333334</v>
      </c>
      <c r="K46" s="257">
        <v>237.06666666666666</v>
      </c>
      <c r="L46" s="257">
        <v>240.63333333333333</v>
      </c>
      <c r="M46" s="258">
        <v>233.5</v>
      </c>
      <c r="N46" s="258">
        <v>226.3</v>
      </c>
      <c r="O46" s="258">
        <v>89775000</v>
      </c>
      <c r="P46" s="259">
        <v>2.4197412553905128E-2</v>
      </c>
    </row>
    <row r="47" spans="1:16" ht="12.75" customHeight="1">
      <c r="A47" s="250">
        <v>37</v>
      </c>
      <c r="B47" s="263" t="s">
        <v>43</v>
      </c>
      <c r="C47" s="255" t="s">
        <v>82</v>
      </c>
      <c r="D47" s="256">
        <v>45351</v>
      </c>
      <c r="E47" s="255">
        <v>270.05</v>
      </c>
      <c r="F47" s="255">
        <v>267.73333333333335</v>
      </c>
      <c r="G47" s="257">
        <v>263.56666666666672</v>
      </c>
      <c r="H47" s="257">
        <v>257.08333333333337</v>
      </c>
      <c r="I47" s="257">
        <v>252.91666666666674</v>
      </c>
      <c r="J47" s="257">
        <v>274.2166666666667</v>
      </c>
      <c r="K47" s="257">
        <v>278.38333333333333</v>
      </c>
      <c r="L47" s="257">
        <v>284.86666666666667</v>
      </c>
      <c r="M47" s="258">
        <v>271.89999999999998</v>
      </c>
      <c r="N47" s="258">
        <v>261.25</v>
      </c>
      <c r="O47" s="258">
        <v>40410000</v>
      </c>
      <c r="P47" s="259">
        <v>-6.270748801180376E-3</v>
      </c>
    </row>
    <row r="48" spans="1:16" ht="12.75" customHeight="1">
      <c r="A48" s="250">
        <v>38</v>
      </c>
      <c r="B48" s="263" t="s">
        <v>56</v>
      </c>
      <c r="C48" s="255" t="s">
        <v>83</v>
      </c>
      <c r="D48" s="256">
        <v>45351</v>
      </c>
      <c r="E48" s="255">
        <v>23603.65</v>
      </c>
      <c r="F48" s="255">
        <v>23751.566666666666</v>
      </c>
      <c r="G48" s="257">
        <v>23413.133333333331</v>
      </c>
      <c r="H48" s="257">
        <v>23222.616666666665</v>
      </c>
      <c r="I48" s="257">
        <v>22884.183333333331</v>
      </c>
      <c r="J48" s="257">
        <v>23942.083333333332</v>
      </c>
      <c r="K48" s="257">
        <v>24280.516666666666</v>
      </c>
      <c r="L48" s="257">
        <v>24471.033333333333</v>
      </c>
      <c r="M48" s="258">
        <v>24090</v>
      </c>
      <c r="N48" s="258">
        <v>23561.05</v>
      </c>
      <c r="O48" s="258">
        <v>137000</v>
      </c>
      <c r="P48" s="259">
        <v>4.7400611620795105E-2</v>
      </c>
    </row>
    <row r="49" spans="1:16" ht="12.75" customHeight="1">
      <c r="A49" s="250">
        <v>39</v>
      </c>
      <c r="B49" s="263" t="s">
        <v>84</v>
      </c>
      <c r="C49" s="255" t="s">
        <v>85</v>
      </c>
      <c r="D49" s="256">
        <v>45351</v>
      </c>
      <c r="E49" s="255">
        <v>504.7</v>
      </c>
      <c r="F49" s="255">
        <v>506.83333333333331</v>
      </c>
      <c r="G49" s="257">
        <v>498.96666666666658</v>
      </c>
      <c r="H49" s="257">
        <v>493.23333333333329</v>
      </c>
      <c r="I49" s="257">
        <v>485.36666666666656</v>
      </c>
      <c r="J49" s="257">
        <v>512.56666666666661</v>
      </c>
      <c r="K49" s="257">
        <v>520.43333333333328</v>
      </c>
      <c r="L49" s="257">
        <v>526.16666666666663</v>
      </c>
      <c r="M49" s="258">
        <v>514.70000000000005</v>
      </c>
      <c r="N49" s="258">
        <v>501.1</v>
      </c>
      <c r="O49" s="258">
        <v>37735200</v>
      </c>
      <c r="P49" s="259">
        <v>-7.2060906515580739E-2</v>
      </c>
    </row>
    <row r="50" spans="1:16" ht="12.75" customHeight="1">
      <c r="A50" s="250">
        <v>40</v>
      </c>
      <c r="B50" s="263" t="s">
        <v>59</v>
      </c>
      <c r="C50" s="255" t="s">
        <v>86</v>
      </c>
      <c r="D50" s="256">
        <v>45351</v>
      </c>
      <c r="E50" s="255">
        <v>5196.05</v>
      </c>
      <c r="F50" s="255">
        <v>5159.1333333333341</v>
      </c>
      <c r="G50" s="257">
        <v>5101.9666666666681</v>
      </c>
      <c r="H50" s="257">
        <v>5007.8833333333341</v>
      </c>
      <c r="I50" s="257">
        <v>4950.7166666666681</v>
      </c>
      <c r="J50" s="257">
        <v>5253.2166666666681</v>
      </c>
      <c r="K50" s="257">
        <v>5310.3833333333341</v>
      </c>
      <c r="L50" s="257">
        <v>5404.4666666666681</v>
      </c>
      <c r="M50" s="258">
        <v>5216.3</v>
      </c>
      <c r="N50" s="258">
        <v>5065.05</v>
      </c>
      <c r="O50" s="258">
        <v>2307000</v>
      </c>
      <c r="P50" s="259">
        <v>1.3709464803585552E-2</v>
      </c>
    </row>
    <row r="51" spans="1:16" ht="12.75" customHeight="1">
      <c r="A51" s="250">
        <v>41</v>
      </c>
      <c r="B51" s="263" t="s">
        <v>87</v>
      </c>
      <c r="C51" s="260" t="s">
        <v>88</v>
      </c>
      <c r="D51" s="256">
        <v>45351</v>
      </c>
      <c r="E51" s="255">
        <v>853.3</v>
      </c>
      <c r="F51" s="255">
        <v>852.05000000000007</v>
      </c>
      <c r="G51" s="257">
        <v>845.50000000000011</v>
      </c>
      <c r="H51" s="257">
        <v>837.7</v>
      </c>
      <c r="I51" s="257">
        <v>831.15000000000009</v>
      </c>
      <c r="J51" s="257">
        <v>859.85000000000014</v>
      </c>
      <c r="K51" s="257">
        <v>866.40000000000009</v>
      </c>
      <c r="L51" s="257">
        <v>874.20000000000016</v>
      </c>
      <c r="M51" s="258">
        <v>858.6</v>
      </c>
      <c r="N51" s="258">
        <v>844.25</v>
      </c>
      <c r="O51" s="258">
        <v>5544000</v>
      </c>
      <c r="P51" s="259">
        <v>-2.066772655007949E-2</v>
      </c>
    </row>
    <row r="52" spans="1:16" ht="12.75" customHeight="1">
      <c r="A52" s="250">
        <v>42</v>
      </c>
      <c r="B52" s="263" t="s">
        <v>63</v>
      </c>
      <c r="C52" s="255" t="s">
        <v>89</v>
      </c>
      <c r="D52" s="256">
        <v>45351</v>
      </c>
      <c r="E52" s="255">
        <v>484.6</v>
      </c>
      <c r="F52" s="255">
        <v>482.4666666666667</v>
      </c>
      <c r="G52" s="257">
        <v>476.53333333333342</v>
      </c>
      <c r="H52" s="257">
        <v>468.4666666666667</v>
      </c>
      <c r="I52" s="257">
        <v>462.53333333333342</v>
      </c>
      <c r="J52" s="257">
        <v>490.53333333333342</v>
      </c>
      <c r="K52" s="257">
        <v>496.4666666666667</v>
      </c>
      <c r="L52" s="257">
        <v>504.53333333333342</v>
      </c>
      <c r="M52" s="258">
        <v>488.4</v>
      </c>
      <c r="N52" s="258">
        <v>474.4</v>
      </c>
      <c r="O52" s="258">
        <v>55104300</v>
      </c>
      <c r="P52" s="259">
        <v>3.5403451836554063E-3</v>
      </c>
    </row>
    <row r="53" spans="1:16" ht="12.75" customHeight="1">
      <c r="A53" s="250">
        <v>43</v>
      </c>
      <c r="B53" s="263" t="s">
        <v>68</v>
      </c>
      <c r="C53" s="262" t="s">
        <v>90</v>
      </c>
      <c r="D53" s="256">
        <v>45351</v>
      </c>
      <c r="E53" s="255">
        <v>782.25</v>
      </c>
      <c r="F53" s="255">
        <v>778.4</v>
      </c>
      <c r="G53" s="257">
        <v>772.59999999999991</v>
      </c>
      <c r="H53" s="257">
        <v>762.94999999999993</v>
      </c>
      <c r="I53" s="257">
        <v>757.14999999999986</v>
      </c>
      <c r="J53" s="257">
        <v>788.05</v>
      </c>
      <c r="K53" s="257">
        <v>793.84999999999991</v>
      </c>
      <c r="L53" s="257">
        <v>803.5</v>
      </c>
      <c r="M53" s="258">
        <v>784.2</v>
      </c>
      <c r="N53" s="258">
        <v>768.75</v>
      </c>
      <c r="O53" s="258">
        <v>4292925</v>
      </c>
      <c r="P53" s="259">
        <v>-1.3001569154898005E-2</v>
      </c>
    </row>
    <row r="54" spans="1:16" ht="12.75" customHeight="1">
      <c r="A54" s="250">
        <v>44</v>
      </c>
      <c r="B54" s="263" t="s">
        <v>45</v>
      </c>
      <c r="C54" s="260" t="s">
        <v>91</v>
      </c>
      <c r="D54" s="256">
        <v>45351</v>
      </c>
      <c r="E54" s="255">
        <v>367.6</v>
      </c>
      <c r="F54" s="255">
        <v>363.66666666666669</v>
      </c>
      <c r="G54" s="257">
        <v>359.13333333333338</v>
      </c>
      <c r="H54" s="257">
        <v>350.66666666666669</v>
      </c>
      <c r="I54" s="257">
        <v>346.13333333333338</v>
      </c>
      <c r="J54" s="257">
        <v>372.13333333333338</v>
      </c>
      <c r="K54" s="257">
        <v>376.66666666666669</v>
      </c>
      <c r="L54" s="257">
        <v>385.13333333333338</v>
      </c>
      <c r="M54" s="258">
        <v>368.2</v>
      </c>
      <c r="N54" s="258">
        <v>355.2</v>
      </c>
      <c r="O54" s="258">
        <v>8056000</v>
      </c>
      <c r="P54" s="259">
        <v>1.0004764173415913E-2</v>
      </c>
    </row>
    <row r="55" spans="1:16" ht="12.75" customHeight="1">
      <c r="A55" s="250">
        <v>45</v>
      </c>
      <c r="B55" s="263" t="s">
        <v>68</v>
      </c>
      <c r="C55" s="255" t="s">
        <v>92</v>
      </c>
      <c r="D55" s="256">
        <v>45351</v>
      </c>
      <c r="E55" s="255">
        <v>1190.8</v>
      </c>
      <c r="F55" s="255">
        <v>1198.5333333333335</v>
      </c>
      <c r="G55" s="257">
        <v>1175.0666666666671</v>
      </c>
      <c r="H55" s="257">
        <v>1159.3333333333335</v>
      </c>
      <c r="I55" s="257">
        <v>1135.866666666667</v>
      </c>
      <c r="J55" s="257">
        <v>1214.2666666666671</v>
      </c>
      <c r="K55" s="257">
        <v>1237.7333333333338</v>
      </c>
      <c r="L55" s="257">
        <v>1253.4666666666672</v>
      </c>
      <c r="M55" s="258">
        <v>1222</v>
      </c>
      <c r="N55" s="258">
        <v>1182.8</v>
      </c>
      <c r="O55" s="258">
        <v>10898750</v>
      </c>
      <c r="P55" s="259">
        <v>9.3908788658177034E-2</v>
      </c>
    </row>
    <row r="56" spans="1:16" ht="12.75" customHeight="1">
      <c r="A56" s="250">
        <v>46</v>
      </c>
      <c r="B56" s="263" t="s">
        <v>43</v>
      </c>
      <c r="C56" s="255" t="s">
        <v>93</v>
      </c>
      <c r="D56" s="256">
        <v>45351</v>
      </c>
      <c r="E56" s="255">
        <v>1356.4</v>
      </c>
      <c r="F56" s="255">
        <v>1344.8</v>
      </c>
      <c r="G56" s="257">
        <v>1331.1999999999998</v>
      </c>
      <c r="H56" s="257">
        <v>1305.9999999999998</v>
      </c>
      <c r="I56" s="257">
        <v>1292.3999999999996</v>
      </c>
      <c r="J56" s="257">
        <v>1370</v>
      </c>
      <c r="K56" s="257">
        <v>1383.6</v>
      </c>
      <c r="L56" s="257">
        <v>1408.8000000000002</v>
      </c>
      <c r="M56" s="258">
        <v>1358.4</v>
      </c>
      <c r="N56" s="258">
        <v>1319.6</v>
      </c>
      <c r="O56" s="258">
        <v>10231650</v>
      </c>
      <c r="P56" s="259">
        <v>-3.5241480755087033E-2</v>
      </c>
    </row>
    <row r="57" spans="1:16" ht="12.75" customHeight="1">
      <c r="A57" s="250">
        <v>47</v>
      </c>
      <c r="B57" s="263" t="s">
        <v>45</v>
      </c>
      <c r="C57" s="255" t="s">
        <v>94</v>
      </c>
      <c r="D57" s="256">
        <v>45351</v>
      </c>
      <c r="E57" s="255">
        <v>405.95</v>
      </c>
      <c r="F57" s="255">
        <v>405.18333333333334</v>
      </c>
      <c r="G57" s="257">
        <v>401.2166666666667</v>
      </c>
      <c r="H57" s="257">
        <v>396.48333333333335</v>
      </c>
      <c r="I57" s="257">
        <v>392.51666666666671</v>
      </c>
      <c r="J57" s="257">
        <v>409.91666666666669</v>
      </c>
      <c r="K57" s="257">
        <v>413.88333333333327</v>
      </c>
      <c r="L57" s="257">
        <v>418.61666666666667</v>
      </c>
      <c r="M57" s="258">
        <v>409.15</v>
      </c>
      <c r="N57" s="258">
        <v>400.45</v>
      </c>
      <c r="O57" s="258">
        <v>69955200</v>
      </c>
      <c r="P57" s="259">
        <v>-8.8958971765195922E-3</v>
      </c>
    </row>
    <row r="58" spans="1:16" ht="12.75" customHeight="1">
      <c r="A58" s="250">
        <v>48</v>
      </c>
      <c r="B58" s="263" t="s">
        <v>87</v>
      </c>
      <c r="C58" s="255" t="s">
        <v>95</v>
      </c>
      <c r="D58" s="256">
        <v>45351</v>
      </c>
      <c r="E58" s="255">
        <v>6277.25</v>
      </c>
      <c r="F58" s="255">
        <v>6289.25</v>
      </c>
      <c r="G58" s="257">
        <v>6231.5</v>
      </c>
      <c r="H58" s="257">
        <v>6185.75</v>
      </c>
      <c r="I58" s="257">
        <v>6128</v>
      </c>
      <c r="J58" s="257">
        <v>6335</v>
      </c>
      <c r="K58" s="257">
        <v>6392.75</v>
      </c>
      <c r="L58" s="257">
        <v>6438.5</v>
      </c>
      <c r="M58" s="258">
        <v>6347</v>
      </c>
      <c r="N58" s="258">
        <v>6243.5</v>
      </c>
      <c r="O58" s="258">
        <v>1195650</v>
      </c>
      <c r="P58" s="259">
        <v>4.6634736576758257E-3</v>
      </c>
    </row>
    <row r="59" spans="1:16" ht="12.75" customHeight="1">
      <c r="A59" s="250">
        <v>49</v>
      </c>
      <c r="B59" s="263" t="s">
        <v>59</v>
      </c>
      <c r="C59" s="255" t="s">
        <v>96</v>
      </c>
      <c r="D59" s="256">
        <v>45351</v>
      </c>
      <c r="E59" s="255">
        <v>2587.1999999999998</v>
      </c>
      <c r="F59" s="255">
        <v>2567.5499999999997</v>
      </c>
      <c r="G59" s="257">
        <v>2535.2499999999995</v>
      </c>
      <c r="H59" s="257">
        <v>2483.2999999999997</v>
      </c>
      <c r="I59" s="257">
        <v>2450.9999999999995</v>
      </c>
      <c r="J59" s="257">
        <v>2619.4999999999995</v>
      </c>
      <c r="K59" s="257">
        <v>2651.7999999999997</v>
      </c>
      <c r="L59" s="257">
        <v>2703.7499999999995</v>
      </c>
      <c r="M59" s="258">
        <v>2599.85</v>
      </c>
      <c r="N59" s="258">
        <v>2515.6</v>
      </c>
      <c r="O59" s="258">
        <v>3694950</v>
      </c>
      <c r="P59" s="259">
        <v>1.3828867761452032E-2</v>
      </c>
    </row>
    <row r="60" spans="1:16" ht="12.75" customHeight="1">
      <c r="A60" s="250">
        <v>50</v>
      </c>
      <c r="B60" s="263" t="s">
        <v>45</v>
      </c>
      <c r="C60" s="255" t="s">
        <v>97</v>
      </c>
      <c r="D60" s="256">
        <v>45351</v>
      </c>
      <c r="E60" s="255">
        <v>889.6</v>
      </c>
      <c r="F60" s="255">
        <v>883.31666666666661</v>
      </c>
      <c r="G60" s="257">
        <v>872.13333333333321</v>
      </c>
      <c r="H60" s="257">
        <v>854.66666666666663</v>
      </c>
      <c r="I60" s="257">
        <v>843.48333333333323</v>
      </c>
      <c r="J60" s="257">
        <v>900.78333333333319</v>
      </c>
      <c r="K60" s="257">
        <v>911.96666666666658</v>
      </c>
      <c r="L60" s="257">
        <v>929.43333333333317</v>
      </c>
      <c r="M60" s="258">
        <v>894.5</v>
      </c>
      <c r="N60" s="258">
        <v>865.85</v>
      </c>
      <c r="O60" s="258">
        <v>14874000</v>
      </c>
      <c r="P60" s="259">
        <v>3.8469325774448267E-3</v>
      </c>
    </row>
    <row r="61" spans="1:16" ht="12.75" customHeight="1">
      <c r="A61" s="250">
        <v>51</v>
      </c>
      <c r="B61" s="263" t="s">
        <v>45</v>
      </c>
      <c r="C61" s="262" t="s">
        <v>98</v>
      </c>
      <c r="D61" s="256">
        <v>45351</v>
      </c>
      <c r="E61" s="255">
        <v>1058.05</v>
      </c>
      <c r="F61" s="255">
        <v>1060.6666666666667</v>
      </c>
      <c r="G61" s="257">
        <v>1039.3333333333335</v>
      </c>
      <c r="H61" s="257">
        <v>1020.6166666666668</v>
      </c>
      <c r="I61" s="257">
        <v>999.28333333333353</v>
      </c>
      <c r="J61" s="257">
        <v>1079.3833333333334</v>
      </c>
      <c r="K61" s="257">
        <v>1100.7166666666669</v>
      </c>
      <c r="L61" s="257">
        <v>1119.4333333333334</v>
      </c>
      <c r="M61" s="258">
        <v>1082</v>
      </c>
      <c r="N61" s="258">
        <v>1041.95</v>
      </c>
      <c r="O61" s="258">
        <v>1349600</v>
      </c>
      <c r="P61" s="259">
        <v>0.10234419668381932</v>
      </c>
    </row>
    <row r="62" spans="1:16" ht="12.75" customHeight="1">
      <c r="A62" s="250">
        <v>52</v>
      </c>
      <c r="B62" s="263" t="s">
        <v>41</v>
      </c>
      <c r="C62" s="260" t="s">
        <v>99</v>
      </c>
      <c r="D62" s="256">
        <v>45351</v>
      </c>
      <c r="E62" s="255">
        <v>305.14999999999998</v>
      </c>
      <c r="F62" s="255">
        <v>301.86666666666667</v>
      </c>
      <c r="G62" s="257">
        <v>297.93333333333334</v>
      </c>
      <c r="H62" s="257">
        <v>290.71666666666664</v>
      </c>
      <c r="I62" s="257">
        <v>286.7833333333333</v>
      </c>
      <c r="J62" s="257">
        <v>309.08333333333337</v>
      </c>
      <c r="K62" s="257">
        <v>313.01666666666677</v>
      </c>
      <c r="L62" s="257">
        <v>320.23333333333341</v>
      </c>
      <c r="M62" s="258">
        <v>305.8</v>
      </c>
      <c r="N62" s="258">
        <v>294.64999999999998</v>
      </c>
      <c r="O62" s="258">
        <v>16974000</v>
      </c>
      <c r="P62" s="259">
        <v>7.0482699700982485E-3</v>
      </c>
    </row>
    <row r="63" spans="1:16" ht="12.75" customHeight="1">
      <c r="A63" s="250">
        <v>53</v>
      </c>
      <c r="B63" s="263" t="s">
        <v>63</v>
      </c>
      <c r="C63" s="255" t="s">
        <v>100</v>
      </c>
      <c r="D63" s="256">
        <v>45351</v>
      </c>
      <c r="E63" s="255">
        <v>145.5</v>
      </c>
      <c r="F63" s="255">
        <v>145.11666666666667</v>
      </c>
      <c r="G63" s="257">
        <v>143.93333333333334</v>
      </c>
      <c r="H63" s="257">
        <v>142.36666666666667</v>
      </c>
      <c r="I63" s="257">
        <v>141.18333333333334</v>
      </c>
      <c r="J63" s="257">
        <v>146.68333333333334</v>
      </c>
      <c r="K63" s="257">
        <v>147.86666666666667</v>
      </c>
      <c r="L63" s="257">
        <v>149.43333333333334</v>
      </c>
      <c r="M63" s="258">
        <v>146.30000000000001</v>
      </c>
      <c r="N63" s="258">
        <v>143.55000000000001</v>
      </c>
      <c r="O63" s="258">
        <v>30910000</v>
      </c>
      <c r="P63" s="259">
        <v>-1.8262664760997301E-2</v>
      </c>
    </row>
    <row r="64" spans="1:16" ht="12.75" customHeight="1">
      <c r="A64" s="250">
        <v>54</v>
      </c>
      <c r="B64" s="263" t="s">
        <v>41</v>
      </c>
      <c r="C64" s="255" t="s">
        <v>101</v>
      </c>
      <c r="D64" s="256">
        <v>45351</v>
      </c>
      <c r="E64" s="255">
        <v>2278.85</v>
      </c>
      <c r="F64" s="255">
        <v>2251.0166666666664</v>
      </c>
      <c r="G64" s="257">
        <v>2215.583333333333</v>
      </c>
      <c r="H64" s="257">
        <v>2152.3166666666666</v>
      </c>
      <c r="I64" s="257">
        <v>2116.8833333333332</v>
      </c>
      <c r="J64" s="257">
        <v>2314.2833333333328</v>
      </c>
      <c r="K64" s="257">
        <v>2349.7166666666662</v>
      </c>
      <c r="L64" s="257">
        <v>2412.9833333333327</v>
      </c>
      <c r="M64" s="258">
        <v>2286.4499999999998</v>
      </c>
      <c r="N64" s="258">
        <v>2187.75</v>
      </c>
      <c r="O64" s="258">
        <v>3373500</v>
      </c>
      <c r="P64" s="259">
        <v>6.4363464268812121E-2</v>
      </c>
    </row>
    <row r="65" spans="1:16" ht="12.75" customHeight="1">
      <c r="A65" s="250">
        <v>55</v>
      </c>
      <c r="B65" s="263" t="s">
        <v>59</v>
      </c>
      <c r="C65" s="255" t="s">
        <v>102</v>
      </c>
      <c r="D65" s="256">
        <v>45351</v>
      </c>
      <c r="E65" s="255">
        <v>543.9</v>
      </c>
      <c r="F65" s="255">
        <v>542.75</v>
      </c>
      <c r="G65" s="257">
        <v>537.6</v>
      </c>
      <c r="H65" s="257">
        <v>531.30000000000007</v>
      </c>
      <c r="I65" s="257">
        <v>526.15000000000009</v>
      </c>
      <c r="J65" s="257">
        <v>549.04999999999995</v>
      </c>
      <c r="K65" s="257">
        <v>554.20000000000005</v>
      </c>
      <c r="L65" s="257">
        <v>560.49999999999989</v>
      </c>
      <c r="M65" s="258">
        <v>547.9</v>
      </c>
      <c r="N65" s="258">
        <v>536.45000000000005</v>
      </c>
      <c r="O65" s="258">
        <v>23328750</v>
      </c>
      <c r="P65" s="259">
        <v>1.6115859966243807E-2</v>
      </c>
    </row>
    <row r="66" spans="1:16" ht="12.75" customHeight="1">
      <c r="A66" s="250">
        <v>56</v>
      </c>
      <c r="B66" s="263" t="s">
        <v>49</v>
      </c>
      <c r="C66" s="260" t="s">
        <v>103</v>
      </c>
      <c r="D66" s="256">
        <v>45351</v>
      </c>
      <c r="E66" s="255">
        <v>2294.25</v>
      </c>
      <c r="F66" s="255">
        <v>2290.0833333333335</v>
      </c>
      <c r="G66" s="257">
        <v>2268.5166666666669</v>
      </c>
      <c r="H66" s="257">
        <v>2242.7833333333333</v>
      </c>
      <c r="I66" s="257">
        <v>2221.2166666666667</v>
      </c>
      <c r="J66" s="257">
        <v>2315.8166666666671</v>
      </c>
      <c r="K66" s="257">
        <v>2337.3833333333337</v>
      </c>
      <c r="L66" s="257">
        <v>2363.1166666666672</v>
      </c>
      <c r="M66" s="258">
        <v>2311.65</v>
      </c>
      <c r="N66" s="258">
        <v>2264.35</v>
      </c>
      <c r="O66" s="258">
        <v>3215500</v>
      </c>
      <c r="P66" s="259">
        <v>8.6260978670012547E-3</v>
      </c>
    </row>
    <row r="67" spans="1:16" ht="12.75" customHeight="1">
      <c r="A67" s="250">
        <v>57</v>
      </c>
      <c r="B67" s="263" t="s">
        <v>39</v>
      </c>
      <c r="C67" s="255" t="s">
        <v>104</v>
      </c>
      <c r="D67" s="256">
        <v>45351</v>
      </c>
      <c r="E67" s="255">
        <v>2315.15</v>
      </c>
      <c r="F67" s="255">
        <v>2287.35</v>
      </c>
      <c r="G67" s="257">
        <v>2254.85</v>
      </c>
      <c r="H67" s="257">
        <v>2194.5500000000002</v>
      </c>
      <c r="I67" s="257">
        <v>2162.0500000000002</v>
      </c>
      <c r="J67" s="257">
        <v>2347.6499999999996</v>
      </c>
      <c r="K67" s="257">
        <v>2380.1499999999996</v>
      </c>
      <c r="L67" s="257">
        <v>2440.4499999999994</v>
      </c>
      <c r="M67" s="258">
        <v>2319.85</v>
      </c>
      <c r="N67" s="258">
        <v>2227.0500000000002</v>
      </c>
      <c r="O67" s="258">
        <v>2207400</v>
      </c>
      <c r="P67" s="259">
        <v>1.9113573407202215E-2</v>
      </c>
    </row>
    <row r="68" spans="1:16" ht="12.75" customHeight="1">
      <c r="A68" s="250">
        <v>58</v>
      </c>
      <c r="B68" s="263" t="s">
        <v>45</v>
      </c>
      <c r="C68" s="260" t="s">
        <v>105</v>
      </c>
      <c r="D68" s="256">
        <v>45351</v>
      </c>
      <c r="E68" s="255">
        <v>141.35</v>
      </c>
      <c r="F68" s="255">
        <v>141.29999999999998</v>
      </c>
      <c r="G68" s="257">
        <v>140.14999999999998</v>
      </c>
      <c r="H68" s="257">
        <v>138.94999999999999</v>
      </c>
      <c r="I68" s="257">
        <v>137.79999999999998</v>
      </c>
      <c r="J68" s="257">
        <v>142.49999999999997</v>
      </c>
      <c r="K68" s="257">
        <v>143.65</v>
      </c>
      <c r="L68" s="257">
        <v>144.84999999999997</v>
      </c>
      <c r="M68" s="258">
        <v>142.44999999999999</v>
      </c>
      <c r="N68" s="258">
        <v>140.1</v>
      </c>
      <c r="O68" s="258">
        <v>17001000</v>
      </c>
      <c r="P68" s="259">
        <v>-9.6120237679133171E-3</v>
      </c>
    </row>
    <row r="69" spans="1:16" ht="12.75" customHeight="1">
      <c r="A69" s="250">
        <v>59</v>
      </c>
      <c r="B69" s="263" t="s">
        <v>43</v>
      </c>
      <c r="C69" s="255" t="s">
        <v>106</v>
      </c>
      <c r="D69" s="256">
        <v>45351</v>
      </c>
      <c r="E69" s="255">
        <v>3689.6</v>
      </c>
      <c r="F69" s="255">
        <v>3654</v>
      </c>
      <c r="G69" s="257">
        <v>3612</v>
      </c>
      <c r="H69" s="257">
        <v>3534.4</v>
      </c>
      <c r="I69" s="257">
        <v>3492.4</v>
      </c>
      <c r="J69" s="257">
        <v>3731.6</v>
      </c>
      <c r="K69" s="257">
        <v>3773.6</v>
      </c>
      <c r="L69" s="257">
        <v>3851.2</v>
      </c>
      <c r="M69" s="258">
        <v>3696</v>
      </c>
      <c r="N69" s="258">
        <v>3576.4</v>
      </c>
      <c r="O69" s="258">
        <v>4008400</v>
      </c>
      <c r="P69" s="259">
        <v>-6.3953200138813148E-3</v>
      </c>
    </row>
    <row r="70" spans="1:16" ht="12.75" customHeight="1">
      <c r="A70" s="250">
        <v>60</v>
      </c>
      <c r="B70" s="263" t="s">
        <v>45</v>
      </c>
      <c r="C70" s="262" t="s">
        <v>107</v>
      </c>
      <c r="D70" s="256">
        <v>45351</v>
      </c>
      <c r="E70" s="255">
        <v>6004.35</v>
      </c>
      <c r="F70" s="255">
        <v>5949.6500000000005</v>
      </c>
      <c r="G70" s="257">
        <v>5865.8000000000011</v>
      </c>
      <c r="H70" s="257">
        <v>5727.2500000000009</v>
      </c>
      <c r="I70" s="257">
        <v>5643.4000000000015</v>
      </c>
      <c r="J70" s="257">
        <v>6088.2000000000007</v>
      </c>
      <c r="K70" s="257">
        <v>6172.0500000000011</v>
      </c>
      <c r="L70" s="257">
        <v>6310.6</v>
      </c>
      <c r="M70" s="258">
        <v>6033.5</v>
      </c>
      <c r="N70" s="258">
        <v>5811.1</v>
      </c>
      <c r="O70" s="258">
        <v>1139300</v>
      </c>
      <c r="P70" s="259">
        <v>-5.412483631601921E-3</v>
      </c>
    </row>
    <row r="71" spans="1:16" ht="12.75" customHeight="1">
      <c r="A71" s="250">
        <v>61</v>
      </c>
      <c r="B71" s="263" t="s">
        <v>108</v>
      </c>
      <c r="C71" s="255" t="s">
        <v>109</v>
      </c>
      <c r="D71" s="256">
        <v>45351</v>
      </c>
      <c r="E71" s="255">
        <v>805.9</v>
      </c>
      <c r="F71" s="255">
        <v>800.80000000000007</v>
      </c>
      <c r="G71" s="257">
        <v>791.45000000000016</v>
      </c>
      <c r="H71" s="257">
        <v>777.00000000000011</v>
      </c>
      <c r="I71" s="257">
        <v>767.6500000000002</v>
      </c>
      <c r="J71" s="257">
        <v>815.25000000000011</v>
      </c>
      <c r="K71" s="257">
        <v>824.6</v>
      </c>
      <c r="L71" s="257">
        <v>839.05000000000007</v>
      </c>
      <c r="M71" s="258">
        <v>810.15</v>
      </c>
      <c r="N71" s="258">
        <v>786.35</v>
      </c>
      <c r="O71" s="258">
        <v>47429250</v>
      </c>
      <c r="P71" s="259">
        <v>-4.3332113022930739E-2</v>
      </c>
    </row>
    <row r="72" spans="1:16" ht="12.75" customHeight="1">
      <c r="A72" s="250">
        <v>62</v>
      </c>
      <c r="B72" s="263" t="s">
        <v>43</v>
      </c>
      <c r="C72" s="255" t="s">
        <v>110</v>
      </c>
      <c r="D72" s="256">
        <v>45351</v>
      </c>
      <c r="E72" s="255">
        <v>6147.95</v>
      </c>
      <c r="F72" s="255">
        <v>6052.5666666666666</v>
      </c>
      <c r="G72" s="257">
        <v>5933.1333333333332</v>
      </c>
      <c r="H72" s="257">
        <v>5718.3166666666666</v>
      </c>
      <c r="I72" s="257">
        <v>5598.8833333333332</v>
      </c>
      <c r="J72" s="257">
        <v>6267.3833333333332</v>
      </c>
      <c r="K72" s="257">
        <v>6386.8166666666657</v>
      </c>
      <c r="L72" s="257">
        <v>6601.6333333333332</v>
      </c>
      <c r="M72" s="258">
        <v>6172</v>
      </c>
      <c r="N72" s="258">
        <v>5837.75</v>
      </c>
      <c r="O72" s="258">
        <v>2179750</v>
      </c>
      <c r="P72" s="259">
        <v>0.18941409180819863</v>
      </c>
    </row>
    <row r="73" spans="1:16" ht="12.75" customHeight="1">
      <c r="A73" s="250">
        <v>63</v>
      </c>
      <c r="B73" s="263" t="s">
        <v>56</v>
      </c>
      <c r="C73" s="255" t="s">
        <v>111</v>
      </c>
      <c r="D73" s="256">
        <v>45351</v>
      </c>
      <c r="E73" s="255">
        <v>3854.45</v>
      </c>
      <c r="F73" s="255">
        <v>3811.8666666666668</v>
      </c>
      <c r="G73" s="257">
        <v>3758.8333333333335</v>
      </c>
      <c r="H73" s="257">
        <v>3663.2166666666667</v>
      </c>
      <c r="I73" s="257">
        <v>3610.1833333333334</v>
      </c>
      <c r="J73" s="257">
        <v>3907.4833333333336</v>
      </c>
      <c r="K73" s="257">
        <v>3960.5166666666664</v>
      </c>
      <c r="L73" s="257">
        <v>4056.1333333333337</v>
      </c>
      <c r="M73" s="258">
        <v>3864.9</v>
      </c>
      <c r="N73" s="258">
        <v>3716.25</v>
      </c>
      <c r="O73" s="258">
        <v>3841775</v>
      </c>
      <c r="P73" s="259">
        <v>-7.6868087969387322E-2</v>
      </c>
    </row>
    <row r="74" spans="1:16" ht="12.75" customHeight="1">
      <c r="A74" s="250">
        <v>64</v>
      </c>
      <c r="B74" s="263" t="s">
        <v>56</v>
      </c>
      <c r="C74" s="255" t="s">
        <v>112</v>
      </c>
      <c r="D74" s="256">
        <v>45351</v>
      </c>
      <c r="E74" s="255">
        <v>3004.3</v>
      </c>
      <c r="F74" s="255">
        <v>3019.0833333333335</v>
      </c>
      <c r="G74" s="257">
        <v>2978.666666666667</v>
      </c>
      <c r="H74" s="257">
        <v>2953.0333333333333</v>
      </c>
      <c r="I74" s="257">
        <v>2912.6166666666668</v>
      </c>
      <c r="J74" s="257">
        <v>3044.7166666666672</v>
      </c>
      <c r="K74" s="257">
        <v>3085.1333333333341</v>
      </c>
      <c r="L74" s="257">
        <v>3110.7666666666673</v>
      </c>
      <c r="M74" s="258">
        <v>3059.5</v>
      </c>
      <c r="N74" s="258">
        <v>2993.45</v>
      </c>
      <c r="O74" s="258">
        <v>3002450</v>
      </c>
      <c r="P74" s="259">
        <v>-1.1892781996157716E-3</v>
      </c>
    </row>
    <row r="75" spans="1:16" ht="12.75" customHeight="1">
      <c r="A75" s="250">
        <v>65</v>
      </c>
      <c r="B75" s="263" t="s">
        <v>56</v>
      </c>
      <c r="C75" s="255" t="s">
        <v>113</v>
      </c>
      <c r="D75" s="256">
        <v>45351</v>
      </c>
      <c r="E75" s="255">
        <v>337.5</v>
      </c>
      <c r="F75" s="255">
        <v>332.03333333333336</v>
      </c>
      <c r="G75" s="257">
        <v>325.4666666666667</v>
      </c>
      <c r="H75" s="257">
        <v>313.43333333333334</v>
      </c>
      <c r="I75" s="257">
        <v>306.86666666666667</v>
      </c>
      <c r="J75" s="257">
        <v>344.06666666666672</v>
      </c>
      <c r="K75" s="257">
        <v>350.63333333333344</v>
      </c>
      <c r="L75" s="257">
        <v>362.66666666666674</v>
      </c>
      <c r="M75" s="258">
        <v>338.6</v>
      </c>
      <c r="N75" s="258">
        <v>320</v>
      </c>
      <c r="O75" s="258">
        <v>15991200</v>
      </c>
      <c r="P75" s="259">
        <v>-9.4762584063582636E-2</v>
      </c>
    </row>
    <row r="76" spans="1:16" ht="12.75" customHeight="1">
      <c r="A76" s="250">
        <v>66</v>
      </c>
      <c r="B76" s="263" t="s">
        <v>63</v>
      </c>
      <c r="C76" s="255" t="s">
        <v>114</v>
      </c>
      <c r="D76" s="256">
        <v>45351</v>
      </c>
      <c r="E76" s="255">
        <v>148.15</v>
      </c>
      <c r="F76" s="255">
        <v>147.65</v>
      </c>
      <c r="G76" s="257">
        <v>146.10000000000002</v>
      </c>
      <c r="H76" s="257">
        <v>144.05000000000001</v>
      </c>
      <c r="I76" s="257">
        <v>142.50000000000003</v>
      </c>
      <c r="J76" s="257">
        <v>149.70000000000002</v>
      </c>
      <c r="K76" s="257">
        <v>151.25000000000003</v>
      </c>
      <c r="L76" s="257">
        <v>153.30000000000001</v>
      </c>
      <c r="M76" s="258">
        <v>149.19999999999999</v>
      </c>
      <c r="N76" s="258">
        <v>145.6</v>
      </c>
      <c r="O76" s="258">
        <v>99560000</v>
      </c>
      <c r="P76" s="259">
        <v>-8.8111375709836973E-2</v>
      </c>
    </row>
    <row r="77" spans="1:16" ht="12.75" customHeight="1">
      <c r="A77" s="250">
        <v>67</v>
      </c>
      <c r="B77" s="263" t="s">
        <v>84</v>
      </c>
      <c r="C77" s="255" t="s">
        <v>115</v>
      </c>
      <c r="D77" s="256">
        <v>45351</v>
      </c>
      <c r="E77" s="255">
        <v>173.45</v>
      </c>
      <c r="F77" s="255">
        <v>173.28333333333333</v>
      </c>
      <c r="G77" s="257">
        <v>171.26666666666665</v>
      </c>
      <c r="H77" s="257">
        <v>169.08333333333331</v>
      </c>
      <c r="I77" s="257">
        <v>167.06666666666663</v>
      </c>
      <c r="J77" s="257">
        <v>175.46666666666667</v>
      </c>
      <c r="K77" s="257">
        <v>177.48333333333338</v>
      </c>
      <c r="L77" s="257">
        <v>179.66666666666669</v>
      </c>
      <c r="M77" s="258">
        <v>175.3</v>
      </c>
      <c r="N77" s="258">
        <v>171.1</v>
      </c>
      <c r="O77" s="258">
        <v>150426000</v>
      </c>
      <c r="P77" s="259">
        <v>-9.5490556375576099E-3</v>
      </c>
    </row>
    <row r="78" spans="1:16" ht="12.75" customHeight="1">
      <c r="A78" s="250">
        <v>68</v>
      </c>
      <c r="B78" s="263" t="s">
        <v>43</v>
      </c>
      <c r="C78" s="255" t="s">
        <v>116</v>
      </c>
      <c r="D78" s="256">
        <v>45351</v>
      </c>
      <c r="E78" s="255">
        <v>915.65</v>
      </c>
      <c r="F78" s="255">
        <v>914.9</v>
      </c>
      <c r="G78" s="257">
        <v>901.09999999999991</v>
      </c>
      <c r="H78" s="257">
        <v>886.55</v>
      </c>
      <c r="I78" s="257">
        <v>872.74999999999989</v>
      </c>
      <c r="J78" s="257">
        <v>929.44999999999993</v>
      </c>
      <c r="K78" s="257">
        <v>943.24999999999989</v>
      </c>
      <c r="L78" s="257">
        <v>957.8</v>
      </c>
      <c r="M78" s="258">
        <v>928.7</v>
      </c>
      <c r="N78" s="258">
        <v>900.35</v>
      </c>
      <c r="O78" s="258">
        <v>11537650</v>
      </c>
      <c r="P78" s="259">
        <v>7.4064695828321833E-3</v>
      </c>
    </row>
    <row r="79" spans="1:16" ht="12.75" customHeight="1">
      <c r="A79" s="250">
        <v>69</v>
      </c>
      <c r="B79" s="263" t="s">
        <v>117</v>
      </c>
      <c r="C79" s="255" t="s">
        <v>118</v>
      </c>
      <c r="D79" s="256">
        <v>45351</v>
      </c>
      <c r="E79" s="255">
        <v>78.599999999999994</v>
      </c>
      <c r="F79" s="255">
        <v>78.649999999999991</v>
      </c>
      <c r="G79" s="257">
        <v>77.649999999999977</v>
      </c>
      <c r="H79" s="257">
        <v>76.699999999999989</v>
      </c>
      <c r="I79" s="257">
        <v>75.699999999999974</v>
      </c>
      <c r="J79" s="257">
        <v>79.59999999999998</v>
      </c>
      <c r="K79" s="257">
        <v>80.600000000000009</v>
      </c>
      <c r="L79" s="257">
        <v>81.549999999999983</v>
      </c>
      <c r="M79" s="258">
        <v>79.650000000000006</v>
      </c>
      <c r="N79" s="258">
        <v>77.7</v>
      </c>
      <c r="O79" s="258">
        <v>228813750</v>
      </c>
      <c r="P79" s="259">
        <v>2.4376731301939059E-2</v>
      </c>
    </row>
    <row r="80" spans="1:16" ht="12.75" customHeight="1">
      <c r="A80" s="250">
        <v>70</v>
      </c>
      <c r="B80" s="263" t="s">
        <v>45</v>
      </c>
      <c r="C80" s="261" t="s">
        <v>119</v>
      </c>
      <c r="D80" s="256">
        <v>45351</v>
      </c>
      <c r="E80" s="255">
        <v>756.75</v>
      </c>
      <c r="F80" s="255">
        <v>752.80000000000007</v>
      </c>
      <c r="G80" s="257">
        <v>747.10000000000014</v>
      </c>
      <c r="H80" s="257">
        <v>737.45</v>
      </c>
      <c r="I80" s="257">
        <v>731.75000000000011</v>
      </c>
      <c r="J80" s="257">
        <v>762.45000000000016</v>
      </c>
      <c r="K80" s="257">
        <v>768.1500000000002</v>
      </c>
      <c r="L80" s="257">
        <v>777.80000000000018</v>
      </c>
      <c r="M80" s="258">
        <v>758.5</v>
      </c>
      <c r="N80" s="258">
        <v>743.15</v>
      </c>
      <c r="O80" s="258">
        <v>7475000</v>
      </c>
      <c r="P80" s="259">
        <v>1.2145748987854251E-2</v>
      </c>
    </row>
    <row r="81" spans="1:16" ht="12.75" customHeight="1">
      <c r="A81" s="250">
        <v>71</v>
      </c>
      <c r="B81" s="263" t="s">
        <v>59</v>
      </c>
      <c r="C81" s="255" t="s">
        <v>120</v>
      </c>
      <c r="D81" s="256">
        <v>45351</v>
      </c>
      <c r="E81" s="255">
        <v>1170.55</v>
      </c>
      <c r="F81" s="255">
        <v>1170.6166666666666</v>
      </c>
      <c r="G81" s="257">
        <v>1158.5333333333331</v>
      </c>
      <c r="H81" s="257">
        <v>1146.5166666666664</v>
      </c>
      <c r="I81" s="257">
        <v>1134.4333333333329</v>
      </c>
      <c r="J81" s="257">
        <v>1182.6333333333332</v>
      </c>
      <c r="K81" s="257">
        <v>1194.7166666666667</v>
      </c>
      <c r="L81" s="257">
        <v>1206.7333333333333</v>
      </c>
      <c r="M81" s="258">
        <v>1182.7</v>
      </c>
      <c r="N81" s="258">
        <v>1158.5999999999999</v>
      </c>
      <c r="O81" s="258">
        <v>7616500</v>
      </c>
      <c r="P81" s="259">
        <v>3.9440464005458885E-2</v>
      </c>
    </row>
    <row r="82" spans="1:16" ht="12.75" customHeight="1">
      <c r="A82" s="250">
        <v>72</v>
      </c>
      <c r="B82" s="263" t="s">
        <v>108</v>
      </c>
      <c r="C82" s="255" t="s">
        <v>121</v>
      </c>
      <c r="D82" s="256">
        <v>45351</v>
      </c>
      <c r="E82" s="255">
        <v>2385</v>
      </c>
      <c r="F82" s="255">
        <v>2381.0166666666669</v>
      </c>
      <c r="G82" s="257">
        <v>2362.2333333333336</v>
      </c>
      <c r="H82" s="257">
        <v>2339.4666666666667</v>
      </c>
      <c r="I82" s="257">
        <v>2320.6833333333334</v>
      </c>
      <c r="J82" s="257">
        <v>2403.7833333333338</v>
      </c>
      <c r="K82" s="257">
        <v>2422.5666666666675</v>
      </c>
      <c r="L82" s="257">
        <v>2445.3333333333339</v>
      </c>
      <c r="M82" s="258">
        <v>2399.8000000000002</v>
      </c>
      <c r="N82" s="258">
        <v>2358.25</v>
      </c>
      <c r="O82" s="258">
        <v>4081200</v>
      </c>
      <c r="P82" s="259">
        <v>-1.2981045376220563E-2</v>
      </c>
    </row>
    <row r="83" spans="1:16" ht="12.75" customHeight="1">
      <c r="A83" s="250">
        <v>73</v>
      </c>
      <c r="B83" s="263" t="s">
        <v>43</v>
      </c>
      <c r="C83" s="255" t="s">
        <v>122</v>
      </c>
      <c r="D83" s="256">
        <v>45351</v>
      </c>
      <c r="E83" s="255">
        <v>418.1</v>
      </c>
      <c r="F83" s="255">
        <v>416.7833333333333</v>
      </c>
      <c r="G83" s="257">
        <v>412.46666666666658</v>
      </c>
      <c r="H83" s="257">
        <v>406.83333333333326</v>
      </c>
      <c r="I83" s="257">
        <v>402.51666666666654</v>
      </c>
      <c r="J83" s="257">
        <v>422.41666666666663</v>
      </c>
      <c r="K83" s="257">
        <v>426.73333333333335</v>
      </c>
      <c r="L83" s="257">
        <v>432.36666666666667</v>
      </c>
      <c r="M83" s="258">
        <v>421.1</v>
      </c>
      <c r="N83" s="258">
        <v>411.15</v>
      </c>
      <c r="O83" s="258">
        <v>11712000</v>
      </c>
      <c r="P83" s="259">
        <v>-1.546738399462004E-2</v>
      </c>
    </row>
    <row r="84" spans="1:16" ht="12.75" customHeight="1">
      <c r="A84" s="250">
        <v>74</v>
      </c>
      <c r="B84" s="263" t="s">
        <v>49</v>
      </c>
      <c r="C84" s="255" t="s">
        <v>123</v>
      </c>
      <c r="D84" s="256">
        <v>45351</v>
      </c>
      <c r="E84" s="255">
        <v>2180.6999999999998</v>
      </c>
      <c r="F84" s="255">
        <v>2167.3166666666666</v>
      </c>
      <c r="G84" s="257">
        <v>2139.083333333333</v>
      </c>
      <c r="H84" s="257">
        <v>2097.4666666666662</v>
      </c>
      <c r="I84" s="257">
        <v>2069.2333333333327</v>
      </c>
      <c r="J84" s="257">
        <v>2208.9333333333334</v>
      </c>
      <c r="K84" s="257">
        <v>2237.166666666667</v>
      </c>
      <c r="L84" s="257">
        <v>2278.7833333333338</v>
      </c>
      <c r="M84" s="258">
        <v>2195.5500000000002</v>
      </c>
      <c r="N84" s="258">
        <v>2125.6999999999998</v>
      </c>
      <c r="O84" s="258">
        <v>8899866</v>
      </c>
      <c r="P84" s="259">
        <v>-5.7550889907279123E-3</v>
      </c>
    </row>
    <row r="85" spans="1:16" ht="12.75" customHeight="1">
      <c r="A85" s="250">
        <v>75</v>
      </c>
      <c r="B85" s="263" t="s">
        <v>84</v>
      </c>
      <c r="C85" s="255" t="s">
        <v>124</v>
      </c>
      <c r="D85" s="256">
        <v>45351</v>
      </c>
      <c r="E85" s="255">
        <v>583.79999999999995</v>
      </c>
      <c r="F85" s="255">
        <v>574.9666666666667</v>
      </c>
      <c r="G85" s="257">
        <v>564.93333333333339</v>
      </c>
      <c r="H85" s="257">
        <v>546.06666666666672</v>
      </c>
      <c r="I85" s="257">
        <v>536.03333333333342</v>
      </c>
      <c r="J85" s="257">
        <v>593.83333333333337</v>
      </c>
      <c r="K85" s="257">
        <v>603.86666666666667</v>
      </c>
      <c r="L85" s="257">
        <v>622.73333333333335</v>
      </c>
      <c r="M85" s="258">
        <v>585</v>
      </c>
      <c r="N85" s="258">
        <v>556.1</v>
      </c>
      <c r="O85" s="258">
        <v>5813750</v>
      </c>
      <c r="P85" s="259">
        <v>8.6174684726763193E-2</v>
      </c>
    </row>
    <row r="86" spans="1:16" ht="12.75" customHeight="1">
      <c r="A86" s="250">
        <v>76</v>
      </c>
      <c r="B86" s="263" t="s">
        <v>45</v>
      </c>
      <c r="C86" s="262" t="s">
        <v>125</v>
      </c>
      <c r="D86" s="256">
        <v>45351</v>
      </c>
      <c r="E86" s="255">
        <v>3019.1</v>
      </c>
      <c r="F86" s="255">
        <v>3014.7833333333328</v>
      </c>
      <c r="G86" s="257">
        <v>2996.6166666666659</v>
      </c>
      <c r="H86" s="257">
        <v>2974.1333333333332</v>
      </c>
      <c r="I86" s="257">
        <v>2955.9666666666662</v>
      </c>
      <c r="J86" s="257">
        <v>3037.2666666666655</v>
      </c>
      <c r="K86" s="257">
        <v>3055.4333333333325</v>
      </c>
      <c r="L86" s="257">
        <v>3077.9166666666652</v>
      </c>
      <c r="M86" s="258">
        <v>3032.95</v>
      </c>
      <c r="N86" s="258">
        <v>2992.3</v>
      </c>
      <c r="O86" s="258">
        <v>7657800</v>
      </c>
      <c r="P86" s="259">
        <v>4.762841960244046E-3</v>
      </c>
    </row>
    <row r="87" spans="1:16" ht="12.75" customHeight="1">
      <c r="A87" s="250">
        <v>77</v>
      </c>
      <c r="B87" s="263" t="s">
        <v>41</v>
      </c>
      <c r="C87" s="255" t="s">
        <v>126</v>
      </c>
      <c r="D87" s="256">
        <v>45351</v>
      </c>
      <c r="E87" s="255">
        <v>1300</v>
      </c>
      <c r="F87" s="255">
        <v>1300.1499999999999</v>
      </c>
      <c r="G87" s="257">
        <v>1292.7999999999997</v>
      </c>
      <c r="H87" s="257">
        <v>1285.5999999999999</v>
      </c>
      <c r="I87" s="257">
        <v>1278.2499999999998</v>
      </c>
      <c r="J87" s="257">
        <v>1307.3499999999997</v>
      </c>
      <c r="K87" s="257">
        <v>1314.6999999999996</v>
      </c>
      <c r="L87" s="257">
        <v>1321.8999999999996</v>
      </c>
      <c r="M87" s="258">
        <v>1307.5</v>
      </c>
      <c r="N87" s="258">
        <v>1292.95</v>
      </c>
      <c r="O87" s="258">
        <v>5295000</v>
      </c>
      <c r="P87" s="259">
        <v>4.3761088113542283E-2</v>
      </c>
    </row>
    <row r="88" spans="1:16" ht="12.75" customHeight="1">
      <c r="A88" s="250">
        <v>78</v>
      </c>
      <c r="B88" s="263" t="s">
        <v>87</v>
      </c>
      <c r="C88" s="255" t="s">
        <v>127</v>
      </c>
      <c r="D88" s="256">
        <v>45351</v>
      </c>
      <c r="E88" s="255">
        <v>1582.9</v>
      </c>
      <c r="F88" s="255">
        <v>1575.5166666666667</v>
      </c>
      <c r="G88" s="257">
        <v>1561.5333333333333</v>
      </c>
      <c r="H88" s="257">
        <v>1540.1666666666667</v>
      </c>
      <c r="I88" s="257">
        <v>1526.1833333333334</v>
      </c>
      <c r="J88" s="257">
        <v>1596.8833333333332</v>
      </c>
      <c r="K88" s="257">
        <v>1610.8666666666663</v>
      </c>
      <c r="L88" s="257">
        <v>1632.2333333333331</v>
      </c>
      <c r="M88" s="258">
        <v>1589.5</v>
      </c>
      <c r="N88" s="258">
        <v>1554.15</v>
      </c>
      <c r="O88" s="258">
        <v>12522300</v>
      </c>
      <c r="P88" s="259">
        <v>1.5958655156746934E-2</v>
      </c>
    </row>
    <row r="89" spans="1:16" ht="12.75" customHeight="1">
      <c r="A89" s="250">
        <v>79</v>
      </c>
      <c r="B89" s="263" t="s">
        <v>68</v>
      </c>
      <c r="C89" s="255" t="s">
        <v>128</v>
      </c>
      <c r="D89" s="256">
        <v>45351</v>
      </c>
      <c r="E89" s="255">
        <v>3569.7</v>
      </c>
      <c r="F89" s="255">
        <v>3560.3166666666671</v>
      </c>
      <c r="G89" s="257">
        <v>3528.1833333333343</v>
      </c>
      <c r="H89" s="257">
        <v>3486.6666666666674</v>
      </c>
      <c r="I89" s="257">
        <v>3454.5333333333347</v>
      </c>
      <c r="J89" s="257">
        <v>3601.8333333333339</v>
      </c>
      <c r="K89" s="257">
        <v>3633.9666666666662</v>
      </c>
      <c r="L89" s="257">
        <v>3675.4833333333336</v>
      </c>
      <c r="M89" s="258">
        <v>3592.45</v>
      </c>
      <c r="N89" s="258">
        <v>3518.8</v>
      </c>
      <c r="O89" s="258">
        <v>2670300</v>
      </c>
      <c r="P89" s="259">
        <v>6.5732758620689655E-2</v>
      </c>
    </row>
    <row r="90" spans="1:16" ht="12.75" customHeight="1">
      <c r="A90" s="250">
        <v>80</v>
      </c>
      <c r="B90" s="263" t="s">
        <v>63</v>
      </c>
      <c r="C90" s="255" t="s">
        <v>129</v>
      </c>
      <c r="D90" s="256">
        <v>45351</v>
      </c>
      <c r="E90" s="255">
        <v>1472.3</v>
      </c>
      <c r="F90" s="255">
        <v>1466.9166666666667</v>
      </c>
      <c r="G90" s="257">
        <v>1451.8333333333335</v>
      </c>
      <c r="H90" s="257">
        <v>1431.3666666666668</v>
      </c>
      <c r="I90" s="257">
        <v>1416.2833333333335</v>
      </c>
      <c r="J90" s="257">
        <v>1487.3833333333334</v>
      </c>
      <c r="K90" s="257">
        <v>1502.4666666666669</v>
      </c>
      <c r="L90" s="257">
        <v>1522.9333333333334</v>
      </c>
      <c r="M90" s="258">
        <v>1482</v>
      </c>
      <c r="N90" s="258">
        <v>1446.45</v>
      </c>
      <c r="O90" s="258">
        <v>182406950</v>
      </c>
      <c r="P90" s="259">
        <v>-1.1036230803637991E-2</v>
      </c>
    </row>
    <row r="91" spans="1:16" ht="12.75" customHeight="1">
      <c r="A91" s="250">
        <v>81</v>
      </c>
      <c r="B91" s="263" t="s">
        <v>68</v>
      </c>
      <c r="C91" s="255" t="s">
        <v>130</v>
      </c>
      <c r="D91" s="256">
        <v>45351</v>
      </c>
      <c r="E91" s="255">
        <v>580.75</v>
      </c>
      <c r="F91" s="255">
        <v>579.43333333333339</v>
      </c>
      <c r="G91" s="257">
        <v>576.66666666666674</v>
      </c>
      <c r="H91" s="257">
        <v>572.58333333333337</v>
      </c>
      <c r="I91" s="257">
        <v>569.81666666666672</v>
      </c>
      <c r="J91" s="257">
        <v>583.51666666666677</v>
      </c>
      <c r="K91" s="257">
        <v>586.28333333333342</v>
      </c>
      <c r="L91" s="257">
        <v>590.36666666666679</v>
      </c>
      <c r="M91" s="258">
        <v>582.20000000000005</v>
      </c>
      <c r="N91" s="258">
        <v>575.35</v>
      </c>
      <c r="O91" s="258">
        <v>28013700</v>
      </c>
      <c r="P91" s="259">
        <v>3.9808917197452227E-2</v>
      </c>
    </row>
    <row r="92" spans="1:16" ht="12.75" customHeight="1">
      <c r="A92" s="250">
        <v>82</v>
      </c>
      <c r="B92" s="263" t="s">
        <v>56</v>
      </c>
      <c r="C92" s="255" t="s">
        <v>131</v>
      </c>
      <c r="D92" s="256">
        <v>45351</v>
      </c>
      <c r="E92" s="255">
        <v>4558.5</v>
      </c>
      <c r="F92" s="255">
        <v>4532.8499999999995</v>
      </c>
      <c r="G92" s="257">
        <v>4486.6999999999989</v>
      </c>
      <c r="H92" s="257">
        <v>4414.8999999999996</v>
      </c>
      <c r="I92" s="257">
        <v>4368.7499999999991</v>
      </c>
      <c r="J92" s="257">
        <v>4604.6499999999987</v>
      </c>
      <c r="K92" s="257">
        <v>4650.7999999999984</v>
      </c>
      <c r="L92" s="257">
        <v>4722.5999999999985</v>
      </c>
      <c r="M92" s="258">
        <v>4579</v>
      </c>
      <c r="N92" s="258">
        <v>4461.05</v>
      </c>
      <c r="O92" s="258">
        <v>2959500</v>
      </c>
      <c r="P92" s="259">
        <v>2.4615704196094722E-2</v>
      </c>
    </row>
    <row r="93" spans="1:16" ht="12.75" customHeight="1">
      <c r="A93" s="250">
        <v>83</v>
      </c>
      <c r="B93" s="263" t="s">
        <v>132</v>
      </c>
      <c r="C93" s="255" t="s">
        <v>133</v>
      </c>
      <c r="D93" s="256">
        <v>45351</v>
      </c>
      <c r="E93" s="255">
        <v>582.1</v>
      </c>
      <c r="F93" s="255">
        <v>579.6</v>
      </c>
      <c r="G93" s="257">
        <v>576</v>
      </c>
      <c r="H93" s="257">
        <v>569.9</v>
      </c>
      <c r="I93" s="257">
        <v>566.29999999999995</v>
      </c>
      <c r="J93" s="257">
        <v>585.70000000000005</v>
      </c>
      <c r="K93" s="257">
        <v>589.30000000000018</v>
      </c>
      <c r="L93" s="257">
        <v>595.40000000000009</v>
      </c>
      <c r="M93" s="258">
        <v>583.20000000000005</v>
      </c>
      <c r="N93" s="258">
        <v>573.5</v>
      </c>
      <c r="O93" s="258">
        <v>31929800</v>
      </c>
      <c r="P93" s="259">
        <v>-1.4177652906851091E-2</v>
      </c>
    </row>
    <row r="94" spans="1:16" ht="12.75" customHeight="1">
      <c r="A94" s="250">
        <v>84</v>
      </c>
      <c r="B94" s="263" t="s">
        <v>132</v>
      </c>
      <c r="C94" s="261" t="s">
        <v>134</v>
      </c>
      <c r="D94" s="256">
        <v>45351</v>
      </c>
      <c r="E94" s="255">
        <v>291.25</v>
      </c>
      <c r="F94" s="255">
        <v>291.9666666666667</v>
      </c>
      <c r="G94" s="257">
        <v>286.08333333333337</v>
      </c>
      <c r="H94" s="257">
        <v>280.91666666666669</v>
      </c>
      <c r="I94" s="257">
        <v>275.03333333333336</v>
      </c>
      <c r="J94" s="257">
        <v>297.13333333333338</v>
      </c>
      <c r="K94" s="257">
        <v>303.01666666666671</v>
      </c>
      <c r="L94" s="257">
        <v>308.18333333333339</v>
      </c>
      <c r="M94" s="258">
        <v>297.85000000000002</v>
      </c>
      <c r="N94" s="258">
        <v>286.8</v>
      </c>
      <c r="O94" s="258">
        <v>39310100</v>
      </c>
      <c r="P94" s="259">
        <v>1.6166598164132073E-2</v>
      </c>
    </row>
    <row r="95" spans="1:16" ht="12.75" customHeight="1">
      <c r="A95" s="250">
        <v>85</v>
      </c>
      <c r="B95" s="263" t="s">
        <v>84</v>
      </c>
      <c r="C95" s="255" t="s">
        <v>135</v>
      </c>
      <c r="D95" s="256">
        <v>45351</v>
      </c>
      <c r="E95" s="255">
        <v>465.95</v>
      </c>
      <c r="F95" s="255">
        <v>468.96666666666664</v>
      </c>
      <c r="G95" s="257">
        <v>459.0333333333333</v>
      </c>
      <c r="H95" s="257">
        <v>452.11666666666667</v>
      </c>
      <c r="I95" s="257">
        <v>442.18333333333334</v>
      </c>
      <c r="J95" s="257">
        <v>475.88333333333327</v>
      </c>
      <c r="K95" s="257">
        <v>485.81666666666655</v>
      </c>
      <c r="L95" s="257">
        <v>492.73333333333323</v>
      </c>
      <c r="M95" s="258">
        <v>478.9</v>
      </c>
      <c r="N95" s="258">
        <v>462.05</v>
      </c>
      <c r="O95" s="258">
        <v>27367200</v>
      </c>
      <c r="P95" s="259">
        <v>-2.7721822541966427E-2</v>
      </c>
    </row>
    <row r="96" spans="1:16" ht="12.75" customHeight="1">
      <c r="A96" s="250">
        <v>86</v>
      </c>
      <c r="B96" s="263" t="s">
        <v>59</v>
      </c>
      <c r="C96" s="255" t="s">
        <v>136</v>
      </c>
      <c r="D96" s="256">
        <v>45351</v>
      </c>
      <c r="E96" s="255">
        <v>2492.35</v>
      </c>
      <c r="F96" s="255">
        <v>2483.6666666666665</v>
      </c>
      <c r="G96" s="257">
        <v>2469.5333333333328</v>
      </c>
      <c r="H96" s="257">
        <v>2446.7166666666662</v>
      </c>
      <c r="I96" s="257">
        <v>2432.5833333333326</v>
      </c>
      <c r="J96" s="257">
        <v>2506.4833333333331</v>
      </c>
      <c r="K96" s="257">
        <v>2520.6166666666672</v>
      </c>
      <c r="L96" s="257">
        <v>2543.4333333333334</v>
      </c>
      <c r="M96" s="258">
        <v>2497.8000000000002</v>
      </c>
      <c r="N96" s="258">
        <v>2460.85</v>
      </c>
      <c r="O96" s="258">
        <v>10776900</v>
      </c>
      <c r="P96" s="259">
        <v>-7.7883786264637978E-4</v>
      </c>
    </row>
    <row r="97" spans="1:16" ht="12.75" customHeight="1">
      <c r="A97" s="250">
        <v>87</v>
      </c>
      <c r="B97" s="263" t="s">
        <v>63</v>
      </c>
      <c r="C97" s="255" t="s">
        <v>138</v>
      </c>
      <c r="D97" s="256">
        <v>45351</v>
      </c>
      <c r="E97" s="255">
        <v>1033.8</v>
      </c>
      <c r="F97" s="255">
        <v>1029.0333333333335</v>
      </c>
      <c r="G97" s="257">
        <v>1015.3166666666671</v>
      </c>
      <c r="H97" s="257">
        <v>996.83333333333348</v>
      </c>
      <c r="I97" s="257">
        <v>983.11666666666702</v>
      </c>
      <c r="J97" s="257">
        <v>1047.5166666666671</v>
      </c>
      <c r="K97" s="257">
        <v>1061.2333333333338</v>
      </c>
      <c r="L97" s="257">
        <v>1079.7166666666672</v>
      </c>
      <c r="M97" s="258">
        <v>1042.75</v>
      </c>
      <c r="N97" s="258">
        <v>1010.55</v>
      </c>
      <c r="O97" s="258">
        <v>89246500</v>
      </c>
      <c r="P97" s="259">
        <v>-5.1552910544913517E-2</v>
      </c>
    </row>
    <row r="98" spans="1:16" ht="12.75" customHeight="1">
      <c r="A98" s="250">
        <v>88</v>
      </c>
      <c r="B98" s="263" t="s">
        <v>68</v>
      </c>
      <c r="C98" s="255" t="s">
        <v>139</v>
      </c>
      <c r="D98" s="256">
        <v>45351</v>
      </c>
      <c r="E98" s="255">
        <v>1507.65</v>
      </c>
      <c r="F98" s="255">
        <v>1507.2833333333335</v>
      </c>
      <c r="G98" s="257">
        <v>1498.5666666666671</v>
      </c>
      <c r="H98" s="257">
        <v>1489.4833333333336</v>
      </c>
      <c r="I98" s="257">
        <v>1480.7666666666671</v>
      </c>
      <c r="J98" s="257">
        <v>1516.366666666667</v>
      </c>
      <c r="K98" s="257">
        <v>1525.0833333333337</v>
      </c>
      <c r="L98" s="257">
        <v>1534.166666666667</v>
      </c>
      <c r="M98" s="258">
        <v>1516</v>
      </c>
      <c r="N98" s="258">
        <v>1498.2</v>
      </c>
      <c r="O98" s="258">
        <v>3242500</v>
      </c>
      <c r="P98" s="259">
        <v>5.5822608156303301E-3</v>
      </c>
    </row>
    <row r="99" spans="1:16" ht="12.75" customHeight="1">
      <c r="A99" s="250">
        <v>89</v>
      </c>
      <c r="B99" s="263" t="s">
        <v>68</v>
      </c>
      <c r="C99" s="255" t="s">
        <v>140</v>
      </c>
      <c r="D99" s="256">
        <v>45351</v>
      </c>
      <c r="E99" s="255">
        <v>504.9</v>
      </c>
      <c r="F99" s="255">
        <v>503.36666666666662</v>
      </c>
      <c r="G99" s="257">
        <v>498.23333333333323</v>
      </c>
      <c r="H99" s="257">
        <v>491.56666666666661</v>
      </c>
      <c r="I99" s="257">
        <v>486.43333333333322</v>
      </c>
      <c r="J99" s="257">
        <v>510.03333333333325</v>
      </c>
      <c r="K99" s="257">
        <v>515.16666666666652</v>
      </c>
      <c r="L99" s="257">
        <v>521.83333333333326</v>
      </c>
      <c r="M99" s="258">
        <v>508.5</v>
      </c>
      <c r="N99" s="258">
        <v>496.7</v>
      </c>
      <c r="O99" s="258">
        <v>12522000</v>
      </c>
      <c r="P99" s="259">
        <v>-3.9355581127733026E-2</v>
      </c>
    </row>
    <row r="100" spans="1:16" ht="12.75" customHeight="1">
      <c r="A100" s="250">
        <v>90</v>
      </c>
      <c r="B100" s="263" t="s">
        <v>79</v>
      </c>
      <c r="C100" s="255" t="s">
        <v>141</v>
      </c>
      <c r="D100" s="256">
        <v>45351</v>
      </c>
      <c r="E100" s="255">
        <v>14.5</v>
      </c>
      <c r="F100" s="255">
        <v>14.483333333333334</v>
      </c>
      <c r="G100" s="257">
        <v>14.316666666666668</v>
      </c>
      <c r="H100" s="257">
        <v>14.133333333333335</v>
      </c>
      <c r="I100" s="257">
        <v>13.966666666666669</v>
      </c>
      <c r="J100" s="257">
        <v>14.666666666666668</v>
      </c>
      <c r="K100" s="257">
        <v>14.833333333333332</v>
      </c>
      <c r="L100" s="257">
        <v>15.016666666666667</v>
      </c>
      <c r="M100" s="258">
        <v>14.65</v>
      </c>
      <c r="N100" s="258">
        <v>14.3</v>
      </c>
      <c r="O100" s="258">
        <v>1804240000</v>
      </c>
      <c r="P100" s="259">
        <v>3.8725184723582304E-3</v>
      </c>
    </row>
    <row r="101" spans="1:16" ht="12.75" customHeight="1">
      <c r="A101" s="250">
        <v>91</v>
      </c>
      <c r="B101" s="263" t="s">
        <v>68</v>
      </c>
      <c r="C101" s="255" t="s">
        <v>142</v>
      </c>
      <c r="D101" s="256">
        <v>45351</v>
      </c>
      <c r="E101" s="255">
        <v>119.95</v>
      </c>
      <c r="F101" s="255">
        <v>119.36666666666667</v>
      </c>
      <c r="G101" s="257">
        <v>118.33333333333334</v>
      </c>
      <c r="H101" s="257">
        <v>116.71666666666667</v>
      </c>
      <c r="I101" s="257">
        <v>115.68333333333334</v>
      </c>
      <c r="J101" s="257">
        <v>120.98333333333335</v>
      </c>
      <c r="K101" s="257">
        <v>122.01666666666668</v>
      </c>
      <c r="L101" s="257">
        <v>123.63333333333335</v>
      </c>
      <c r="M101" s="258">
        <v>120.4</v>
      </c>
      <c r="N101" s="258">
        <v>117.75</v>
      </c>
      <c r="O101" s="258">
        <v>66720000</v>
      </c>
      <c r="P101" s="259">
        <v>-7.5858991521642128E-3</v>
      </c>
    </row>
    <row r="102" spans="1:16" ht="12.75" customHeight="1">
      <c r="A102" s="250">
        <v>92</v>
      </c>
      <c r="B102" s="263" t="s">
        <v>63</v>
      </c>
      <c r="C102" s="261" t="s">
        <v>143</v>
      </c>
      <c r="D102" s="256">
        <v>45351</v>
      </c>
      <c r="E102" s="255">
        <v>84.05</v>
      </c>
      <c r="F102" s="255">
        <v>83.45</v>
      </c>
      <c r="G102" s="257">
        <v>82.600000000000009</v>
      </c>
      <c r="H102" s="257">
        <v>81.150000000000006</v>
      </c>
      <c r="I102" s="257">
        <v>80.300000000000011</v>
      </c>
      <c r="J102" s="257">
        <v>84.9</v>
      </c>
      <c r="K102" s="257">
        <v>85.75</v>
      </c>
      <c r="L102" s="257">
        <v>87.2</v>
      </c>
      <c r="M102" s="258">
        <v>84.3</v>
      </c>
      <c r="N102" s="258">
        <v>82</v>
      </c>
      <c r="O102" s="258">
        <v>315375000</v>
      </c>
      <c r="P102" s="259">
        <v>-2.4610888172392195E-2</v>
      </c>
    </row>
    <row r="103" spans="1:16" ht="12.75" customHeight="1">
      <c r="A103" s="250">
        <v>93</v>
      </c>
      <c r="B103" s="263" t="s">
        <v>45</v>
      </c>
      <c r="C103" s="255" t="s">
        <v>144</v>
      </c>
      <c r="D103" s="256">
        <v>45351</v>
      </c>
      <c r="E103" s="255">
        <v>147.5</v>
      </c>
      <c r="F103" s="255">
        <v>146.63333333333333</v>
      </c>
      <c r="G103" s="257">
        <v>145.31666666666666</v>
      </c>
      <c r="H103" s="257">
        <v>143.13333333333333</v>
      </c>
      <c r="I103" s="257">
        <v>141.81666666666666</v>
      </c>
      <c r="J103" s="257">
        <v>148.81666666666666</v>
      </c>
      <c r="K103" s="257">
        <v>150.13333333333333</v>
      </c>
      <c r="L103" s="257">
        <v>152.31666666666666</v>
      </c>
      <c r="M103" s="258">
        <v>147.94999999999999</v>
      </c>
      <c r="N103" s="258">
        <v>144.44999999999999</v>
      </c>
      <c r="O103" s="258">
        <v>60817500</v>
      </c>
      <c r="P103" s="259">
        <v>-2.9617662897145933E-2</v>
      </c>
    </row>
    <row r="104" spans="1:16" ht="12.75" customHeight="1">
      <c r="A104" s="250">
        <v>94</v>
      </c>
      <c r="B104" s="263" t="s">
        <v>84</v>
      </c>
      <c r="C104" s="262" t="s">
        <v>145</v>
      </c>
      <c r="D104" s="256">
        <v>45351</v>
      </c>
      <c r="E104" s="255">
        <v>432.8</v>
      </c>
      <c r="F104" s="255">
        <v>430.33333333333331</v>
      </c>
      <c r="G104" s="257">
        <v>425.26666666666665</v>
      </c>
      <c r="H104" s="257">
        <v>417.73333333333335</v>
      </c>
      <c r="I104" s="257">
        <v>412.66666666666669</v>
      </c>
      <c r="J104" s="257">
        <v>437.86666666666662</v>
      </c>
      <c r="K104" s="257">
        <v>442.93333333333334</v>
      </c>
      <c r="L104" s="257">
        <v>450.46666666666658</v>
      </c>
      <c r="M104" s="258">
        <v>435.4</v>
      </c>
      <c r="N104" s="258">
        <v>422.8</v>
      </c>
      <c r="O104" s="258">
        <v>15470125</v>
      </c>
      <c r="P104" s="259">
        <v>-2.1056295136169842E-2</v>
      </c>
    </row>
    <row r="105" spans="1:16" ht="12.75" customHeight="1">
      <c r="A105" s="250">
        <v>95</v>
      </c>
      <c r="B105" s="263" t="s">
        <v>117</v>
      </c>
      <c r="C105" s="255" t="s">
        <v>146</v>
      </c>
      <c r="D105" s="256">
        <v>45351</v>
      </c>
      <c r="E105" s="255">
        <v>495.9</v>
      </c>
      <c r="F105" s="255">
        <v>495.36666666666662</v>
      </c>
      <c r="G105" s="257">
        <v>492.23333333333323</v>
      </c>
      <c r="H105" s="257">
        <v>488.56666666666661</v>
      </c>
      <c r="I105" s="257">
        <v>485.43333333333322</v>
      </c>
      <c r="J105" s="257">
        <v>499.03333333333325</v>
      </c>
      <c r="K105" s="257">
        <v>502.16666666666657</v>
      </c>
      <c r="L105" s="257">
        <v>505.83333333333326</v>
      </c>
      <c r="M105" s="258">
        <v>498.5</v>
      </c>
      <c r="N105" s="258">
        <v>491.7</v>
      </c>
      <c r="O105" s="258">
        <v>14968000</v>
      </c>
      <c r="P105" s="259">
        <v>1.1624763449580968E-2</v>
      </c>
    </row>
    <row r="106" spans="1:16" ht="12.75" customHeight="1">
      <c r="A106" s="250">
        <v>96</v>
      </c>
      <c r="B106" s="263" t="s">
        <v>49</v>
      </c>
      <c r="C106" s="262" t="s">
        <v>147</v>
      </c>
      <c r="D106" s="256">
        <v>45351</v>
      </c>
      <c r="E106" s="255">
        <v>263.3</v>
      </c>
      <c r="F106" s="255">
        <v>263.51666666666665</v>
      </c>
      <c r="G106" s="257">
        <v>259.7833333333333</v>
      </c>
      <c r="H106" s="257">
        <v>256.26666666666665</v>
      </c>
      <c r="I106" s="257">
        <v>252.5333333333333</v>
      </c>
      <c r="J106" s="257">
        <v>267.0333333333333</v>
      </c>
      <c r="K106" s="257">
        <v>270.76666666666665</v>
      </c>
      <c r="L106" s="257">
        <v>274.2833333333333</v>
      </c>
      <c r="M106" s="258">
        <v>267.25</v>
      </c>
      <c r="N106" s="258">
        <v>260</v>
      </c>
      <c r="O106" s="258">
        <v>23359500</v>
      </c>
      <c r="P106" s="259">
        <v>1.4994959677419355E-2</v>
      </c>
    </row>
    <row r="107" spans="1:16" ht="12.75" customHeight="1">
      <c r="A107" s="250">
        <v>97</v>
      </c>
      <c r="B107" s="263" t="s">
        <v>45</v>
      </c>
      <c r="C107" s="260" t="s">
        <v>148</v>
      </c>
      <c r="D107" s="256">
        <v>45351</v>
      </c>
      <c r="E107" s="255">
        <v>2529.4</v>
      </c>
      <c r="F107" s="255">
        <v>2514.3833333333332</v>
      </c>
      <c r="G107" s="257">
        <v>2492.7666666666664</v>
      </c>
      <c r="H107" s="257">
        <v>2456.1333333333332</v>
      </c>
      <c r="I107" s="257">
        <v>2434.5166666666664</v>
      </c>
      <c r="J107" s="257">
        <v>2551.0166666666664</v>
      </c>
      <c r="K107" s="257">
        <v>2572.6333333333332</v>
      </c>
      <c r="L107" s="257">
        <v>2609.2666666666664</v>
      </c>
      <c r="M107" s="258">
        <v>2536</v>
      </c>
      <c r="N107" s="258">
        <v>2477.75</v>
      </c>
      <c r="O107" s="258">
        <v>1007100</v>
      </c>
      <c r="P107" s="259">
        <v>1.7581085177326462E-2</v>
      </c>
    </row>
    <row r="108" spans="1:16" ht="12.75" customHeight="1">
      <c r="A108" s="250">
        <v>98</v>
      </c>
      <c r="B108" s="263" t="s">
        <v>45</v>
      </c>
      <c r="C108" s="262" t="s">
        <v>149</v>
      </c>
      <c r="D108" s="256">
        <v>45351</v>
      </c>
      <c r="E108" s="255">
        <v>2981.65</v>
      </c>
      <c r="F108" s="255">
        <v>2967.6833333333329</v>
      </c>
      <c r="G108" s="257">
        <v>2945.016666666666</v>
      </c>
      <c r="H108" s="257">
        <v>2908.3833333333332</v>
      </c>
      <c r="I108" s="257">
        <v>2885.7166666666662</v>
      </c>
      <c r="J108" s="257">
        <v>3004.3166666666657</v>
      </c>
      <c r="K108" s="257">
        <v>3026.9833333333327</v>
      </c>
      <c r="L108" s="257">
        <v>3063.6166666666654</v>
      </c>
      <c r="M108" s="258">
        <v>2990.35</v>
      </c>
      <c r="N108" s="258">
        <v>2931.05</v>
      </c>
      <c r="O108" s="258">
        <v>5961900</v>
      </c>
      <c r="P108" s="259">
        <v>5.1036598265284533E-2</v>
      </c>
    </row>
    <row r="109" spans="1:16" ht="12.75" customHeight="1">
      <c r="A109" s="250">
        <v>99</v>
      </c>
      <c r="B109" s="263" t="s">
        <v>63</v>
      </c>
      <c r="C109" s="255" t="s">
        <v>150</v>
      </c>
      <c r="D109" s="256">
        <v>45351</v>
      </c>
      <c r="E109" s="255">
        <v>1546.3</v>
      </c>
      <c r="F109" s="255">
        <v>1540.1166666666668</v>
      </c>
      <c r="G109" s="257">
        <v>1525.2833333333335</v>
      </c>
      <c r="H109" s="257">
        <v>1504.2666666666667</v>
      </c>
      <c r="I109" s="257">
        <v>1489.4333333333334</v>
      </c>
      <c r="J109" s="257">
        <v>1561.1333333333337</v>
      </c>
      <c r="K109" s="257">
        <v>1575.9666666666667</v>
      </c>
      <c r="L109" s="257">
        <v>1596.9833333333338</v>
      </c>
      <c r="M109" s="258">
        <v>1554.95</v>
      </c>
      <c r="N109" s="258">
        <v>1519.1</v>
      </c>
      <c r="O109" s="258">
        <v>24667000</v>
      </c>
      <c r="P109" s="259">
        <v>-3.7835940242618091E-2</v>
      </c>
    </row>
    <row r="110" spans="1:16" ht="12.75" customHeight="1">
      <c r="A110" s="250">
        <v>100</v>
      </c>
      <c r="B110" s="263" t="s">
        <v>79</v>
      </c>
      <c r="C110" s="255" t="s">
        <v>151</v>
      </c>
      <c r="D110" s="256">
        <v>45351</v>
      </c>
      <c r="E110" s="255">
        <v>223.8</v>
      </c>
      <c r="F110" s="255">
        <v>225.43333333333337</v>
      </c>
      <c r="G110" s="257">
        <v>219.96666666666673</v>
      </c>
      <c r="H110" s="257">
        <v>216.13333333333335</v>
      </c>
      <c r="I110" s="257">
        <v>210.66666666666671</v>
      </c>
      <c r="J110" s="257">
        <v>229.26666666666674</v>
      </c>
      <c r="K110" s="257">
        <v>234.73333333333338</v>
      </c>
      <c r="L110" s="257">
        <v>238.56666666666675</v>
      </c>
      <c r="M110" s="258">
        <v>230.9</v>
      </c>
      <c r="N110" s="258">
        <v>221.6</v>
      </c>
      <c r="O110" s="258">
        <v>89182000</v>
      </c>
      <c r="P110" s="259">
        <v>9.9337748344370865E-3</v>
      </c>
    </row>
    <row r="111" spans="1:16" ht="12.75" customHeight="1">
      <c r="A111" s="250">
        <v>101</v>
      </c>
      <c r="B111" s="263" t="s">
        <v>87</v>
      </c>
      <c r="C111" s="255" t="s">
        <v>152</v>
      </c>
      <c r="D111" s="256">
        <v>45351</v>
      </c>
      <c r="E111" s="255">
        <v>1670.3</v>
      </c>
      <c r="F111" s="255">
        <v>1665.5333333333335</v>
      </c>
      <c r="G111" s="257">
        <v>1656.0666666666671</v>
      </c>
      <c r="H111" s="257">
        <v>1641.8333333333335</v>
      </c>
      <c r="I111" s="257">
        <v>1632.366666666667</v>
      </c>
      <c r="J111" s="257">
        <v>1679.7666666666671</v>
      </c>
      <c r="K111" s="257">
        <v>1689.2333333333338</v>
      </c>
      <c r="L111" s="257">
        <v>1703.4666666666672</v>
      </c>
      <c r="M111" s="258">
        <v>1675</v>
      </c>
      <c r="N111" s="258">
        <v>1651.3</v>
      </c>
      <c r="O111" s="258">
        <v>23865600</v>
      </c>
      <c r="P111" s="259">
        <v>2.640678490942559E-2</v>
      </c>
    </row>
    <row r="112" spans="1:16" ht="12.75" customHeight="1">
      <c r="A112" s="250">
        <v>102</v>
      </c>
      <c r="B112" s="263" t="s">
        <v>84</v>
      </c>
      <c r="C112" s="255" t="s">
        <v>154</v>
      </c>
      <c r="D112" s="256">
        <v>45351</v>
      </c>
      <c r="E112" s="255">
        <v>148.05000000000001</v>
      </c>
      <c r="F112" s="255">
        <v>148.73333333333332</v>
      </c>
      <c r="G112" s="257">
        <v>146.51666666666665</v>
      </c>
      <c r="H112" s="257">
        <v>144.98333333333332</v>
      </c>
      <c r="I112" s="257">
        <v>142.76666666666665</v>
      </c>
      <c r="J112" s="257">
        <v>150.26666666666665</v>
      </c>
      <c r="K112" s="257">
        <v>152.48333333333329</v>
      </c>
      <c r="L112" s="257">
        <v>154.01666666666665</v>
      </c>
      <c r="M112" s="258">
        <v>150.94999999999999</v>
      </c>
      <c r="N112" s="258">
        <v>147.19999999999999</v>
      </c>
      <c r="O112" s="258">
        <v>121777500</v>
      </c>
      <c r="P112" s="259">
        <v>3.2658123191401406E-2</v>
      </c>
    </row>
    <row r="113" spans="1:16" ht="12.75" customHeight="1">
      <c r="A113" s="250">
        <v>103</v>
      </c>
      <c r="B113" s="263" t="s">
        <v>43</v>
      </c>
      <c r="C113" s="255" t="s">
        <v>155</v>
      </c>
      <c r="D113" s="256">
        <v>45351</v>
      </c>
      <c r="E113" s="255">
        <v>1126.7</v>
      </c>
      <c r="F113" s="255">
        <v>1121.8666666666666</v>
      </c>
      <c r="G113" s="257">
        <v>1110.9833333333331</v>
      </c>
      <c r="H113" s="257">
        <v>1095.2666666666667</v>
      </c>
      <c r="I113" s="257">
        <v>1084.3833333333332</v>
      </c>
      <c r="J113" s="257">
        <v>1137.583333333333</v>
      </c>
      <c r="K113" s="257">
        <v>1148.4666666666667</v>
      </c>
      <c r="L113" s="257">
        <v>1164.1833333333329</v>
      </c>
      <c r="M113" s="258">
        <v>1132.75</v>
      </c>
      <c r="N113" s="258">
        <v>1106.1500000000001</v>
      </c>
      <c r="O113" s="258">
        <v>2182050</v>
      </c>
      <c r="P113" s="259">
        <v>5.1362355151894773E-2</v>
      </c>
    </row>
    <row r="114" spans="1:16" ht="12.75" customHeight="1">
      <c r="A114" s="250">
        <v>104</v>
      </c>
      <c r="B114" s="263" t="s">
        <v>45</v>
      </c>
      <c r="C114" s="262" t="s">
        <v>156</v>
      </c>
      <c r="D114" s="256">
        <v>45351</v>
      </c>
      <c r="E114" s="255">
        <v>985.05</v>
      </c>
      <c r="F114" s="255">
        <v>981.4</v>
      </c>
      <c r="G114" s="257">
        <v>974.4</v>
      </c>
      <c r="H114" s="257">
        <v>963.75</v>
      </c>
      <c r="I114" s="257">
        <v>956.75</v>
      </c>
      <c r="J114" s="257">
        <v>992.05</v>
      </c>
      <c r="K114" s="257">
        <v>999.05</v>
      </c>
      <c r="L114" s="257">
        <v>1009.6999999999999</v>
      </c>
      <c r="M114" s="258">
        <v>988.4</v>
      </c>
      <c r="N114" s="258">
        <v>970.75</v>
      </c>
      <c r="O114" s="258">
        <v>16623250</v>
      </c>
      <c r="P114" s="259">
        <v>1.8441085021979199E-2</v>
      </c>
    </row>
    <row r="115" spans="1:16" ht="12.75" customHeight="1">
      <c r="A115" s="250">
        <v>105</v>
      </c>
      <c r="B115" s="263" t="s">
        <v>59</v>
      </c>
      <c r="C115" s="255" t="s">
        <v>157</v>
      </c>
      <c r="D115" s="256">
        <v>45351</v>
      </c>
      <c r="E115" s="255">
        <v>437.9</v>
      </c>
      <c r="F115" s="255">
        <v>437.5333333333333</v>
      </c>
      <c r="G115" s="257">
        <v>435.61666666666662</v>
      </c>
      <c r="H115" s="257">
        <v>433.33333333333331</v>
      </c>
      <c r="I115" s="257">
        <v>431.41666666666663</v>
      </c>
      <c r="J115" s="257">
        <v>439.81666666666661</v>
      </c>
      <c r="K115" s="257">
        <v>441.73333333333335</v>
      </c>
      <c r="L115" s="257">
        <v>444.01666666666659</v>
      </c>
      <c r="M115" s="258">
        <v>439.45</v>
      </c>
      <c r="N115" s="258">
        <v>435.25</v>
      </c>
      <c r="O115" s="258">
        <v>100806400</v>
      </c>
      <c r="P115" s="259">
        <v>3.2970996671749214E-2</v>
      </c>
    </row>
    <row r="116" spans="1:16" ht="12.75" customHeight="1">
      <c r="A116" s="250">
        <v>106</v>
      </c>
      <c r="B116" s="263" t="s">
        <v>132</v>
      </c>
      <c r="C116" s="255" t="s">
        <v>158</v>
      </c>
      <c r="D116" s="256">
        <v>45351</v>
      </c>
      <c r="E116" s="255">
        <v>762.7</v>
      </c>
      <c r="F116" s="255">
        <v>761.94999999999993</v>
      </c>
      <c r="G116" s="257">
        <v>754.64999999999986</v>
      </c>
      <c r="H116" s="257">
        <v>746.59999999999991</v>
      </c>
      <c r="I116" s="257">
        <v>739.29999999999984</v>
      </c>
      <c r="J116" s="257">
        <v>769.99999999999989</v>
      </c>
      <c r="K116" s="257">
        <v>777.29999999999984</v>
      </c>
      <c r="L116" s="257">
        <v>785.34999999999991</v>
      </c>
      <c r="M116" s="258">
        <v>769.25</v>
      </c>
      <c r="N116" s="258">
        <v>753.9</v>
      </c>
      <c r="O116" s="258">
        <v>27606250</v>
      </c>
      <c r="P116" s="259">
        <v>2.9651732015478577E-2</v>
      </c>
    </row>
    <row r="117" spans="1:16" ht="12.75" customHeight="1">
      <c r="A117" s="250">
        <v>107</v>
      </c>
      <c r="B117" s="263" t="s">
        <v>49</v>
      </c>
      <c r="C117" s="255" t="s">
        <v>159</v>
      </c>
      <c r="D117" s="256">
        <v>45351</v>
      </c>
      <c r="E117" s="255">
        <v>4391.05</v>
      </c>
      <c r="F117" s="255">
        <v>4390.833333333333</v>
      </c>
      <c r="G117" s="257">
        <v>4351.6666666666661</v>
      </c>
      <c r="H117" s="257">
        <v>4312.2833333333328</v>
      </c>
      <c r="I117" s="257">
        <v>4273.1166666666659</v>
      </c>
      <c r="J117" s="257">
        <v>4430.2166666666662</v>
      </c>
      <c r="K117" s="257">
        <v>4469.3833333333323</v>
      </c>
      <c r="L117" s="257">
        <v>4508.7666666666664</v>
      </c>
      <c r="M117" s="258">
        <v>4430</v>
      </c>
      <c r="N117" s="258">
        <v>4351.45</v>
      </c>
      <c r="O117" s="258">
        <v>949750</v>
      </c>
      <c r="P117" s="259">
        <v>1.0372340425531914E-2</v>
      </c>
    </row>
    <row r="118" spans="1:16" ht="12.75" customHeight="1">
      <c r="A118" s="250">
        <v>108</v>
      </c>
      <c r="B118" s="263" t="s">
        <v>132</v>
      </c>
      <c r="C118" s="260" t="s">
        <v>160</v>
      </c>
      <c r="D118" s="256">
        <v>45351</v>
      </c>
      <c r="E118" s="255">
        <v>822.45</v>
      </c>
      <c r="F118" s="255">
        <v>820.86666666666667</v>
      </c>
      <c r="G118" s="257">
        <v>813.68333333333339</v>
      </c>
      <c r="H118" s="257">
        <v>804.91666666666674</v>
      </c>
      <c r="I118" s="257">
        <v>797.73333333333346</v>
      </c>
      <c r="J118" s="257">
        <v>829.63333333333333</v>
      </c>
      <c r="K118" s="257">
        <v>836.81666666666649</v>
      </c>
      <c r="L118" s="257">
        <v>845.58333333333326</v>
      </c>
      <c r="M118" s="258">
        <v>828.05</v>
      </c>
      <c r="N118" s="258">
        <v>812.1</v>
      </c>
      <c r="O118" s="258">
        <v>15709275</v>
      </c>
      <c r="P118" s="259">
        <v>1.6243832147067813E-2</v>
      </c>
    </row>
    <row r="119" spans="1:16" ht="12.75" customHeight="1">
      <c r="A119" s="250">
        <v>109</v>
      </c>
      <c r="B119" s="263" t="s">
        <v>45</v>
      </c>
      <c r="C119" s="255" t="s">
        <v>161</v>
      </c>
      <c r="D119" s="256">
        <v>45351</v>
      </c>
      <c r="E119" s="255">
        <v>518.70000000000005</v>
      </c>
      <c r="F119" s="255">
        <v>517.1</v>
      </c>
      <c r="G119" s="257">
        <v>508</v>
      </c>
      <c r="H119" s="257">
        <v>497.29999999999995</v>
      </c>
      <c r="I119" s="257">
        <v>488.19999999999993</v>
      </c>
      <c r="J119" s="257">
        <v>527.80000000000007</v>
      </c>
      <c r="K119" s="257">
        <v>536.9000000000002</v>
      </c>
      <c r="L119" s="257">
        <v>547.60000000000014</v>
      </c>
      <c r="M119" s="258">
        <v>526.20000000000005</v>
      </c>
      <c r="N119" s="258">
        <v>506.4</v>
      </c>
      <c r="O119" s="258">
        <v>17250000</v>
      </c>
      <c r="P119" s="259">
        <v>-5.9561128526645767E-2</v>
      </c>
    </row>
    <row r="120" spans="1:16" ht="12.75" customHeight="1">
      <c r="A120" s="250">
        <v>110</v>
      </c>
      <c r="B120" s="263" t="s">
        <v>63</v>
      </c>
      <c r="C120" s="255" t="s">
        <v>162</v>
      </c>
      <c r="D120" s="256">
        <v>45351</v>
      </c>
      <c r="E120" s="255">
        <v>1834.15</v>
      </c>
      <c r="F120" s="255">
        <v>1828.8333333333333</v>
      </c>
      <c r="G120" s="257">
        <v>1808.3666666666666</v>
      </c>
      <c r="H120" s="257">
        <v>1782.5833333333333</v>
      </c>
      <c r="I120" s="257">
        <v>1762.1166666666666</v>
      </c>
      <c r="J120" s="257">
        <v>1854.6166666666666</v>
      </c>
      <c r="K120" s="257">
        <v>1875.0833333333333</v>
      </c>
      <c r="L120" s="257">
        <v>1900.8666666666666</v>
      </c>
      <c r="M120" s="258">
        <v>1849.3</v>
      </c>
      <c r="N120" s="258">
        <v>1803.05</v>
      </c>
      <c r="O120" s="258">
        <v>28249600</v>
      </c>
      <c r="P120" s="259">
        <v>-2.1787608903417039E-2</v>
      </c>
    </row>
    <row r="121" spans="1:16" ht="12.75" customHeight="1">
      <c r="A121" s="250">
        <v>111</v>
      </c>
      <c r="B121" s="263" t="s">
        <v>68</v>
      </c>
      <c r="C121" s="255" t="s">
        <v>163</v>
      </c>
      <c r="D121" s="256">
        <v>45351</v>
      </c>
      <c r="E121" s="255">
        <v>174.45</v>
      </c>
      <c r="F121" s="255">
        <v>173.41666666666666</v>
      </c>
      <c r="G121" s="257">
        <v>170.73333333333332</v>
      </c>
      <c r="H121" s="257">
        <v>167.01666666666665</v>
      </c>
      <c r="I121" s="257">
        <v>164.33333333333331</v>
      </c>
      <c r="J121" s="257">
        <v>177.13333333333333</v>
      </c>
      <c r="K121" s="257">
        <v>179.81666666666666</v>
      </c>
      <c r="L121" s="257">
        <v>183.53333333333333</v>
      </c>
      <c r="M121" s="258">
        <v>176.1</v>
      </c>
      <c r="N121" s="258">
        <v>169.7</v>
      </c>
      <c r="O121" s="258">
        <v>39350378</v>
      </c>
      <c r="P121" s="259">
        <v>-3.3746028267776923E-2</v>
      </c>
    </row>
    <row r="122" spans="1:16" ht="12.75" customHeight="1">
      <c r="A122" s="250">
        <v>112</v>
      </c>
      <c r="B122" s="263" t="s">
        <v>45</v>
      </c>
      <c r="C122" s="255" t="s">
        <v>164</v>
      </c>
      <c r="D122" s="256">
        <v>45351</v>
      </c>
      <c r="E122" s="255">
        <v>2521.1999999999998</v>
      </c>
      <c r="F122" s="255">
        <v>2511.3666666666668</v>
      </c>
      <c r="G122" s="257">
        <v>2489.8333333333335</v>
      </c>
      <c r="H122" s="257">
        <v>2458.4666666666667</v>
      </c>
      <c r="I122" s="257">
        <v>2436.9333333333334</v>
      </c>
      <c r="J122" s="257">
        <v>2542.7333333333336</v>
      </c>
      <c r="K122" s="257">
        <v>2564.2666666666664</v>
      </c>
      <c r="L122" s="257">
        <v>2595.6333333333337</v>
      </c>
      <c r="M122" s="258">
        <v>2532.9</v>
      </c>
      <c r="N122" s="258">
        <v>2480</v>
      </c>
      <c r="O122" s="258">
        <v>1061100</v>
      </c>
      <c r="P122" s="259">
        <v>-4.560172692930383E-2</v>
      </c>
    </row>
    <row r="123" spans="1:16" ht="12.75" customHeight="1">
      <c r="A123" s="250">
        <v>113</v>
      </c>
      <c r="B123" s="263" t="s">
        <v>43</v>
      </c>
      <c r="C123" s="255" t="s">
        <v>165</v>
      </c>
      <c r="D123" s="256">
        <v>45351</v>
      </c>
      <c r="E123" s="255">
        <v>383.85</v>
      </c>
      <c r="F123" s="255">
        <v>381</v>
      </c>
      <c r="G123" s="257">
        <v>375.5</v>
      </c>
      <c r="H123" s="257">
        <v>367.15</v>
      </c>
      <c r="I123" s="257">
        <v>361.65</v>
      </c>
      <c r="J123" s="257">
        <v>389.35</v>
      </c>
      <c r="K123" s="257">
        <v>394.85</v>
      </c>
      <c r="L123" s="257">
        <v>403.20000000000005</v>
      </c>
      <c r="M123" s="258">
        <v>386.5</v>
      </c>
      <c r="N123" s="258">
        <v>372.65</v>
      </c>
      <c r="O123" s="258">
        <v>13985900</v>
      </c>
      <c r="P123" s="259">
        <v>-3.4049547962897733E-2</v>
      </c>
    </row>
    <row r="124" spans="1:16" ht="12.75" customHeight="1">
      <c r="A124" s="250">
        <v>114</v>
      </c>
      <c r="B124" s="263" t="s">
        <v>68</v>
      </c>
      <c r="C124" s="260" t="s">
        <v>166</v>
      </c>
      <c r="D124" s="256">
        <v>45351</v>
      </c>
      <c r="E124" s="255">
        <v>628.95000000000005</v>
      </c>
      <c r="F124" s="255">
        <v>627.13333333333333</v>
      </c>
      <c r="G124" s="257">
        <v>622.11666666666667</v>
      </c>
      <c r="H124" s="257">
        <v>615.2833333333333</v>
      </c>
      <c r="I124" s="257">
        <v>610.26666666666665</v>
      </c>
      <c r="J124" s="257">
        <v>633.9666666666667</v>
      </c>
      <c r="K124" s="257">
        <v>638.98333333333335</v>
      </c>
      <c r="L124" s="257">
        <v>645.81666666666672</v>
      </c>
      <c r="M124" s="258">
        <v>632.15</v>
      </c>
      <c r="N124" s="258">
        <v>620.29999999999995</v>
      </c>
      <c r="O124" s="258">
        <v>15568000</v>
      </c>
      <c r="P124" s="259">
        <v>-5.1361068310220854E-4</v>
      </c>
    </row>
    <row r="125" spans="1:16" ht="12.75" customHeight="1">
      <c r="A125" s="250">
        <v>115</v>
      </c>
      <c r="B125" s="263" t="s">
        <v>41</v>
      </c>
      <c r="C125" s="255" t="s">
        <v>167</v>
      </c>
      <c r="D125" s="256">
        <v>45351</v>
      </c>
      <c r="E125" s="255">
        <v>3495.55</v>
      </c>
      <c r="F125" s="255">
        <v>3489.9166666666665</v>
      </c>
      <c r="G125" s="257">
        <v>3408.0333333333328</v>
      </c>
      <c r="H125" s="257">
        <v>3320.5166666666664</v>
      </c>
      <c r="I125" s="257">
        <v>3238.6333333333328</v>
      </c>
      <c r="J125" s="257">
        <v>3577.4333333333329</v>
      </c>
      <c r="K125" s="257">
        <v>3659.3166666666671</v>
      </c>
      <c r="L125" s="257">
        <v>3746.833333333333</v>
      </c>
      <c r="M125" s="258">
        <v>3571.8</v>
      </c>
      <c r="N125" s="258">
        <v>3402.4</v>
      </c>
      <c r="O125" s="258">
        <v>11489100</v>
      </c>
      <c r="P125" s="259">
        <v>9.9351245837639227E-2</v>
      </c>
    </row>
    <row r="126" spans="1:16" ht="12.75" customHeight="1">
      <c r="A126" s="250">
        <v>116</v>
      </c>
      <c r="B126" s="263" t="s">
        <v>87</v>
      </c>
      <c r="C126" s="255" t="s">
        <v>168</v>
      </c>
      <c r="D126" s="256">
        <v>45351</v>
      </c>
      <c r="E126" s="255">
        <v>5480.65</v>
      </c>
      <c r="F126" s="255">
        <v>5442.416666666667</v>
      </c>
      <c r="G126" s="257">
        <v>5388.3333333333339</v>
      </c>
      <c r="H126" s="257">
        <v>5296.0166666666673</v>
      </c>
      <c r="I126" s="257">
        <v>5241.9333333333343</v>
      </c>
      <c r="J126" s="257">
        <v>5534.7333333333336</v>
      </c>
      <c r="K126" s="257">
        <v>5588.8166666666675</v>
      </c>
      <c r="L126" s="257">
        <v>5681.1333333333332</v>
      </c>
      <c r="M126" s="258">
        <v>5496.5</v>
      </c>
      <c r="N126" s="258">
        <v>5350.1</v>
      </c>
      <c r="O126" s="258">
        <v>2127000</v>
      </c>
      <c r="P126" s="259">
        <v>2.6161351905536309E-3</v>
      </c>
    </row>
    <row r="127" spans="1:16" ht="12.75" customHeight="1">
      <c r="A127" s="250">
        <v>117</v>
      </c>
      <c r="B127" s="263" t="s">
        <v>87</v>
      </c>
      <c r="C127" s="255" t="s">
        <v>169</v>
      </c>
      <c r="D127" s="256">
        <v>45351</v>
      </c>
      <c r="E127" s="255">
        <v>5600.8</v>
      </c>
      <c r="F127" s="255">
        <v>5565.083333333333</v>
      </c>
      <c r="G127" s="257">
        <v>5479.1666666666661</v>
      </c>
      <c r="H127" s="257">
        <v>5357.5333333333328</v>
      </c>
      <c r="I127" s="257">
        <v>5271.6166666666659</v>
      </c>
      <c r="J127" s="257">
        <v>5686.7166666666662</v>
      </c>
      <c r="K127" s="257">
        <v>5772.6333333333323</v>
      </c>
      <c r="L127" s="257">
        <v>5894.2666666666664</v>
      </c>
      <c r="M127" s="258">
        <v>5651</v>
      </c>
      <c r="N127" s="258">
        <v>5443.45</v>
      </c>
      <c r="O127" s="258">
        <v>579600</v>
      </c>
      <c r="P127" s="259">
        <v>-1.3950323239197007E-2</v>
      </c>
    </row>
    <row r="128" spans="1:16" ht="12.75" customHeight="1">
      <c r="A128" s="250">
        <v>118</v>
      </c>
      <c r="B128" s="263" t="s">
        <v>43</v>
      </c>
      <c r="C128" s="255" t="s">
        <v>170</v>
      </c>
      <c r="D128" s="256">
        <v>45351</v>
      </c>
      <c r="E128" s="255">
        <v>1511.55</v>
      </c>
      <c r="F128" s="255">
        <v>1497.5166666666667</v>
      </c>
      <c r="G128" s="257">
        <v>1475.0333333333333</v>
      </c>
      <c r="H128" s="257">
        <v>1438.5166666666667</v>
      </c>
      <c r="I128" s="257">
        <v>1416.0333333333333</v>
      </c>
      <c r="J128" s="257">
        <v>1534.0333333333333</v>
      </c>
      <c r="K128" s="257">
        <v>1556.5166666666664</v>
      </c>
      <c r="L128" s="257">
        <v>1593.0333333333333</v>
      </c>
      <c r="M128" s="258">
        <v>1520</v>
      </c>
      <c r="N128" s="258">
        <v>1461</v>
      </c>
      <c r="O128" s="258">
        <v>7332100</v>
      </c>
      <c r="P128" s="259">
        <v>-5.7930714865021436E-4</v>
      </c>
    </row>
    <row r="129" spans="1:16" ht="12.75" customHeight="1">
      <c r="A129" s="250">
        <v>119</v>
      </c>
      <c r="B129" s="263" t="s">
        <v>56</v>
      </c>
      <c r="C129" s="255" t="s">
        <v>171</v>
      </c>
      <c r="D129" s="256">
        <v>45351</v>
      </c>
      <c r="E129" s="255">
        <v>1661.85</v>
      </c>
      <c r="F129" s="255">
        <v>1651.3166666666666</v>
      </c>
      <c r="G129" s="257">
        <v>1631.6333333333332</v>
      </c>
      <c r="H129" s="257">
        <v>1601.4166666666665</v>
      </c>
      <c r="I129" s="257">
        <v>1581.7333333333331</v>
      </c>
      <c r="J129" s="257">
        <v>1681.5333333333333</v>
      </c>
      <c r="K129" s="257">
        <v>1701.2166666666667</v>
      </c>
      <c r="L129" s="257">
        <v>1731.4333333333334</v>
      </c>
      <c r="M129" s="258">
        <v>1671</v>
      </c>
      <c r="N129" s="258">
        <v>1621.1</v>
      </c>
      <c r="O129" s="258">
        <v>13583850</v>
      </c>
      <c r="P129" s="259">
        <v>2.287641989299739E-2</v>
      </c>
    </row>
    <row r="130" spans="1:16" ht="12.75" customHeight="1">
      <c r="A130" s="250">
        <v>120</v>
      </c>
      <c r="B130" s="263" t="s">
        <v>68</v>
      </c>
      <c r="C130" s="255" t="s">
        <v>172</v>
      </c>
      <c r="D130" s="256">
        <v>45351</v>
      </c>
      <c r="E130" s="255">
        <v>290.75</v>
      </c>
      <c r="F130" s="255">
        <v>290.60000000000002</v>
      </c>
      <c r="G130" s="257">
        <v>283.75000000000006</v>
      </c>
      <c r="H130" s="257">
        <v>276.75000000000006</v>
      </c>
      <c r="I130" s="257">
        <v>269.90000000000009</v>
      </c>
      <c r="J130" s="257">
        <v>297.60000000000002</v>
      </c>
      <c r="K130" s="257">
        <v>304.44999999999993</v>
      </c>
      <c r="L130" s="257">
        <v>311.45</v>
      </c>
      <c r="M130" s="258">
        <v>297.45</v>
      </c>
      <c r="N130" s="258">
        <v>283.60000000000002</v>
      </c>
      <c r="O130" s="258">
        <v>25042000</v>
      </c>
      <c r="P130" s="259">
        <v>-8.8984284051222357E-2</v>
      </c>
    </row>
    <row r="131" spans="1:16" ht="12.75" customHeight="1">
      <c r="A131" s="250">
        <v>121</v>
      </c>
      <c r="B131" s="263" t="s">
        <v>68</v>
      </c>
      <c r="C131" s="255" t="s">
        <v>173</v>
      </c>
      <c r="D131" s="256">
        <v>45351</v>
      </c>
      <c r="E131" s="255">
        <v>184.75</v>
      </c>
      <c r="F131" s="255">
        <v>183.20000000000002</v>
      </c>
      <c r="G131" s="257">
        <v>180.30000000000004</v>
      </c>
      <c r="H131" s="257">
        <v>175.85000000000002</v>
      </c>
      <c r="I131" s="257">
        <v>172.95000000000005</v>
      </c>
      <c r="J131" s="257">
        <v>187.65000000000003</v>
      </c>
      <c r="K131" s="257">
        <v>190.55</v>
      </c>
      <c r="L131" s="257">
        <v>195.00000000000003</v>
      </c>
      <c r="M131" s="258">
        <v>186.1</v>
      </c>
      <c r="N131" s="258">
        <v>178.75</v>
      </c>
      <c r="O131" s="258">
        <v>55584000</v>
      </c>
      <c r="P131" s="259">
        <v>4.7722342733188721E-3</v>
      </c>
    </row>
    <row r="132" spans="1:16" ht="12.75" customHeight="1">
      <c r="A132" s="250">
        <v>122</v>
      </c>
      <c r="B132" s="263" t="s">
        <v>59</v>
      </c>
      <c r="C132" s="255" t="s">
        <v>174</v>
      </c>
      <c r="D132" s="256">
        <v>45351</v>
      </c>
      <c r="E132" s="255">
        <v>530.6</v>
      </c>
      <c r="F132" s="255">
        <v>530.26666666666665</v>
      </c>
      <c r="G132" s="257">
        <v>525.7833333333333</v>
      </c>
      <c r="H132" s="257">
        <v>520.9666666666667</v>
      </c>
      <c r="I132" s="257">
        <v>516.48333333333335</v>
      </c>
      <c r="J132" s="257">
        <v>535.08333333333326</v>
      </c>
      <c r="K132" s="257">
        <v>539.56666666666661</v>
      </c>
      <c r="L132" s="257">
        <v>544.38333333333321</v>
      </c>
      <c r="M132" s="258">
        <v>534.75</v>
      </c>
      <c r="N132" s="258">
        <v>525.45000000000005</v>
      </c>
      <c r="O132" s="258">
        <v>10677600</v>
      </c>
      <c r="P132" s="259">
        <v>-3.5834266517357225E-3</v>
      </c>
    </row>
    <row r="133" spans="1:16" ht="12.75" customHeight="1">
      <c r="A133" s="250">
        <v>123</v>
      </c>
      <c r="B133" s="263" t="s">
        <v>56</v>
      </c>
      <c r="C133" s="255" t="s">
        <v>175</v>
      </c>
      <c r="D133" s="256">
        <v>45351</v>
      </c>
      <c r="E133" s="255">
        <v>10256.9</v>
      </c>
      <c r="F133" s="255">
        <v>10180.6</v>
      </c>
      <c r="G133" s="257">
        <v>10060.700000000001</v>
      </c>
      <c r="H133" s="257">
        <v>9864.5</v>
      </c>
      <c r="I133" s="257">
        <v>9744.6</v>
      </c>
      <c r="J133" s="257">
        <v>10376.800000000001</v>
      </c>
      <c r="K133" s="257">
        <v>10496.699999999999</v>
      </c>
      <c r="L133" s="257">
        <v>10692.900000000001</v>
      </c>
      <c r="M133" s="258">
        <v>10300.5</v>
      </c>
      <c r="N133" s="258">
        <v>9984.4</v>
      </c>
      <c r="O133" s="258">
        <v>3211600</v>
      </c>
      <c r="P133" s="259">
        <v>1.1527559055118109E-2</v>
      </c>
    </row>
    <row r="134" spans="1:16" ht="12.75" customHeight="1">
      <c r="A134" s="250">
        <v>124</v>
      </c>
      <c r="B134" s="263" t="s">
        <v>59</v>
      </c>
      <c r="C134" s="255" t="s">
        <v>176</v>
      </c>
      <c r="D134" s="256">
        <v>45351</v>
      </c>
      <c r="E134" s="255">
        <v>1095.5999999999999</v>
      </c>
      <c r="F134" s="255">
        <v>1092.1833333333334</v>
      </c>
      <c r="G134" s="257">
        <v>1086.1666666666667</v>
      </c>
      <c r="H134" s="257">
        <v>1076.7333333333333</v>
      </c>
      <c r="I134" s="257">
        <v>1070.7166666666667</v>
      </c>
      <c r="J134" s="257">
        <v>1101.6166666666668</v>
      </c>
      <c r="K134" s="257">
        <v>1107.6333333333332</v>
      </c>
      <c r="L134" s="257">
        <v>1117.0666666666668</v>
      </c>
      <c r="M134" s="258">
        <v>1098.2</v>
      </c>
      <c r="N134" s="258">
        <v>1082.75</v>
      </c>
      <c r="O134" s="258">
        <v>8169700</v>
      </c>
      <c r="P134" s="259">
        <v>1.5222686151704941E-2</v>
      </c>
    </row>
    <row r="135" spans="1:16" ht="12.75" customHeight="1">
      <c r="A135" s="250">
        <v>125</v>
      </c>
      <c r="B135" s="263" t="s">
        <v>45</v>
      </c>
      <c r="C135" s="255" t="s">
        <v>177</v>
      </c>
      <c r="D135" s="256">
        <v>45351</v>
      </c>
      <c r="E135" s="255">
        <v>3430.45</v>
      </c>
      <c r="F135" s="255">
        <v>3411.5333333333333</v>
      </c>
      <c r="G135" s="257">
        <v>3386.0666666666666</v>
      </c>
      <c r="H135" s="257">
        <v>3341.6833333333334</v>
      </c>
      <c r="I135" s="257">
        <v>3316.2166666666667</v>
      </c>
      <c r="J135" s="257">
        <v>3455.9166666666665</v>
      </c>
      <c r="K135" s="257">
        <v>3481.3833333333328</v>
      </c>
      <c r="L135" s="257">
        <v>3525.7666666666664</v>
      </c>
      <c r="M135" s="258">
        <v>3437</v>
      </c>
      <c r="N135" s="258">
        <v>3367.15</v>
      </c>
      <c r="O135" s="258">
        <v>2332800</v>
      </c>
      <c r="P135" s="259">
        <v>-2.5238174828681265E-2</v>
      </c>
    </row>
    <row r="136" spans="1:16" ht="12.75" customHeight="1">
      <c r="A136" s="250">
        <v>126</v>
      </c>
      <c r="B136" s="263" t="s">
        <v>43</v>
      </c>
      <c r="C136" s="262" t="s">
        <v>178</v>
      </c>
      <c r="D136" s="256">
        <v>45351</v>
      </c>
      <c r="E136" s="255">
        <v>1599.65</v>
      </c>
      <c r="F136" s="255">
        <v>1594.3500000000001</v>
      </c>
      <c r="G136" s="257">
        <v>1574.8500000000004</v>
      </c>
      <c r="H136" s="257">
        <v>1550.0500000000002</v>
      </c>
      <c r="I136" s="257">
        <v>1530.5500000000004</v>
      </c>
      <c r="J136" s="257">
        <v>1619.1500000000003</v>
      </c>
      <c r="K136" s="257">
        <v>1638.6499999999999</v>
      </c>
      <c r="L136" s="257">
        <v>1663.4500000000003</v>
      </c>
      <c r="M136" s="258">
        <v>1613.85</v>
      </c>
      <c r="N136" s="258">
        <v>1569.55</v>
      </c>
      <c r="O136" s="258">
        <v>1018800</v>
      </c>
      <c r="P136" s="259">
        <v>-2.4885145482388973E-2</v>
      </c>
    </row>
    <row r="137" spans="1:16" ht="12.75" customHeight="1">
      <c r="A137" s="250">
        <v>127</v>
      </c>
      <c r="B137" s="263" t="s">
        <v>68</v>
      </c>
      <c r="C137" s="262" t="s">
        <v>179</v>
      </c>
      <c r="D137" s="256">
        <v>45351</v>
      </c>
      <c r="E137" s="255">
        <v>894.4</v>
      </c>
      <c r="F137" s="255">
        <v>885.08333333333337</v>
      </c>
      <c r="G137" s="257">
        <v>869.36666666666679</v>
      </c>
      <c r="H137" s="257">
        <v>844.33333333333337</v>
      </c>
      <c r="I137" s="257">
        <v>828.61666666666679</v>
      </c>
      <c r="J137" s="257">
        <v>910.11666666666679</v>
      </c>
      <c r="K137" s="257">
        <v>925.83333333333326</v>
      </c>
      <c r="L137" s="257">
        <v>950.86666666666679</v>
      </c>
      <c r="M137" s="258">
        <v>900.8</v>
      </c>
      <c r="N137" s="258">
        <v>860.05</v>
      </c>
      <c r="O137" s="258">
        <v>7319200</v>
      </c>
      <c r="P137" s="259">
        <v>0.12478485370051635</v>
      </c>
    </row>
    <row r="138" spans="1:16" ht="12.75" customHeight="1">
      <c r="A138" s="250">
        <v>128</v>
      </c>
      <c r="B138" s="263" t="s">
        <v>84</v>
      </c>
      <c r="C138" s="255" t="s">
        <v>180</v>
      </c>
      <c r="D138" s="256">
        <v>45351</v>
      </c>
      <c r="E138" s="255">
        <v>1476.2</v>
      </c>
      <c r="F138" s="255">
        <v>1466.3666666666668</v>
      </c>
      <c r="G138" s="257">
        <v>1449.8333333333335</v>
      </c>
      <c r="H138" s="257">
        <v>1423.4666666666667</v>
      </c>
      <c r="I138" s="257">
        <v>1406.9333333333334</v>
      </c>
      <c r="J138" s="257">
        <v>1492.7333333333336</v>
      </c>
      <c r="K138" s="257">
        <v>1509.2666666666669</v>
      </c>
      <c r="L138" s="257">
        <v>1535.6333333333337</v>
      </c>
      <c r="M138" s="258">
        <v>1482.9</v>
      </c>
      <c r="N138" s="258">
        <v>1440</v>
      </c>
      <c r="O138" s="258">
        <v>2728800</v>
      </c>
      <c r="P138" s="259">
        <v>-5.5393586005830905E-3</v>
      </c>
    </row>
    <row r="139" spans="1:16" ht="12.75" customHeight="1">
      <c r="A139" s="250">
        <v>129</v>
      </c>
      <c r="B139" s="263" t="s">
        <v>56</v>
      </c>
      <c r="C139" s="255" t="s">
        <v>181</v>
      </c>
      <c r="D139" s="256">
        <v>45351</v>
      </c>
      <c r="E139" s="255">
        <v>114.15</v>
      </c>
      <c r="F139" s="255">
        <v>114.33333333333333</v>
      </c>
      <c r="G139" s="257">
        <v>113.41666666666666</v>
      </c>
      <c r="H139" s="257">
        <v>112.68333333333332</v>
      </c>
      <c r="I139" s="257">
        <v>111.76666666666665</v>
      </c>
      <c r="J139" s="257">
        <v>115.06666666666666</v>
      </c>
      <c r="K139" s="257">
        <v>115.98333333333332</v>
      </c>
      <c r="L139" s="257">
        <v>116.71666666666667</v>
      </c>
      <c r="M139" s="258">
        <v>115.25</v>
      </c>
      <c r="N139" s="258">
        <v>113.6</v>
      </c>
      <c r="O139" s="258">
        <v>94699800</v>
      </c>
      <c r="P139" s="259">
        <v>1.9568873260969271E-2</v>
      </c>
    </row>
    <row r="140" spans="1:16" ht="12.75" customHeight="1">
      <c r="A140" s="250">
        <v>130</v>
      </c>
      <c r="B140" s="263" t="s">
        <v>87</v>
      </c>
      <c r="C140" s="260" t="s">
        <v>182</v>
      </c>
      <c r="D140" s="256">
        <v>45351</v>
      </c>
      <c r="E140" s="255">
        <v>2597.65</v>
      </c>
      <c r="F140" s="255">
        <v>2585.3833333333337</v>
      </c>
      <c r="G140" s="257">
        <v>2560.3166666666675</v>
      </c>
      <c r="H140" s="257">
        <v>2522.983333333334</v>
      </c>
      <c r="I140" s="257">
        <v>2497.9166666666679</v>
      </c>
      <c r="J140" s="257">
        <v>2622.7166666666672</v>
      </c>
      <c r="K140" s="257">
        <v>2647.7833333333338</v>
      </c>
      <c r="L140" s="257">
        <v>2685.1166666666668</v>
      </c>
      <c r="M140" s="258">
        <v>2610.4499999999998</v>
      </c>
      <c r="N140" s="258">
        <v>2548.0500000000002</v>
      </c>
      <c r="O140" s="258">
        <v>2705725</v>
      </c>
      <c r="P140" s="259">
        <v>1.5795994218459633E-2</v>
      </c>
    </row>
    <row r="141" spans="1:16" ht="12.75" customHeight="1">
      <c r="A141" s="250">
        <v>131</v>
      </c>
      <c r="B141" s="263" t="s">
        <v>56</v>
      </c>
      <c r="C141" s="255" t="s">
        <v>183</v>
      </c>
      <c r="D141" s="256">
        <v>45351</v>
      </c>
      <c r="E141" s="255">
        <v>143660.65</v>
      </c>
      <c r="F141" s="255">
        <v>142232.96666666667</v>
      </c>
      <c r="G141" s="257">
        <v>140467.18333333335</v>
      </c>
      <c r="H141" s="257">
        <v>137273.71666666667</v>
      </c>
      <c r="I141" s="257">
        <v>135507.93333333335</v>
      </c>
      <c r="J141" s="257">
        <v>145426.43333333335</v>
      </c>
      <c r="K141" s="257">
        <v>147192.21666666667</v>
      </c>
      <c r="L141" s="257">
        <v>150385.68333333335</v>
      </c>
      <c r="M141" s="258">
        <v>143998.75</v>
      </c>
      <c r="N141" s="258">
        <v>139039.5</v>
      </c>
      <c r="O141" s="258">
        <v>32545</v>
      </c>
      <c r="P141" s="259">
        <v>-1.1691466747646522E-2</v>
      </c>
    </row>
    <row r="142" spans="1:16" ht="12.75" customHeight="1">
      <c r="A142" s="250">
        <v>132</v>
      </c>
      <c r="B142" s="263" t="s">
        <v>68</v>
      </c>
      <c r="C142" s="255" t="s">
        <v>184</v>
      </c>
      <c r="D142" s="256">
        <v>45351</v>
      </c>
      <c r="E142" s="255">
        <v>1395.9</v>
      </c>
      <c r="F142" s="255">
        <v>1392.6166666666668</v>
      </c>
      <c r="G142" s="257">
        <v>1385.0333333333335</v>
      </c>
      <c r="H142" s="257">
        <v>1374.1666666666667</v>
      </c>
      <c r="I142" s="257">
        <v>1366.5833333333335</v>
      </c>
      <c r="J142" s="257">
        <v>1403.4833333333336</v>
      </c>
      <c r="K142" s="257">
        <v>1411.0666666666666</v>
      </c>
      <c r="L142" s="257">
        <v>1421.9333333333336</v>
      </c>
      <c r="M142" s="258">
        <v>1400.2</v>
      </c>
      <c r="N142" s="258">
        <v>1381.75</v>
      </c>
      <c r="O142" s="258">
        <v>5599550</v>
      </c>
      <c r="P142" s="259">
        <v>8.8188664288545385E-3</v>
      </c>
    </row>
    <row r="143" spans="1:16" ht="12.75" customHeight="1">
      <c r="A143" s="250">
        <v>133</v>
      </c>
      <c r="B143" s="263" t="s">
        <v>132</v>
      </c>
      <c r="C143" s="255" t="s">
        <v>185</v>
      </c>
      <c r="D143" s="256">
        <v>45351</v>
      </c>
      <c r="E143" s="255">
        <v>150.25</v>
      </c>
      <c r="F143" s="255">
        <v>149.4</v>
      </c>
      <c r="G143" s="257">
        <v>147.60000000000002</v>
      </c>
      <c r="H143" s="257">
        <v>144.95000000000002</v>
      </c>
      <c r="I143" s="257">
        <v>143.15000000000003</v>
      </c>
      <c r="J143" s="257">
        <v>152.05000000000001</v>
      </c>
      <c r="K143" s="257">
        <v>153.85000000000002</v>
      </c>
      <c r="L143" s="257">
        <v>156.5</v>
      </c>
      <c r="M143" s="258">
        <v>151.19999999999999</v>
      </c>
      <c r="N143" s="258">
        <v>146.75</v>
      </c>
      <c r="O143" s="258">
        <v>94095000</v>
      </c>
      <c r="P143" s="259">
        <v>9.6571704490584255E-3</v>
      </c>
    </row>
    <row r="144" spans="1:16" ht="12.75" customHeight="1">
      <c r="A144" s="250">
        <v>134</v>
      </c>
      <c r="B144" s="263" t="s">
        <v>45</v>
      </c>
      <c r="C144" s="255" t="s">
        <v>186</v>
      </c>
      <c r="D144" s="256">
        <v>45351</v>
      </c>
      <c r="E144" s="255">
        <v>5067.7</v>
      </c>
      <c r="F144" s="255">
        <v>5020.8</v>
      </c>
      <c r="G144" s="257">
        <v>4957.5</v>
      </c>
      <c r="H144" s="257">
        <v>4847.3</v>
      </c>
      <c r="I144" s="257">
        <v>4784</v>
      </c>
      <c r="J144" s="257">
        <v>5131</v>
      </c>
      <c r="K144" s="257">
        <v>5194.3000000000011</v>
      </c>
      <c r="L144" s="257">
        <v>5304.5</v>
      </c>
      <c r="M144" s="258">
        <v>5084.1000000000004</v>
      </c>
      <c r="N144" s="258">
        <v>4910.6000000000004</v>
      </c>
      <c r="O144" s="258">
        <v>1131750</v>
      </c>
      <c r="P144" s="259">
        <v>-8.8018917498686282E-3</v>
      </c>
    </row>
    <row r="145" spans="1:16" ht="12.75" customHeight="1">
      <c r="A145" s="250">
        <v>135</v>
      </c>
      <c r="B145" s="263" t="s">
        <v>39</v>
      </c>
      <c r="C145" s="255" t="s">
        <v>187</v>
      </c>
      <c r="D145" s="256">
        <v>45351</v>
      </c>
      <c r="E145" s="255">
        <v>3437.5</v>
      </c>
      <c r="F145" s="255">
        <v>3397.3833333333337</v>
      </c>
      <c r="G145" s="257">
        <v>3351.9166666666674</v>
      </c>
      <c r="H145" s="257">
        <v>3266.3333333333339</v>
      </c>
      <c r="I145" s="257">
        <v>3220.8666666666677</v>
      </c>
      <c r="J145" s="257">
        <v>3482.9666666666672</v>
      </c>
      <c r="K145" s="257">
        <v>3528.4333333333334</v>
      </c>
      <c r="L145" s="257">
        <v>3614.0166666666669</v>
      </c>
      <c r="M145" s="258">
        <v>3442.85</v>
      </c>
      <c r="N145" s="258">
        <v>3311.8</v>
      </c>
      <c r="O145" s="258">
        <v>1345800</v>
      </c>
      <c r="P145" s="259">
        <v>-1.2655441839991196E-2</v>
      </c>
    </row>
    <row r="146" spans="1:16" ht="12.75" customHeight="1">
      <c r="A146" s="250">
        <v>136</v>
      </c>
      <c r="B146" s="263" t="s">
        <v>59</v>
      </c>
      <c r="C146" s="255" t="s">
        <v>188</v>
      </c>
      <c r="D146" s="256">
        <v>45351</v>
      </c>
      <c r="E146" s="255">
        <v>2515.1999999999998</v>
      </c>
      <c r="F146" s="255">
        <v>2510.1833333333329</v>
      </c>
      <c r="G146" s="257">
        <v>2499.3666666666659</v>
      </c>
      <c r="H146" s="257">
        <v>2483.5333333333328</v>
      </c>
      <c r="I146" s="257">
        <v>2472.7166666666658</v>
      </c>
      <c r="J146" s="257">
        <v>2526.016666666666</v>
      </c>
      <c r="K146" s="257">
        <v>2536.8333333333326</v>
      </c>
      <c r="L146" s="257">
        <v>2552.6666666666661</v>
      </c>
      <c r="M146" s="258">
        <v>2521</v>
      </c>
      <c r="N146" s="258">
        <v>2494.35</v>
      </c>
      <c r="O146" s="258">
        <v>5831200</v>
      </c>
      <c r="P146" s="259">
        <v>-8.2318525069732633E-3</v>
      </c>
    </row>
    <row r="147" spans="1:16" ht="12.75" customHeight="1">
      <c r="A147" s="250">
        <v>137</v>
      </c>
      <c r="B147" s="263" t="s">
        <v>132</v>
      </c>
      <c r="C147" s="255" t="s">
        <v>189</v>
      </c>
      <c r="D147" s="256">
        <v>45351</v>
      </c>
      <c r="E147" s="255">
        <v>220.8</v>
      </c>
      <c r="F147" s="255">
        <v>221.31666666666669</v>
      </c>
      <c r="G147" s="257">
        <v>219.33333333333337</v>
      </c>
      <c r="H147" s="257">
        <v>217.86666666666667</v>
      </c>
      <c r="I147" s="257">
        <v>215.88333333333335</v>
      </c>
      <c r="J147" s="257">
        <v>222.78333333333339</v>
      </c>
      <c r="K147" s="257">
        <v>224.76666666666668</v>
      </c>
      <c r="L147" s="257">
        <v>226.23333333333341</v>
      </c>
      <c r="M147" s="258">
        <v>223.3</v>
      </c>
      <c r="N147" s="258">
        <v>219.85</v>
      </c>
      <c r="O147" s="258">
        <v>84069000</v>
      </c>
      <c r="P147" s="259">
        <v>-2.6159841973199508E-3</v>
      </c>
    </row>
    <row r="148" spans="1:16" ht="12.75" customHeight="1">
      <c r="A148" s="250">
        <v>138</v>
      </c>
      <c r="B148" s="263" t="s">
        <v>190</v>
      </c>
      <c r="C148" s="255" t="s">
        <v>191</v>
      </c>
      <c r="D148" s="256">
        <v>45351</v>
      </c>
      <c r="E148" s="255">
        <v>317.5</v>
      </c>
      <c r="F148" s="255">
        <v>316.95</v>
      </c>
      <c r="G148" s="257">
        <v>313.25</v>
      </c>
      <c r="H148" s="257">
        <v>309</v>
      </c>
      <c r="I148" s="257">
        <v>305.3</v>
      </c>
      <c r="J148" s="257">
        <v>321.2</v>
      </c>
      <c r="K148" s="257">
        <v>324.89999999999992</v>
      </c>
      <c r="L148" s="257">
        <v>329.15</v>
      </c>
      <c r="M148" s="258">
        <v>320.64999999999998</v>
      </c>
      <c r="N148" s="258">
        <v>312.7</v>
      </c>
      <c r="O148" s="258">
        <v>99162000</v>
      </c>
      <c r="P148" s="259">
        <v>3.4392113910186199E-2</v>
      </c>
    </row>
    <row r="149" spans="1:16" ht="12.75" customHeight="1">
      <c r="A149" s="250">
        <v>139</v>
      </c>
      <c r="B149" s="263" t="s">
        <v>108</v>
      </c>
      <c r="C149" s="255" t="s">
        <v>192</v>
      </c>
      <c r="D149" s="256">
        <v>45351</v>
      </c>
      <c r="E149" s="255">
        <v>1329.95</v>
      </c>
      <c r="F149" s="255">
        <v>1322.3166666666666</v>
      </c>
      <c r="G149" s="257">
        <v>1310.1833333333332</v>
      </c>
      <c r="H149" s="257">
        <v>1290.4166666666665</v>
      </c>
      <c r="I149" s="257">
        <v>1278.2833333333331</v>
      </c>
      <c r="J149" s="257">
        <v>1342.0833333333333</v>
      </c>
      <c r="K149" s="257">
        <v>1354.2166666666665</v>
      </c>
      <c r="L149" s="257">
        <v>1373.9833333333333</v>
      </c>
      <c r="M149" s="258">
        <v>1334.45</v>
      </c>
      <c r="N149" s="258">
        <v>1302.55</v>
      </c>
      <c r="O149" s="258">
        <v>6761300</v>
      </c>
      <c r="P149" s="259">
        <v>8.5621802234520199E-3</v>
      </c>
    </row>
    <row r="150" spans="1:16" ht="12.75" customHeight="1">
      <c r="A150" s="250">
        <v>140</v>
      </c>
      <c r="B150" s="263" t="s">
        <v>87</v>
      </c>
      <c r="C150" s="260" t="s">
        <v>193</v>
      </c>
      <c r="D150" s="256">
        <v>45351</v>
      </c>
      <c r="E150" s="255">
        <v>6550.35</v>
      </c>
      <c r="F150" s="255">
        <v>6530.6833333333334</v>
      </c>
      <c r="G150" s="257">
        <v>6466.4666666666672</v>
      </c>
      <c r="H150" s="257">
        <v>6382.5833333333339</v>
      </c>
      <c r="I150" s="257">
        <v>6318.3666666666677</v>
      </c>
      <c r="J150" s="257">
        <v>6614.5666666666666</v>
      </c>
      <c r="K150" s="257">
        <v>6678.7833333333319</v>
      </c>
      <c r="L150" s="257">
        <v>6762.6666666666661</v>
      </c>
      <c r="M150" s="258">
        <v>6594.9</v>
      </c>
      <c r="N150" s="258">
        <v>6446.8</v>
      </c>
      <c r="O150" s="258">
        <v>732600</v>
      </c>
      <c r="P150" s="259">
        <v>-2.4509803921568627E-3</v>
      </c>
    </row>
    <row r="151" spans="1:16" ht="12.75" customHeight="1">
      <c r="A151" s="250">
        <v>141</v>
      </c>
      <c r="B151" s="263" t="s">
        <v>84</v>
      </c>
      <c r="C151" s="262" t="s">
        <v>194</v>
      </c>
      <c r="D151" s="256">
        <v>45351</v>
      </c>
      <c r="E151" s="255">
        <v>252.2</v>
      </c>
      <c r="F151" s="255">
        <v>250.70000000000002</v>
      </c>
      <c r="G151" s="257">
        <v>247.35000000000002</v>
      </c>
      <c r="H151" s="257">
        <v>242.5</v>
      </c>
      <c r="I151" s="257">
        <v>239.15</v>
      </c>
      <c r="J151" s="257">
        <v>255.55000000000004</v>
      </c>
      <c r="K151" s="257">
        <v>258.89999999999998</v>
      </c>
      <c r="L151" s="257">
        <v>263.75000000000006</v>
      </c>
      <c r="M151" s="258">
        <v>254.05</v>
      </c>
      <c r="N151" s="258">
        <v>245.85</v>
      </c>
      <c r="O151" s="258">
        <v>74305000</v>
      </c>
      <c r="P151" s="259">
        <v>7.990807959471458E-3</v>
      </c>
    </row>
    <row r="152" spans="1:16" ht="12.75" customHeight="1">
      <c r="A152" s="250">
        <v>142</v>
      </c>
      <c r="B152" s="263" t="s">
        <v>47</v>
      </c>
      <c r="C152" s="255" t="s">
        <v>195</v>
      </c>
      <c r="D152" s="256">
        <v>45351</v>
      </c>
      <c r="E152" s="255">
        <v>37386.65</v>
      </c>
      <c r="F152" s="255">
        <v>37284.733333333337</v>
      </c>
      <c r="G152" s="257">
        <v>37103.066666666673</v>
      </c>
      <c r="H152" s="257">
        <v>36819.483333333337</v>
      </c>
      <c r="I152" s="257">
        <v>36637.816666666673</v>
      </c>
      <c r="J152" s="257">
        <v>37568.316666666673</v>
      </c>
      <c r="K152" s="257">
        <v>37749.98333333333</v>
      </c>
      <c r="L152" s="257">
        <v>38033.566666666673</v>
      </c>
      <c r="M152" s="258">
        <v>37466.400000000001</v>
      </c>
      <c r="N152" s="258">
        <v>37001.15</v>
      </c>
      <c r="O152" s="258">
        <v>158835</v>
      </c>
      <c r="P152" s="259">
        <v>1.1655679755421802E-2</v>
      </c>
    </row>
    <row r="153" spans="1:16" ht="12.75" customHeight="1">
      <c r="A153" s="250">
        <v>143</v>
      </c>
      <c r="B153" s="263" t="s">
        <v>43</v>
      </c>
      <c r="C153" s="255" t="s">
        <v>196</v>
      </c>
      <c r="D153" s="256">
        <v>45351</v>
      </c>
      <c r="E153" s="255">
        <v>920.15</v>
      </c>
      <c r="F153" s="255">
        <v>912.43333333333339</v>
      </c>
      <c r="G153" s="257">
        <v>902.66666666666674</v>
      </c>
      <c r="H153" s="257">
        <v>885.18333333333339</v>
      </c>
      <c r="I153" s="257">
        <v>875.41666666666674</v>
      </c>
      <c r="J153" s="257">
        <v>929.91666666666674</v>
      </c>
      <c r="K153" s="257">
        <v>939.68333333333339</v>
      </c>
      <c r="L153" s="257">
        <v>957.16666666666674</v>
      </c>
      <c r="M153" s="258">
        <v>922.2</v>
      </c>
      <c r="N153" s="258">
        <v>894.95</v>
      </c>
      <c r="O153" s="258">
        <v>11718000</v>
      </c>
      <c r="P153" s="259">
        <v>-1.9947308995107264E-2</v>
      </c>
    </row>
    <row r="154" spans="1:16" ht="12.75" customHeight="1">
      <c r="A154" s="250">
        <v>144</v>
      </c>
      <c r="B154" s="263" t="s">
        <v>87</v>
      </c>
      <c r="C154" s="255" t="s">
        <v>197</v>
      </c>
      <c r="D154" s="256">
        <v>45351</v>
      </c>
      <c r="E154" s="255">
        <v>8368.2999999999993</v>
      </c>
      <c r="F154" s="255">
        <v>8365.5166666666664</v>
      </c>
      <c r="G154" s="257">
        <v>8282.8333333333321</v>
      </c>
      <c r="H154" s="257">
        <v>8197.366666666665</v>
      </c>
      <c r="I154" s="257">
        <v>8114.6833333333307</v>
      </c>
      <c r="J154" s="257">
        <v>8450.9833333333336</v>
      </c>
      <c r="K154" s="257">
        <v>8533.6666666666679</v>
      </c>
      <c r="L154" s="257">
        <v>8619.133333333335</v>
      </c>
      <c r="M154" s="258">
        <v>8448.2000000000007</v>
      </c>
      <c r="N154" s="258">
        <v>8280.0499999999993</v>
      </c>
      <c r="O154" s="258">
        <v>1579400</v>
      </c>
      <c r="P154" s="259">
        <v>-1.4541316305241197E-3</v>
      </c>
    </row>
    <row r="155" spans="1:16" ht="12.75" customHeight="1">
      <c r="A155" s="250">
        <v>145</v>
      </c>
      <c r="B155" s="263" t="s">
        <v>84</v>
      </c>
      <c r="C155" s="260" t="s">
        <v>198</v>
      </c>
      <c r="D155" s="256">
        <v>45351</v>
      </c>
      <c r="E155" s="255">
        <v>270.35000000000002</v>
      </c>
      <c r="F155" s="255">
        <v>268.86666666666667</v>
      </c>
      <c r="G155" s="257">
        <v>266.08333333333337</v>
      </c>
      <c r="H155" s="257">
        <v>261.81666666666672</v>
      </c>
      <c r="I155" s="257">
        <v>259.03333333333342</v>
      </c>
      <c r="J155" s="257">
        <v>273.13333333333333</v>
      </c>
      <c r="K155" s="257">
        <v>275.91666666666663</v>
      </c>
      <c r="L155" s="257">
        <v>280.18333333333328</v>
      </c>
      <c r="M155" s="258">
        <v>271.64999999999998</v>
      </c>
      <c r="N155" s="258">
        <v>264.60000000000002</v>
      </c>
      <c r="O155" s="258">
        <v>35859000</v>
      </c>
      <c r="P155" s="259">
        <v>3.158712350047467E-2</v>
      </c>
    </row>
    <row r="156" spans="1:16" ht="12.75" customHeight="1">
      <c r="A156" s="250">
        <v>146</v>
      </c>
      <c r="B156" s="263" t="s">
        <v>68</v>
      </c>
      <c r="C156" s="255" t="s">
        <v>199</v>
      </c>
      <c r="D156" s="256">
        <v>45351</v>
      </c>
      <c r="E156" s="255">
        <v>446.2</v>
      </c>
      <c r="F156" s="255">
        <v>444.11666666666662</v>
      </c>
      <c r="G156" s="257">
        <v>440.48333333333323</v>
      </c>
      <c r="H156" s="257">
        <v>434.76666666666659</v>
      </c>
      <c r="I156" s="257">
        <v>431.13333333333321</v>
      </c>
      <c r="J156" s="257">
        <v>449.83333333333326</v>
      </c>
      <c r="K156" s="257">
        <v>453.46666666666658</v>
      </c>
      <c r="L156" s="257">
        <v>459.18333333333328</v>
      </c>
      <c r="M156" s="258">
        <v>447.75</v>
      </c>
      <c r="N156" s="258">
        <v>438.4</v>
      </c>
      <c r="O156" s="258">
        <v>61135875</v>
      </c>
      <c r="P156" s="259">
        <v>-7.6734385810428331E-3</v>
      </c>
    </row>
    <row r="157" spans="1:16" ht="12.75" customHeight="1">
      <c r="A157" s="250">
        <v>147</v>
      </c>
      <c r="B157" s="263" t="s">
        <v>59</v>
      </c>
      <c r="C157" s="255" t="s">
        <v>200</v>
      </c>
      <c r="D157" s="256">
        <v>45351</v>
      </c>
      <c r="E157" s="255">
        <v>2546.6</v>
      </c>
      <c r="F157" s="255">
        <v>2559.9666666666667</v>
      </c>
      <c r="G157" s="257">
        <v>2519.0333333333333</v>
      </c>
      <c r="H157" s="257">
        <v>2491.4666666666667</v>
      </c>
      <c r="I157" s="257">
        <v>2450.5333333333333</v>
      </c>
      <c r="J157" s="257">
        <v>2587.5333333333333</v>
      </c>
      <c r="K157" s="257">
        <v>2628.4666666666667</v>
      </c>
      <c r="L157" s="257">
        <v>2656.0333333333333</v>
      </c>
      <c r="M157" s="258">
        <v>2600.9</v>
      </c>
      <c r="N157" s="258">
        <v>2532.4</v>
      </c>
      <c r="O157" s="258">
        <v>3818500</v>
      </c>
      <c r="P157" s="259">
        <v>0.1309885227693447</v>
      </c>
    </row>
    <row r="158" spans="1:16" ht="12.75" customHeight="1">
      <c r="A158" s="250">
        <v>148</v>
      </c>
      <c r="B158" s="263" t="s">
        <v>39</v>
      </c>
      <c r="C158" s="255" t="s">
        <v>201</v>
      </c>
      <c r="D158" s="256">
        <v>45351</v>
      </c>
      <c r="E158" s="255">
        <v>3393.55</v>
      </c>
      <c r="F158" s="255">
        <v>3355</v>
      </c>
      <c r="G158" s="257">
        <v>3311.05</v>
      </c>
      <c r="H158" s="257">
        <v>3228.55</v>
      </c>
      <c r="I158" s="257">
        <v>3184.6000000000004</v>
      </c>
      <c r="J158" s="257">
        <v>3437.5</v>
      </c>
      <c r="K158" s="257">
        <v>3481.45</v>
      </c>
      <c r="L158" s="257">
        <v>3563.95</v>
      </c>
      <c r="M158" s="258">
        <v>3398.95</v>
      </c>
      <c r="N158" s="258">
        <v>3272.5</v>
      </c>
      <c r="O158" s="258">
        <v>1773000</v>
      </c>
      <c r="P158" s="259">
        <v>-1.0326542003907341E-2</v>
      </c>
    </row>
    <row r="159" spans="1:16" ht="12.75" customHeight="1">
      <c r="A159" s="250">
        <v>149</v>
      </c>
      <c r="B159" s="263" t="s">
        <v>63</v>
      </c>
      <c r="C159" s="255" t="s">
        <v>202</v>
      </c>
      <c r="D159" s="256">
        <v>45351</v>
      </c>
      <c r="E159" s="255">
        <v>114.95</v>
      </c>
      <c r="F159" s="255">
        <v>113.26666666666667</v>
      </c>
      <c r="G159" s="257">
        <v>111.13333333333333</v>
      </c>
      <c r="H159" s="257">
        <v>107.31666666666666</v>
      </c>
      <c r="I159" s="257">
        <v>105.18333333333332</v>
      </c>
      <c r="J159" s="257">
        <v>117.08333333333333</v>
      </c>
      <c r="K159" s="257">
        <v>119.21666666666668</v>
      </c>
      <c r="L159" s="257">
        <v>123.03333333333333</v>
      </c>
      <c r="M159" s="258">
        <v>115.4</v>
      </c>
      <c r="N159" s="258">
        <v>109.45</v>
      </c>
      <c r="O159" s="258">
        <v>228472000</v>
      </c>
      <c r="P159" s="259">
        <v>-8.5702394672813417E-2</v>
      </c>
    </row>
    <row r="160" spans="1:16" ht="12.75" customHeight="1">
      <c r="A160" s="250">
        <v>150</v>
      </c>
      <c r="B160" s="263" t="s">
        <v>45</v>
      </c>
      <c r="C160" s="255" t="s">
        <v>203</v>
      </c>
      <c r="D160" s="256">
        <v>45351</v>
      </c>
      <c r="E160" s="255">
        <v>4375.6000000000004</v>
      </c>
      <c r="F160" s="255">
        <v>4367.45</v>
      </c>
      <c r="G160" s="257">
        <v>4322.75</v>
      </c>
      <c r="H160" s="257">
        <v>4269.9000000000005</v>
      </c>
      <c r="I160" s="257">
        <v>4225.2000000000007</v>
      </c>
      <c r="J160" s="257">
        <v>4420.2999999999993</v>
      </c>
      <c r="K160" s="257">
        <v>4464.9999999999982</v>
      </c>
      <c r="L160" s="257">
        <v>4517.8499999999985</v>
      </c>
      <c r="M160" s="258">
        <v>4412.1499999999996</v>
      </c>
      <c r="N160" s="258">
        <v>4314.6000000000004</v>
      </c>
      <c r="O160" s="258">
        <v>2380500</v>
      </c>
      <c r="P160" s="259">
        <v>2.2683335481376465E-2</v>
      </c>
    </row>
    <row r="161" spans="1:16" ht="12.75" customHeight="1">
      <c r="A161" s="250">
        <v>151</v>
      </c>
      <c r="B161" s="263" t="s">
        <v>190</v>
      </c>
      <c r="C161" s="262" t="s">
        <v>204</v>
      </c>
      <c r="D161" s="256">
        <v>45351</v>
      </c>
      <c r="E161" s="255">
        <v>256.2</v>
      </c>
      <c r="F161" s="255">
        <v>254.5333333333333</v>
      </c>
      <c r="G161" s="257">
        <v>252.36666666666662</v>
      </c>
      <c r="H161" s="257">
        <v>248.5333333333333</v>
      </c>
      <c r="I161" s="257">
        <v>246.36666666666662</v>
      </c>
      <c r="J161" s="257">
        <v>258.36666666666662</v>
      </c>
      <c r="K161" s="257">
        <v>260.5333333333333</v>
      </c>
      <c r="L161" s="257">
        <v>264.36666666666662</v>
      </c>
      <c r="M161" s="258">
        <v>256.7</v>
      </c>
      <c r="N161" s="258">
        <v>250.7</v>
      </c>
      <c r="O161" s="258">
        <v>51656400</v>
      </c>
      <c r="P161" s="259">
        <v>-2.9620612700344898E-2</v>
      </c>
    </row>
    <row r="162" spans="1:16" ht="12.75" customHeight="1">
      <c r="A162" s="250">
        <v>152</v>
      </c>
      <c r="B162" s="263" t="s">
        <v>205</v>
      </c>
      <c r="C162" s="255" t="s">
        <v>206</v>
      </c>
      <c r="D162" s="256">
        <v>45351</v>
      </c>
      <c r="E162" s="255">
        <v>1465.25</v>
      </c>
      <c r="F162" s="255">
        <v>1459.2166666666665</v>
      </c>
      <c r="G162" s="257">
        <v>1434.0333333333328</v>
      </c>
      <c r="H162" s="257">
        <v>1402.8166666666664</v>
      </c>
      <c r="I162" s="257">
        <v>1377.6333333333328</v>
      </c>
      <c r="J162" s="257">
        <v>1490.4333333333329</v>
      </c>
      <c r="K162" s="257">
        <v>1515.6166666666668</v>
      </c>
      <c r="L162" s="257">
        <v>1546.833333333333</v>
      </c>
      <c r="M162" s="258">
        <v>1484.4</v>
      </c>
      <c r="N162" s="258">
        <v>1428</v>
      </c>
      <c r="O162" s="258">
        <v>6266579</v>
      </c>
      <c r="P162" s="259">
        <v>3.7254109404473185E-2</v>
      </c>
    </row>
    <row r="163" spans="1:16" ht="12.75" customHeight="1">
      <c r="A163" s="250">
        <v>153</v>
      </c>
      <c r="B163" s="263" t="s">
        <v>49</v>
      </c>
      <c r="C163" s="255" t="s">
        <v>208</v>
      </c>
      <c r="D163" s="256">
        <v>45351</v>
      </c>
      <c r="E163" s="255">
        <v>1022.3</v>
      </c>
      <c r="F163" s="255">
        <v>1012.9166666666666</v>
      </c>
      <c r="G163" s="257">
        <v>1001.8333333333333</v>
      </c>
      <c r="H163" s="257">
        <v>981.36666666666667</v>
      </c>
      <c r="I163" s="257">
        <v>970.2833333333333</v>
      </c>
      <c r="J163" s="257">
        <v>1033.3833333333332</v>
      </c>
      <c r="K163" s="257">
        <v>1044.4666666666665</v>
      </c>
      <c r="L163" s="257">
        <v>1064.9333333333332</v>
      </c>
      <c r="M163" s="258">
        <v>1024</v>
      </c>
      <c r="N163" s="258">
        <v>992.45</v>
      </c>
      <c r="O163" s="258">
        <v>2923150</v>
      </c>
      <c r="P163" s="259">
        <v>-5.7550013702384217E-2</v>
      </c>
    </row>
    <row r="164" spans="1:16" ht="12.75" customHeight="1">
      <c r="A164" s="250">
        <v>154</v>
      </c>
      <c r="B164" s="263" t="s">
        <v>63</v>
      </c>
      <c r="C164" s="255" t="s">
        <v>209</v>
      </c>
      <c r="D164" s="256">
        <v>45351</v>
      </c>
      <c r="E164" s="255">
        <v>261.60000000000002</v>
      </c>
      <c r="F164" s="255">
        <v>259.06666666666666</v>
      </c>
      <c r="G164" s="257">
        <v>255.58333333333331</v>
      </c>
      <c r="H164" s="257">
        <v>249.56666666666666</v>
      </c>
      <c r="I164" s="257">
        <v>246.08333333333331</v>
      </c>
      <c r="J164" s="257">
        <v>265.08333333333331</v>
      </c>
      <c r="K164" s="257">
        <v>268.56666666666666</v>
      </c>
      <c r="L164" s="257">
        <v>274.58333333333331</v>
      </c>
      <c r="M164" s="258">
        <v>262.55</v>
      </c>
      <c r="N164" s="258">
        <v>253.05</v>
      </c>
      <c r="O164" s="258">
        <v>55590000</v>
      </c>
      <c r="P164" s="259">
        <v>-4.0311744154797099E-3</v>
      </c>
    </row>
    <row r="165" spans="1:16" ht="12.75" customHeight="1">
      <c r="A165" s="250">
        <v>155</v>
      </c>
      <c r="B165" s="263" t="s">
        <v>190</v>
      </c>
      <c r="C165" s="255" t="s">
        <v>210</v>
      </c>
      <c r="D165" s="256">
        <v>45351</v>
      </c>
      <c r="E165" s="255">
        <v>501.15</v>
      </c>
      <c r="F165" s="255">
        <v>497.09999999999997</v>
      </c>
      <c r="G165" s="257">
        <v>491.19999999999993</v>
      </c>
      <c r="H165" s="257">
        <v>481.24999999999994</v>
      </c>
      <c r="I165" s="257">
        <v>475.34999999999991</v>
      </c>
      <c r="J165" s="257">
        <v>507.04999999999995</v>
      </c>
      <c r="K165" s="257">
        <v>512.94999999999993</v>
      </c>
      <c r="L165" s="257">
        <v>522.9</v>
      </c>
      <c r="M165" s="258">
        <v>503</v>
      </c>
      <c r="N165" s="258">
        <v>487.15</v>
      </c>
      <c r="O165" s="258">
        <v>38560000</v>
      </c>
      <c r="P165" s="259">
        <v>-1.209264193482271E-2</v>
      </c>
    </row>
    <row r="166" spans="1:16" ht="12.75" customHeight="1">
      <c r="A166" s="250">
        <v>156</v>
      </c>
      <c r="B166" s="263" t="s">
        <v>84</v>
      </c>
      <c r="C166" s="255" t="s">
        <v>211</v>
      </c>
      <c r="D166" s="256">
        <v>45351</v>
      </c>
      <c r="E166" s="255">
        <v>2872.55</v>
      </c>
      <c r="F166" s="255">
        <v>2863.0499999999997</v>
      </c>
      <c r="G166" s="257">
        <v>2839.1499999999996</v>
      </c>
      <c r="H166" s="257">
        <v>2805.75</v>
      </c>
      <c r="I166" s="257">
        <v>2781.85</v>
      </c>
      <c r="J166" s="257">
        <v>2896.4499999999994</v>
      </c>
      <c r="K166" s="257">
        <v>2920.35</v>
      </c>
      <c r="L166" s="257">
        <v>2953.7499999999991</v>
      </c>
      <c r="M166" s="258">
        <v>2886.95</v>
      </c>
      <c r="N166" s="258">
        <v>2829.65</v>
      </c>
      <c r="O166" s="258">
        <v>34785250</v>
      </c>
      <c r="P166" s="259">
        <v>1.3371690761443502E-2</v>
      </c>
    </row>
    <row r="167" spans="1:16" ht="12.75" customHeight="1">
      <c r="A167" s="250">
        <v>157</v>
      </c>
      <c r="B167" s="263" t="s">
        <v>132</v>
      </c>
      <c r="C167" s="255" t="s">
        <v>212</v>
      </c>
      <c r="D167" s="256">
        <v>45351</v>
      </c>
      <c r="E167" s="255">
        <v>123.45</v>
      </c>
      <c r="F167" s="255">
        <v>123.34999999999998</v>
      </c>
      <c r="G167" s="257">
        <v>121.44999999999996</v>
      </c>
      <c r="H167" s="257">
        <v>119.44999999999997</v>
      </c>
      <c r="I167" s="257">
        <v>117.54999999999995</v>
      </c>
      <c r="J167" s="257">
        <v>125.34999999999997</v>
      </c>
      <c r="K167" s="257">
        <v>127.24999999999997</v>
      </c>
      <c r="L167" s="257">
        <v>129.24999999999997</v>
      </c>
      <c r="M167" s="258">
        <v>125.25</v>
      </c>
      <c r="N167" s="258">
        <v>121.35</v>
      </c>
      <c r="O167" s="258">
        <v>187752000</v>
      </c>
      <c r="P167" s="259">
        <v>9.2648633549047912E-2</v>
      </c>
    </row>
    <row r="168" spans="1:16" ht="12.75" customHeight="1">
      <c r="A168" s="250">
        <v>158</v>
      </c>
      <c r="B168" s="263" t="s">
        <v>63</v>
      </c>
      <c r="C168" s="255" t="s">
        <v>213</v>
      </c>
      <c r="D168" s="256">
        <v>45351</v>
      </c>
      <c r="E168" s="255">
        <v>706</v>
      </c>
      <c r="F168" s="255">
        <v>703.05000000000007</v>
      </c>
      <c r="G168" s="257">
        <v>698.35000000000014</v>
      </c>
      <c r="H168" s="257">
        <v>690.7</v>
      </c>
      <c r="I168" s="257">
        <v>686.00000000000011</v>
      </c>
      <c r="J168" s="257">
        <v>710.70000000000016</v>
      </c>
      <c r="K168" s="257">
        <v>715.4000000000002</v>
      </c>
      <c r="L168" s="257">
        <v>723.05000000000018</v>
      </c>
      <c r="M168" s="258">
        <v>707.75</v>
      </c>
      <c r="N168" s="258">
        <v>695.4</v>
      </c>
      <c r="O168" s="258">
        <v>23019200</v>
      </c>
      <c r="P168" s="259">
        <v>-5.3235619469026545E-3</v>
      </c>
    </row>
    <row r="169" spans="1:16" ht="12.75" customHeight="1">
      <c r="A169" s="250">
        <v>159</v>
      </c>
      <c r="B169" s="263" t="s">
        <v>68</v>
      </c>
      <c r="C169" s="260" t="s">
        <v>214</v>
      </c>
      <c r="D169" s="256">
        <v>45351</v>
      </c>
      <c r="E169" s="255">
        <v>1409.9</v>
      </c>
      <c r="F169" s="255">
        <v>1405.1166666666668</v>
      </c>
      <c r="G169" s="257">
        <v>1397.1333333333337</v>
      </c>
      <c r="H169" s="257">
        <v>1384.3666666666668</v>
      </c>
      <c r="I169" s="257">
        <v>1376.3833333333337</v>
      </c>
      <c r="J169" s="257">
        <v>1417.8833333333337</v>
      </c>
      <c r="K169" s="257">
        <v>1425.8666666666668</v>
      </c>
      <c r="L169" s="257">
        <v>1438.6333333333337</v>
      </c>
      <c r="M169" s="258">
        <v>1413.1</v>
      </c>
      <c r="N169" s="258">
        <v>1392.35</v>
      </c>
      <c r="O169" s="258">
        <v>6755250</v>
      </c>
      <c r="P169" s="259">
        <v>1.9121973297126046E-2</v>
      </c>
    </row>
    <row r="170" spans="1:16" ht="12.75" customHeight="1">
      <c r="A170" s="250">
        <v>160</v>
      </c>
      <c r="B170" s="263" t="s">
        <v>63</v>
      </c>
      <c r="C170" s="255" t="s">
        <v>215</v>
      </c>
      <c r="D170" s="256">
        <v>45351</v>
      </c>
      <c r="E170" s="255">
        <v>645.65</v>
      </c>
      <c r="F170" s="255">
        <v>639.95000000000005</v>
      </c>
      <c r="G170" s="257">
        <v>631.90000000000009</v>
      </c>
      <c r="H170" s="257">
        <v>618.15000000000009</v>
      </c>
      <c r="I170" s="257">
        <v>610.10000000000014</v>
      </c>
      <c r="J170" s="257">
        <v>653.70000000000005</v>
      </c>
      <c r="K170" s="257">
        <v>661.75</v>
      </c>
      <c r="L170" s="257">
        <v>675.5</v>
      </c>
      <c r="M170" s="258">
        <v>648</v>
      </c>
      <c r="N170" s="258">
        <v>626.20000000000005</v>
      </c>
      <c r="O170" s="258">
        <v>124569000</v>
      </c>
      <c r="P170" s="259">
        <v>-4.7877828988099336E-2</v>
      </c>
    </row>
    <row r="171" spans="1:16" ht="12.75" customHeight="1">
      <c r="A171" s="250">
        <v>161</v>
      </c>
      <c r="B171" s="263" t="s">
        <v>49</v>
      </c>
      <c r="C171" s="255" t="s">
        <v>216</v>
      </c>
      <c r="D171" s="256">
        <v>45351</v>
      </c>
      <c r="E171" s="255">
        <v>28734.9</v>
      </c>
      <c r="F171" s="255">
        <v>28613.8</v>
      </c>
      <c r="G171" s="257">
        <v>28341.25</v>
      </c>
      <c r="H171" s="257">
        <v>27947.600000000002</v>
      </c>
      <c r="I171" s="257">
        <v>27675.050000000003</v>
      </c>
      <c r="J171" s="257">
        <v>29007.449999999997</v>
      </c>
      <c r="K171" s="257">
        <v>29279.999999999993</v>
      </c>
      <c r="L171" s="257">
        <v>29673.649999999994</v>
      </c>
      <c r="M171" s="258">
        <v>28886.35</v>
      </c>
      <c r="N171" s="258">
        <v>28220.15</v>
      </c>
      <c r="O171" s="258">
        <v>202150</v>
      </c>
      <c r="P171" s="259">
        <v>4.0535323639171277E-2</v>
      </c>
    </row>
    <row r="172" spans="1:16" ht="12.75" customHeight="1">
      <c r="A172" s="250">
        <v>162</v>
      </c>
      <c r="B172" s="263" t="s">
        <v>41</v>
      </c>
      <c r="C172" s="255" t="s">
        <v>217</v>
      </c>
      <c r="D172" s="256">
        <v>45351</v>
      </c>
      <c r="E172" s="255">
        <v>4158.3500000000004</v>
      </c>
      <c r="F172" s="255">
        <v>4164.6000000000004</v>
      </c>
      <c r="G172" s="257">
        <v>4099.4000000000005</v>
      </c>
      <c r="H172" s="257">
        <v>4040.45</v>
      </c>
      <c r="I172" s="257">
        <v>3975.25</v>
      </c>
      <c r="J172" s="257">
        <v>4223.5500000000011</v>
      </c>
      <c r="K172" s="257">
        <v>4288.7500000000018</v>
      </c>
      <c r="L172" s="257">
        <v>4347.7000000000016</v>
      </c>
      <c r="M172" s="258">
        <v>4229.8</v>
      </c>
      <c r="N172" s="258">
        <v>4105.6499999999996</v>
      </c>
      <c r="O172" s="258">
        <v>1299150</v>
      </c>
      <c r="P172" s="259">
        <v>1.8581677055157002E-2</v>
      </c>
    </row>
    <row r="173" spans="1:16" ht="12.75" customHeight="1">
      <c r="A173" s="250">
        <v>163</v>
      </c>
      <c r="B173" s="263" t="s">
        <v>47</v>
      </c>
      <c r="C173" s="255" t="s">
        <v>218</v>
      </c>
      <c r="D173" s="256">
        <v>45351</v>
      </c>
      <c r="E173" s="255">
        <v>2338.3000000000002</v>
      </c>
      <c r="F173" s="255">
        <v>2296.1833333333334</v>
      </c>
      <c r="G173" s="257">
        <v>2244.916666666667</v>
      </c>
      <c r="H173" s="257">
        <v>2151.5333333333338</v>
      </c>
      <c r="I173" s="257">
        <v>2100.2666666666673</v>
      </c>
      <c r="J173" s="257">
        <v>2389.5666666666666</v>
      </c>
      <c r="K173" s="257">
        <v>2440.833333333333</v>
      </c>
      <c r="L173" s="257">
        <v>2534.2166666666662</v>
      </c>
      <c r="M173" s="258">
        <v>2347.4499999999998</v>
      </c>
      <c r="N173" s="258">
        <v>2202.8000000000002</v>
      </c>
      <c r="O173" s="258">
        <v>4281375</v>
      </c>
      <c r="P173" s="259">
        <v>-2.084048027444254E-2</v>
      </c>
    </row>
    <row r="174" spans="1:16" ht="12.75" customHeight="1">
      <c r="A174" s="250">
        <v>164</v>
      </c>
      <c r="B174" s="263" t="s">
        <v>68</v>
      </c>
      <c r="C174" s="255" t="s">
        <v>219</v>
      </c>
      <c r="D174" s="256">
        <v>45351</v>
      </c>
      <c r="E174" s="255">
        <v>2469.5</v>
      </c>
      <c r="F174" s="255">
        <v>2452.25</v>
      </c>
      <c r="G174" s="257">
        <v>2424</v>
      </c>
      <c r="H174" s="257">
        <v>2378.5</v>
      </c>
      <c r="I174" s="257">
        <v>2350.25</v>
      </c>
      <c r="J174" s="257">
        <v>2497.75</v>
      </c>
      <c r="K174" s="257">
        <v>2526</v>
      </c>
      <c r="L174" s="257">
        <v>2571.5</v>
      </c>
      <c r="M174" s="258">
        <v>2480.5</v>
      </c>
      <c r="N174" s="258">
        <v>2406.75</v>
      </c>
      <c r="O174" s="258">
        <v>7011300</v>
      </c>
      <c r="P174" s="259">
        <v>5.9831267217630851E-3</v>
      </c>
    </row>
    <row r="175" spans="1:16" ht="12.75" customHeight="1">
      <c r="A175" s="250">
        <v>165</v>
      </c>
      <c r="B175" s="263" t="s">
        <v>43</v>
      </c>
      <c r="C175" s="255" t="s">
        <v>220</v>
      </c>
      <c r="D175" s="256">
        <v>45351</v>
      </c>
      <c r="E175" s="255">
        <v>1415.3</v>
      </c>
      <c r="F175" s="255">
        <v>1407.0999999999997</v>
      </c>
      <c r="G175" s="257">
        <v>1378.3499999999995</v>
      </c>
      <c r="H175" s="257">
        <v>1341.3999999999999</v>
      </c>
      <c r="I175" s="257">
        <v>1312.6499999999996</v>
      </c>
      <c r="J175" s="257">
        <v>1444.0499999999993</v>
      </c>
      <c r="K175" s="257">
        <v>1472.7999999999997</v>
      </c>
      <c r="L175" s="257">
        <v>1509.7499999999991</v>
      </c>
      <c r="M175" s="258">
        <v>1435.85</v>
      </c>
      <c r="N175" s="258">
        <v>1370.15</v>
      </c>
      <c r="O175" s="258">
        <v>13932100</v>
      </c>
      <c r="P175" s="259">
        <v>7.0111296306253026E-2</v>
      </c>
    </row>
    <row r="176" spans="1:16" ht="12.75" customHeight="1">
      <c r="A176" s="250">
        <v>166</v>
      </c>
      <c r="B176" s="263" t="s">
        <v>205</v>
      </c>
      <c r="C176" s="255" t="s">
        <v>221</v>
      </c>
      <c r="D176" s="256">
        <v>45351</v>
      </c>
      <c r="E176" s="255">
        <v>658.85</v>
      </c>
      <c r="F176" s="255">
        <v>660.38333333333333</v>
      </c>
      <c r="G176" s="257">
        <v>654.36666666666667</v>
      </c>
      <c r="H176" s="257">
        <v>649.88333333333333</v>
      </c>
      <c r="I176" s="257">
        <v>643.86666666666667</v>
      </c>
      <c r="J176" s="257">
        <v>664.86666666666667</v>
      </c>
      <c r="K176" s="257">
        <v>670.88333333333333</v>
      </c>
      <c r="L176" s="257">
        <v>675.36666666666667</v>
      </c>
      <c r="M176" s="258">
        <v>666.4</v>
      </c>
      <c r="N176" s="258">
        <v>655.9</v>
      </c>
      <c r="O176" s="258">
        <v>7179000</v>
      </c>
      <c r="P176" s="259">
        <v>-2.6048026048026047E-2</v>
      </c>
    </row>
    <row r="177" spans="1:16" ht="12.75" customHeight="1">
      <c r="A177" s="250">
        <v>167</v>
      </c>
      <c r="B177" s="263" t="s">
        <v>43</v>
      </c>
      <c r="C177" s="255" t="s">
        <v>222</v>
      </c>
      <c r="D177" s="256">
        <v>45351</v>
      </c>
      <c r="E177" s="255">
        <v>756</v>
      </c>
      <c r="F177" s="255">
        <v>743.9666666666667</v>
      </c>
      <c r="G177" s="257">
        <v>730.28333333333342</v>
      </c>
      <c r="H177" s="257">
        <v>704.56666666666672</v>
      </c>
      <c r="I177" s="257">
        <v>690.88333333333344</v>
      </c>
      <c r="J177" s="257">
        <v>769.68333333333339</v>
      </c>
      <c r="K177" s="257">
        <v>783.36666666666679</v>
      </c>
      <c r="L177" s="257">
        <v>809.08333333333337</v>
      </c>
      <c r="M177" s="258">
        <v>757.65</v>
      </c>
      <c r="N177" s="258">
        <v>718.25</v>
      </c>
      <c r="O177" s="258">
        <v>5559000</v>
      </c>
      <c r="P177" s="259">
        <v>-6.9623430962343094E-2</v>
      </c>
    </row>
    <row r="178" spans="1:16" ht="12.75" customHeight="1">
      <c r="A178" s="250">
        <v>168</v>
      </c>
      <c r="B178" s="263" t="s">
        <v>39</v>
      </c>
      <c r="C178" s="262" t="s">
        <v>223</v>
      </c>
      <c r="D178" s="256">
        <v>45351</v>
      </c>
      <c r="E178" s="255">
        <v>1029.5999999999999</v>
      </c>
      <c r="F178" s="255">
        <v>1024.3500000000001</v>
      </c>
      <c r="G178" s="257">
        <v>1012.2500000000002</v>
      </c>
      <c r="H178" s="257">
        <v>994.90000000000009</v>
      </c>
      <c r="I178" s="257">
        <v>982.80000000000018</v>
      </c>
      <c r="J178" s="257">
        <v>1041.7000000000003</v>
      </c>
      <c r="K178" s="257">
        <v>1053.8000000000002</v>
      </c>
      <c r="L178" s="257">
        <v>1071.1500000000003</v>
      </c>
      <c r="M178" s="258">
        <v>1036.45</v>
      </c>
      <c r="N178" s="258">
        <v>1007</v>
      </c>
      <c r="O178" s="258">
        <v>11881100</v>
      </c>
      <c r="P178" s="259">
        <v>2.8960655425359628E-2</v>
      </c>
    </row>
    <row r="179" spans="1:16" ht="12.75" customHeight="1">
      <c r="A179" s="250">
        <v>169</v>
      </c>
      <c r="B179" s="263" t="s">
        <v>79</v>
      </c>
      <c r="C179" s="255" t="s">
        <v>224</v>
      </c>
      <c r="D179" s="256">
        <v>45351</v>
      </c>
      <c r="E179" s="255">
        <v>1744.35</v>
      </c>
      <c r="F179" s="255">
        <v>1735.8166666666666</v>
      </c>
      <c r="G179" s="257">
        <v>1721.2833333333333</v>
      </c>
      <c r="H179" s="257">
        <v>1698.2166666666667</v>
      </c>
      <c r="I179" s="257">
        <v>1683.6833333333334</v>
      </c>
      <c r="J179" s="257">
        <v>1758.8833333333332</v>
      </c>
      <c r="K179" s="257">
        <v>1773.4166666666665</v>
      </c>
      <c r="L179" s="257">
        <v>1796.4833333333331</v>
      </c>
      <c r="M179" s="258">
        <v>1750.35</v>
      </c>
      <c r="N179" s="258">
        <v>1712.75</v>
      </c>
      <c r="O179" s="258">
        <v>6299000</v>
      </c>
      <c r="P179" s="259">
        <v>1.4250060381611786E-2</v>
      </c>
    </row>
    <row r="180" spans="1:16" ht="12.75" customHeight="1">
      <c r="A180" s="250">
        <v>170</v>
      </c>
      <c r="B180" s="263" t="s">
        <v>59</v>
      </c>
      <c r="C180" s="261" t="s">
        <v>225</v>
      </c>
      <c r="D180" s="256">
        <v>45351</v>
      </c>
      <c r="E180" s="255">
        <v>1125.25</v>
      </c>
      <c r="F180" s="255">
        <v>1127</v>
      </c>
      <c r="G180" s="257">
        <v>1118.5</v>
      </c>
      <c r="H180" s="257">
        <v>1111.75</v>
      </c>
      <c r="I180" s="257">
        <v>1103.25</v>
      </c>
      <c r="J180" s="257">
        <v>1133.75</v>
      </c>
      <c r="K180" s="257">
        <v>1142.25</v>
      </c>
      <c r="L180" s="257">
        <v>1149</v>
      </c>
      <c r="M180" s="258">
        <v>1135.5</v>
      </c>
      <c r="N180" s="258">
        <v>1120.25</v>
      </c>
      <c r="O180" s="258">
        <v>8883000</v>
      </c>
      <c r="P180" s="259">
        <v>2.2268254790264112E-2</v>
      </c>
    </row>
    <row r="181" spans="1:16" ht="12.75" customHeight="1">
      <c r="A181" s="250">
        <v>171</v>
      </c>
      <c r="B181" s="263" t="s">
        <v>56</v>
      </c>
      <c r="C181" s="255" t="s">
        <v>226</v>
      </c>
      <c r="D181" s="256">
        <v>45351</v>
      </c>
      <c r="E181" s="255">
        <v>886.4</v>
      </c>
      <c r="F181" s="255">
        <v>884.75</v>
      </c>
      <c r="G181" s="257">
        <v>870.4</v>
      </c>
      <c r="H181" s="257">
        <v>854.4</v>
      </c>
      <c r="I181" s="257">
        <v>840.05</v>
      </c>
      <c r="J181" s="257">
        <v>900.75</v>
      </c>
      <c r="K181" s="257">
        <v>915.09999999999991</v>
      </c>
      <c r="L181" s="257">
        <v>931.1</v>
      </c>
      <c r="M181" s="258">
        <v>899.1</v>
      </c>
      <c r="N181" s="258">
        <v>868.75</v>
      </c>
      <c r="O181" s="258">
        <v>61219425</v>
      </c>
      <c r="P181" s="259">
        <v>-9.6816578686521743E-3</v>
      </c>
    </row>
    <row r="182" spans="1:16" ht="12.75" customHeight="1">
      <c r="A182" s="250">
        <v>172</v>
      </c>
      <c r="B182" s="263" t="s">
        <v>190</v>
      </c>
      <c r="C182" s="255" t="s">
        <v>227</v>
      </c>
      <c r="D182" s="256">
        <v>45351</v>
      </c>
      <c r="E182" s="255">
        <v>392.65</v>
      </c>
      <c r="F182" s="255">
        <v>390.76666666666665</v>
      </c>
      <c r="G182" s="257">
        <v>387.88333333333333</v>
      </c>
      <c r="H182" s="257">
        <v>383.11666666666667</v>
      </c>
      <c r="I182" s="257">
        <v>380.23333333333335</v>
      </c>
      <c r="J182" s="257">
        <v>395.5333333333333</v>
      </c>
      <c r="K182" s="257">
        <v>398.41666666666663</v>
      </c>
      <c r="L182" s="257">
        <v>403.18333333333328</v>
      </c>
      <c r="M182" s="258">
        <v>393.65</v>
      </c>
      <c r="N182" s="258">
        <v>386</v>
      </c>
      <c r="O182" s="258">
        <v>93744000</v>
      </c>
      <c r="P182" s="259">
        <v>1.6802723578723873E-2</v>
      </c>
    </row>
    <row r="183" spans="1:16" ht="12.75" customHeight="1">
      <c r="A183" s="250">
        <v>173</v>
      </c>
      <c r="B183" s="263" t="s">
        <v>132</v>
      </c>
      <c r="C183" s="255" t="s">
        <v>228</v>
      </c>
      <c r="D183" s="256">
        <v>45351</v>
      </c>
      <c r="E183" s="255">
        <v>136.55000000000001</v>
      </c>
      <c r="F183" s="255">
        <v>136.56666666666669</v>
      </c>
      <c r="G183" s="257">
        <v>135.38333333333338</v>
      </c>
      <c r="H183" s="257">
        <v>134.2166666666667</v>
      </c>
      <c r="I183" s="257">
        <v>133.03333333333339</v>
      </c>
      <c r="J183" s="257">
        <v>137.73333333333338</v>
      </c>
      <c r="K183" s="257">
        <v>138.91666666666671</v>
      </c>
      <c r="L183" s="257">
        <v>140.08333333333337</v>
      </c>
      <c r="M183" s="258">
        <v>137.75</v>
      </c>
      <c r="N183" s="258">
        <v>135.4</v>
      </c>
      <c r="O183" s="258">
        <v>218108000</v>
      </c>
      <c r="P183" s="259">
        <v>9.0863200403836452E-4</v>
      </c>
    </row>
    <row r="184" spans="1:16" ht="12.75" customHeight="1">
      <c r="A184" s="250">
        <v>174</v>
      </c>
      <c r="B184" s="263" t="s">
        <v>87</v>
      </c>
      <c r="C184" s="255" t="s">
        <v>229</v>
      </c>
      <c r="D184" s="256">
        <v>45351</v>
      </c>
      <c r="E184" s="255">
        <v>3835.4</v>
      </c>
      <c r="F184" s="255">
        <v>3840.7999999999997</v>
      </c>
      <c r="G184" s="257">
        <v>3819.5999999999995</v>
      </c>
      <c r="H184" s="257">
        <v>3803.7999999999997</v>
      </c>
      <c r="I184" s="257">
        <v>3782.5999999999995</v>
      </c>
      <c r="J184" s="257">
        <v>3856.5999999999995</v>
      </c>
      <c r="K184" s="257">
        <v>3877.7999999999993</v>
      </c>
      <c r="L184" s="257">
        <v>3893.5999999999995</v>
      </c>
      <c r="M184" s="258">
        <v>3862</v>
      </c>
      <c r="N184" s="258">
        <v>3825</v>
      </c>
      <c r="O184" s="258">
        <v>12977650</v>
      </c>
      <c r="P184" s="259">
        <v>2.9929308501034681E-2</v>
      </c>
    </row>
    <row r="185" spans="1:16" ht="12.75" customHeight="1">
      <c r="A185" s="250">
        <v>175</v>
      </c>
      <c r="B185" s="263" t="s">
        <v>87</v>
      </c>
      <c r="C185" s="255" t="s">
        <v>230</v>
      </c>
      <c r="D185" s="256">
        <v>45351</v>
      </c>
      <c r="E185" s="255">
        <v>1339.5</v>
      </c>
      <c r="F185" s="255">
        <v>1334.3833333333332</v>
      </c>
      <c r="G185" s="257">
        <v>1327.1666666666665</v>
      </c>
      <c r="H185" s="257">
        <v>1314.8333333333333</v>
      </c>
      <c r="I185" s="257">
        <v>1307.6166666666666</v>
      </c>
      <c r="J185" s="257">
        <v>1346.7166666666665</v>
      </c>
      <c r="K185" s="257">
        <v>1353.9333333333332</v>
      </c>
      <c r="L185" s="257">
        <v>1366.2666666666664</v>
      </c>
      <c r="M185" s="258">
        <v>1341.6</v>
      </c>
      <c r="N185" s="258">
        <v>1322.05</v>
      </c>
      <c r="O185" s="258">
        <v>13352400</v>
      </c>
      <c r="P185" s="259">
        <v>-1.1723954169997336E-2</v>
      </c>
    </row>
    <row r="186" spans="1:16" ht="12.75" customHeight="1">
      <c r="A186" s="250">
        <v>176</v>
      </c>
      <c r="B186" s="263" t="s">
        <v>59</v>
      </c>
      <c r="C186" s="255" t="s">
        <v>231</v>
      </c>
      <c r="D186" s="256">
        <v>45351</v>
      </c>
      <c r="E186" s="255">
        <v>3708.35</v>
      </c>
      <c r="F186" s="255">
        <v>3707.8333333333335</v>
      </c>
      <c r="G186" s="257">
        <v>3669.3166666666671</v>
      </c>
      <c r="H186" s="257">
        <v>3630.2833333333338</v>
      </c>
      <c r="I186" s="257">
        <v>3591.7666666666673</v>
      </c>
      <c r="J186" s="257">
        <v>3746.8666666666668</v>
      </c>
      <c r="K186" s="257">
        <v>3785.3833333333332</v>
      </c>
      <c r="L186" s="257">
        <v>3824.4166666666665</v>
      </c>
      <c r="M186" s="258">
        <v>3746.35</v>
      </c>
      <c r="N186" s="258">
        <v>3668.8</v>
      </c>
      <c r="O186" s="258">
        <v>5094950</v>
      </c>
      <c r="P186" s="259">
        <v>7.3485490947973894E-2</v>
      </c>
    </row>
    <row r="187" spans="1:16" ht="12.75" customHeight="1">
      <c r="A187" s="250">
        <v>177</v>
      </c>
      <c r="B187" s="263" t="s">
        <v>43</v>
      </c>
      <c r="C187" s="255" t="s">
        <v>232</v>
      </c>
      <c r="D187" s="256">
        <v>45351</v>
      </c>
      <c r="E187" s="255">
        <v>2525.1</v>
      </c>
      <c r="F187" s="255">
        <v>2508.5333333333333</v>
      </c>
      <c r="G187" s="257">
        <v>2483.5666666666666</v>
      </c>
      <c r="H187" s="257">
        <v>2442.0333333333333</v>
      </c>
      <c r="I187" s="257">
        <v>2417.0666666666666</v>
      </c>
      <c r="J187" s="257">
        <v>2550.0666666666666</v>
      </c>
      <c r="K187" s="257">
        <v>2575.0333333333328</v>
      </c>
      <c r="L187" s="257">
        <v>2616.5666666666666</v>
      </c>
      <c r="M187" s="258">
        <v>2533.5</v>
      </c>
      <c r="N187" s="258">
        <v>2467</v>
      </c>
      <c r="O187" s="258">
        <v>1544000</v>
      </c>
      <c r="P187" s="259">
        <v>5.717220130092434E-2</v>
      </c>
    </row>
    <row r="188" spans="1:16" ht="12.75" customHeight="1">
      <c r="A188" s="250">
        <v>178</v>
      </c>
      <c r="B188" s="263" t="s">
        <v>45</v>
      </c>
      <c r="C188" s="255" t="s">
        <v>233</v>
      </c>
      <c r="D188" s="256">
        <v>45351</v>
      </c>
      <c r="E188" s="255">
        <v>3102.6</v>
      </c>
      <c r="F188" s="255">
        <v>3081.4833333333336</v>
      </c>
      <c r="G188" s="257">
        <v>3036.416666666667</v>
      </c>
      <c r="H188" s="257">
        <v>2970.2333333333336</v>
      </c>
      <c r="I188" s="257">
        <v>2925.166666666667</v>
      </c>
      <c r="J188" s="257">
        <v>3147.666666666667</v>
      </c>
      <c r="K188" s="257">
        <v>3192.7333333333336</v>
      </c>
      <c r="L188" s="257">
        <v>3258.916666666667</v>
      </c>
      <c r="M188" s="258">
        <v>3126.55</v>
      </c>
      <c r="N188" s="258">
        <v>3015.3</v>
      </c>
      <c r="O188" s="258">
        <v>3049200</v>
      </c>
      <c r="P188" s="259">
        <v>7.9333597778659254E-3</v>
      </c>
    </row>
    <row r="189" spans="1:16" ht="12.75" customHeight="1">
      <c r="A189" s="250">
        <v>179</v>
      </c>
      <c r="B189" s="263" t="s">
        <v>56</v>
      </c>
      <c r="C189" s="255" t="s">
        <v>234</v>
      </c>
      <c r="D189" s="256">
        <v>45351</v>
      </c>
      <c r="E189" s="255">
        <v>2010.65</v>
      </c>
      <c r="F189" s="255">
        <v>1996.5666666666666</v>
      </c>
      <c r="G189" s="257">
        <v>1979.1333333333332</v>
      </c>
      <c r="H189" s="257">
        <v>1947.6166666666666</v>
      </c>
      <c r="I189" s="257">
        <v>1930.1833333333332</v>
      </c>
      <c r="J189" s="257">
        <v>2028.0833333333333</v>
      </c>
      <c r="K189" s="257">
        <v>2045.5166666666667</v>
      </c>
      <c r="L189" s="257">
        <v>2077.0333333333333</v>
      </c>
      <c r="M189" s="258">
        <v>2014</v>
      </c>
      <c r="N189" s="258">
        <v>1965.05</v>
      </c>
      <c r="O189" s="258">
        <v>5055050</v>
      </c>
      <c r="P189" s="259">
        <v>-2.4385301269927048E-2</v>
      </c>
    </row>
    <row r="190" spans="1:16" ht="12.75" customHeight="1">
      <c r="A190" s="250">
        <v>180</v>
      </c>
      <c r="B190" s="263" t="s">
        <v>59</v>
      </c>
      <c r="C190" s="255" t="s">
        <v>235</v>
      </c>
      <c r="D190" s="256">
        <v>45351</v>
      </c>
      <c r="E190" s="255">
        <v>1816.1</v>
      </c>
      <c r="F190" s="255">
        <v>1816.1500000000003</v>
      </c>
      <c r="G190" s="257">
        <v>1807.3500000000006</v>
      </c>
      <c r="H190" s="257">
        <v>1798.6000000000004</v>
      </c>
      <c r="I190" s="257">
        <v>1789.8000000000006</v>
      </c>
      <c r="J190" s="257">
        <v>1824.9000000000005</v>
      </c>
      <c r="K190" s="257">
        <v>1833.7000000000003</v>
      </c>
      <c r="L190" s="257">
        <v>1842.4500000000005</v>
      </c>
      <c r="M190" s="258">
        <v>1824.95</v>
      </c>
      <c r="N190" s="258">
        <v>1807.4</v>
      </c>
      <c r="O190" s="258">
        <v>2313200</v>
      </c>
      <c r="P190" s="259">
        <v>3.818781461551814E-3</v>
      </c>
    </row>
    <row r="191" spans="1:16" ht="12.75" customHeight="1">
      <c r="A191" s="250">
        <v>181</v>
      </c>
      <c r="B191" s="263" t="s">
        <v>49</v>
      </c>
      <c r="C191" s="255" t="s">
        <v>236</v>
      </c>
      <c r="D191" s="256">
        <v>45351</v>
      </c>
      <c r="E191" s="255">
        <v>10217.35</v>
      </c>
      <c r="F191" s="255">
        <v>10139.633333333333</v>
      </c>
      <c r="G191" s="257">
        <v>10039.816666666666</v>
      </c>
      <c r="H191" s="257">
        <v>9862.2833333333328</v>
      </c>
      <c r="I191" s="257">
        <v>9762.4666666666653</v>
      </c>
      <c r="J191" s="257">
        <v>10317.166666666666</v>
      </c>
      <c r="K191" s="257">
        <v>10416.983333333335</v>
      </c>
      <c r="L191" s="257">
        <v>10594.516666666666</v>
      </c>
      <c r="M191" s="258">
        <v>10239.450000000001</v>
      </c>
      <c r="N191" s="258">
        <v>9962.1</v>
      </c>
      <c r="O191" s="258">
        <v>1834600</v>
      </c>
      <c r="P191" s="259">
        <v>1.1300369329143928E-2</v>
      </c>
    </row>
    <row r="192" spans="1:16" ht="12.75" customHeight="1">
      <c r="A192" s="250">
        <v>182</v>
      </c>
      <c r="B192" s="263" t="s">
        <v>39</v>
      </c>
      <c r="C192" s="255" t="s">
        <v>237</v>
      </c>
      <c r="D192" s="256">
        <v>45351</v>
      </c>
      <c r="E192" s="255">
        <v>541.65</v>
      </c>
      <c r="F192" s="255">
        <v>541.36666666666667</v>
      </c>
      <c r="G192" s="257">
        <v>536.43333333333339</v>
      </c>
      <c r="H192" s="257">
        <v>531.2166666666667</v>
      </c>
      <c r="I192" s="257">
        <v>526.28333333333342</v>
      </c>
      <c r="J192" s="257">
        <v>546.58333333333337</v>
      </c>
      <c r="K192" s="257">
        <v>551.51666666666654</v>
      </c>
      <c r="L192" s="257">
        <v>556.73333333333335</v>
      </c>
      <c r="M192" s="258">
        <v>546.29999999999995</v>
      </c>
      <c r="N192" s="258">
        <v>536.15</v>
      </c>
      <c r="O192" s="258">
        <v>38493000</v>
      </c>
      <c r="P192" s="259">
        <v>2.205653929791861E-2</v>
      </c>
    </row>
    <row r="193" spans="1:16" ht="12.75" customHeight="1">
      <c r="A193" s="250">
        <v>183</v>
      </c>
      <c r="B193" s="263" t="s">
        <v>132</v>
      </c>
      <c r="C193" s="255" t="s">
        <v>238</v>
      </c>
      <c r="D193" s="256">
        <v>45351</v>
      </c>
      <c r="E193" s="255">
        <v>276</v>
      </c>
      <c r="F193" s="255">
        <v>273.93333333333334</v>
      </c>
      <c r="G193" s="257">
        <v>268.91666666666669</v>
      </c>
      <c r="H193" s="257">
        <v>261.83333333333337</v>
      </c>
      <c r="I193" s="257">
        <v>256.81666666666672</v>
      </c>
      <c r="J193" s="257">
        <v>281.01666666666665</v>
      </c>
      <c r="K193" s="257">
        <v>286.0333333333333</v>
      </c>
      <c r="L193" s="257">
        <v>293.11666666666662</v>
      </c>
      <c r="M193" s="258">
        <v>278.95</v>
      </c>
      <c r="N193" s="258">
        <v>266.85000000000002</v>
      </c>
      <c r="O193" s="258">
        <v>96068700</v>
      </c>
      <c r="P193" s="259">
        <v>1.4081429507878317E-2</v>
      </c>
    </row>
    <row r="194" spans="1:16" ht="12.75" customHeight="1">
      <c r="A194" s="250">
        <v>184</v>
      </c>
      <c r="B194" s="263" t="s">
        <v>41</v>
      </c>
      <c r="C194" s="255" t="s">
        <v>239</v>
      </c>
      <c r="D194" s="256">
        <v>45351</v>
      </c>
      <c r="E194" s="255">
        <v>1097.4000000000001</v>
      </c>
      <c r="F194" s="255">
        <v>1065.8666666666668</v>
      </c>
      <c r="G194" s="257">
        <v>1026.7833333333335</v>
      </c>
      <c r="H194" s="257">
        <v>956.16666666666674</v>
      </c>
      <c r="I194" s="257">
        <v>917.08333333333348</v>
      </c>
      <c r="J194" s="257">
        <v>1136.4833333333336</v>
      </c>
      <c r="K194" s="257">
        <v>1175.5666666666666</v>
      </c>
      <c r="L194" s="257">
        <v>1246.1833333333336</v>
      </c>
      <c r="M194" s="258">
        <v>1104.95</v>
      </c>
      <c r="N194" s="258">
        <v>995.25</v>
      </c>
      <c r="O194" s="258">
        <v>9006000</v>
      </c>
      <c r="P194" s="259">
        <v>-1.1654704681635609E-2</v>
      </c>
    </row>
    <row r="195" spans="1:16" ht="12.75" customHeight="1">
      <c r="A195" s="250">
        <v>185</v>
      </c>
      <c r="B195" s="263" t="s">
        <v>87</v>
      </c>
      <c r="C195" s="255" t="s">
        <v>240</v>
      </c>
      <c r="D195" s="256">
        <v>45351</v>
      </c>
      <c r="E195" s="255">
        <v>480.35</v>
      </c>
      <c r="F195" s="255">
        <v>477.86666666666662</v>
      </c>
      <c r="G195" s="257">
        <v>473.83333333333326</v>
      </c>
      <c r="H195" s="257">
        <v>467.31666666666666</v>
      </c>
      <c r="I195" s="257">
        <v>463.2833333333333</v>
      </c>
      <c r="J195" s="257">
        <v>484.38333333333321</v>
      </c>
      <c r="K195" s="257">
        <v>488.41666666666663</v>
      </c>
      <c r="L195" s="257">
        <v>494.93333333333317</v>
      </c>
      <c r="M195" s="258">
        <v>481.9</v>
      </c>
      <c r="N195" s="258">
        <v>471.35</v>
      </c>
      <c r="O195" s="258">
        <v>47634000</v>
      </c>
      <c r="P195" s="259">
        <v>-1.0624045860983892E-2</v>
      </c>
    </row>
    <row r="196" spans="1:16" ht="12.75" customHeight="1">
      <c r="A196" s="250">
        <v>186</v>
      </c>
      <c r="B196" s="263" t="s">
        <v>205</v>
      </c>
      <c r="C196" s="255" t="s">
        <v>241</v>
      </c>
      <c r="D196" s="256">
        <v>45351</v>
      </c>
      <c r="E196" s="255">
        <v>174.25</v>
      </c>
      <c r="F196" s="255">
        <v>172.61666666666667</v>
      </c>
      <c r="G196" s="257">
        <v>170.23333333333335</v>
      </c>
      <c r="H196" s="257">
        <v>166.21666666666667</v>
      </c>
      <c r="I196" s="257">
        <v>163.83333333333334</v>
      </c>
      <c r="J196" s="257">
        <v>176.63333333333335</v>
      </c>
      <c r="K196" s="257">
        <v>179.01666666666668</v>
      </c>
      <c r="L196" s="257">
        <v>183.03333333333336</v>
      </c>
      <c r="M196" s="258">
        <v>175</v>
      </c>
      <c r="N196" s="258">
        <v>168.6</v>
      </c>
      <c r="O196" s="258">
        <v>121701000</v>
      </c>
      <c r="P196" s="259">
        <v>-2.1349995175142335E-2</v>
      </c>
    </row>
    <row r="197" spans="1:16" ht="12.75" customHeight="1">
      <c r="A197" s="250">
        <v>187</v>
      </c>
      <c r="B197" s="263" t="s">
        <v>43</v>
      </c>
      <c r="C197" s="255" t="s">
        <v>242</v>
      </c>
      <c r="D197" s="256">
        <v>45351</v>
      </c>
      <c r="E197" s="255">
        <v>766.45</v>
      </c>
      <c r="F197" s="255">
        <v>762.23333333333323</v>
      </c>
      <c r="G197" s="257">
        <v>752.91666666666652</v>
      </c>
      <c r="H197" s="257">
        <v>739.38333333333333</v>
      </c>
      <c r="I197" s="257">
        <v>730.06666666666661</v>
      </c>
      <c r="J197" s="257">
        <v>775.76666666666642</v>
      </c>
      <c r="K197" s="257">
        <v>785.08333333333326</v>
      </c>
      <c r="L197" s="257">
        <v>798.61666666666633</v>
      </c>
      <c r="M197" s="258">
        <v>771.55</v>
      </c>
      <c r="N197" s="258">
        <v>748.7</v>
      </c>
      <c r="O197" s="258">
        <v>6441300</v>
      </c>
      <c r="P197" s="259">
        <v>4.9567385247103683E-2</v>
      </c>
    </row>
    <row r="198" spans="1:16" ht="12.75" customHeight="1">
      <c r="A198" s="250"/>
      <c r="B198" s="251"/>
      <c r="C198" s="255"/>
      <c r="D198" s="256"/>
      <c r="E198" s="255"/>
      <c r="F198" s="255"/>
      <c r="G198" s="257"/>
      <c r="H198" s="257"/>
      <c r="I198" s="257"/>
      <c r="J198" s="257"/>
      <c r="K198" s="257"/>
      <c r="L198" s="257"/>
      <c r="M198" s="258"/>
      <c r="N198" s="258"/>
      <c r="O198" s="258"/>
      <c r="P198" s="259"/>
    </row>
    <row r="199" spans="1:16" ht="12.75" customHeight="1">
      <c r="A199" s="244"/>
      <c r="B199" s="251"/>
      <c r="C199" s="244"/>
      <c r="D199" s="245"/>
      <c r="E199" s="246"/>
      <c r="F199" s="246"/>
      <c r="G199" s="247"/>
      <c r="H199" s="247"/>
      <c r="I199" s="247"/>
      <c r="J199" s="247"/>
      <c r="K199" s="247"/>
      <c r="L199" s="247"/>
      <c r="M199" s="244"/>
      <c r="N199" s="244"/>
      <c r="O199" s="248"/>
      <c r="P199" s="249"/>
    </row>
    <row r="200" spans="1:16" ht="12.75" customHeight="1">
      <c r="A200" s="244"/>
      <c r="B200" s="43"/>
      <c r="C200" s="37"/>
      <c r="D200" s="38"/>
      <c r="E200" s="39"/>
      <c r="F200" s="39"/>
      <c r="G200" s="40"/>
      <c r="H200" s="40"/>
      <c r="I200" s="40"/>
      <c r="J200" s="40"/>
      <c r="K200" s="40"/>
      <c r="L200" s="40"/>
      <c r="M200" s="37"/>
      <c r="N200" s="37"/>
      <c r="O200" s="41"/>
      <c r="P200" s="42"/>
    </row>
    <row r="201" spans="1:16" ht="12.75" customHeight="1">
      <c r="A201" s="244"/>
      <c r="B201" s="43"/>
      <c r="C201" s="37"/>
      <c r="D201" s="38"/>
      <c r="E201" s="39"/>
      <c r="F201" s="39"/>
      <c r="G201" s="40"/>
      <c r="H201" s="40"/>
      <c r="I201" s="40"/>
      <c r="J201" s="40"/>
      <c r="K201" s="40"/>
      <c r="L201" s="1"/>
      <c r="M201" s="1"/>
      <c r="N201" s="1"/>
      <c r="O201" s="1"/>
      <c r="P201" s="1"/>
    </row>
    <row r="202" spans="1:16" ht="12.75" customHeight="1">
      <c r="A202" s="244"/>
      <c r="B202" s="43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6" ht="12.75" customHeight="1">
      <c r="A203" s="244"/>
      <c r="B203" s="43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 ht="12.75" customHeight="1">
      <c r="A204" s="244"/>
      <c r="B204" s="43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12.75" customHeight="1">
      <c r="A205" s="244"/>
      <c r="B205" s="43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12.75" customHeight="1">
      <c r="A206" s="244"/>
      <c r="B206" s="43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12.75" customHeight="1">
      <c r="A207" s="244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12.75" customHeight="1">
      <c r="A208" s="244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12.75" customHeight="1">
      <c r="A209" s="244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12.75" customHeight="1">
      <c r="A210" s="244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12.75" customHeight="1">
      <c r="A211" s="244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244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37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A215" s="37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44" t="s">
        <v>243</v>
      </c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44" t="s">
        <v>244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44" t="s">
        <v>245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4" t="s">
        <v>246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4" t="s">
        <v>247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24" t="s">
        <v>248</v>
      </c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45" t="s">
        <v>249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45" t="s">
        <v>250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45" t="s">
        <v>251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45" t="s">
        <v>252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45" t="s">
        <v>253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45" t="s">
        <v>254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45" t="s">
        <v>255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45" t="s">
        <v>256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45" t="s">
        <v>257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</row>
    <row r="435" spans="1:16" ht="12.75" customHeight="1">
      <c r="A435" s="1"/>
    </row>
    <row r="436" spans="1:16" ht="12.75" customHeight="1">
      <c r="A436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" footer="0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45"/>
  <sheetViews>
    <sheetView zoomScale="85" zoomScaleNormal="85" workbookViewId="0">
      <pane ySplit="9" topLeftCell="A10" activePane="bottomLeft" state="frozen"/>
      <selection pane="bottomLeft" activeCell="B10" sqref="B10"/>
    </sheetView>
  </sheetViews>
  <sheetFormatPr defaultColWidth="14.425781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6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47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47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47"/>
      <c r="M4" s="22"/>
      <c r="N4" s="22"/>
      <c r="O4" s="22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6"/>
      <c r="M5" s="23" t="s">
        <v>14</v>
      </c>
      <c r="N5" s="1"/>
      <c r="O5" s="1"/>
    </row>
    <row r="6" spans="1:15" ht="12.75" customHeight="1">
      <c r="A6" s="24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45323</v>
      </c>
      <c r="L6" s="46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6"/>
      <c r="M7" s="1"/>
      <c r="N7" s="1"/>
      <c r="O7" s="1"/>
    </row>
    <row r="8" spans="1:15" ht="28.5" customHeight="1">
      <c r="A8" s="357" t="s">
        <v>16</v>
      </c>
      <c r="B8" s="359"/>
      <c r="C8" s="362" t="s">
        <v>20</v>
      </c>
      <c r="D8" s="362" t="s">
        <v>21</v>
      </c>
      <c r="E8" s="354" t="s">
        <v>22</v>
      </c>
      <c r="F8" s="355"/>
      <c r="G8" s="356"/>
      <c r="H8" s="354" t="s">
        <v>23</v>
      </c>
      <c r="I8" s="355"/>
      <c r="J8" s="356"/>
      <c r="K8" s="26"/>
      <c r="L8" s="48"/>
      <c r="M8" s="48"/>
      <c r="N8" s="1"/>
      <c r="O8" s="1"/>
    </row>
    <row r="9" spans="1:15" ht="36" customHeight="1">
      <c r="A9" s="358"/>
      <c r="B9" s="361"/>
      <c r="C9" s="361"/>
      <c r="D9" s="361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49" t="s">
        <v>32</v>
      </c>
      <c r="M9" s="50" t="s">
        <v>258</v>
      </c>
      <c r="N9" s="1"/>
      <c r="O9" s="1"/>
    </row>
    <row r="10" spans="1:15" ht="12.75" customHeight="1">
      <c r="A10" s="51">
        <v>1</v>
      </c>
      <c r="B10" s="34" t="s">
        <v>259</v>
      </c>
      <c r="C10" s="34">
        <v>21725.7</v>
      </c>
      <c r="D10" s="34">
        <v>21638.633333333335</v>
      </c>
      <c r="E10" s="34">
        <v>21535.916666666672</v>
      </c>
      <c r="F10" s="34">
        <v>21346.133333333335</v>
      </c>
      <c r="G10" s="34">
        <v>21243.416666666672</v>
      </c>
      <c r="H10" s="34">
        <v>21828.416666666672</v>
      </c>
      <c r="I10" s="34">
        <v>21931.133333333339</v>
      </c>
      <c r="J10" s="34">
        <v>22120.916666666672</v>
      </c>
      <c r="K10" s="34">
        <v>21741.35</v>
      </c>
      <c r="L10" s="34">
        <v>21448.85</v>
      </c>
      <c r="M10" s="52"/>
      <c r="N10" s="1"/>
      <c r="O10" s="1"/>
    </row>
    <row r="11" spans="1:15" ht="12.75" customHeight="1">
      <c r="A11" s="51">
        <v>2</v>
      </c>
      <c r="B11" s="35" t="s">
        <v>260</v>
      </c>
      <c r="C11" s="34">
        <v>45996.800000000003</v>
      </c>
      <c r="D11" s="34">
        <v>45749.25</v>
      </c>
      <c r="E11" s="34">
        <v>45318.75</v>
      </c>
      <c r="F11" s="34">
        <v>44640.7</v>
      </c>
      <c r="G11" s="34">
        <v>44210.2</v>
      </c>
      <c r="H11" s="34">
        <v>46427.3</v>
      </c>
      <c r="I11" s="34">
        <v>46857.8</v>
      </c>
      <c r="J11" s="34">
        <v>47535.850000000006</v>
      </c>
      <c r="K11" s="34">
        <v>46179.75</v>
      </c>
      <c r="L11" s="34">
        <v>45071.199999999997</v>
      </c>
      <c r="M11" s="52"/>
      <c r="N11" s="1"/>
      <c r="O11" s="1"/>
    </row>
    <row r="12" spans="1:15" ht="12.75" customHeight="1">
      <c r="A12" s="51">
        <v>3</v>
      </c>
      <c r="B12" s="31" t="s">
        <v>261</v>
      </c>
      <c r="C12" s="36">
        <v>5410.4</v>
      </c>
      <c r="D12" s="36">
        <v>5391.3833333333341</v>
      </c>
      <c r="E12" s="36">
        <v>5360.9666666666681</v>
      </c>
      <c r="F12" s="36">
        <v>5311.5333333333338</v>
      </c>
      <c r="G12" s="36">
        <v>5281.1166666666677</v>
      </c>
      <c r="H12" s="36">
        <v>5440.8166666666684</v>
      </c>
      <c r="I12" s="36">
        <v>5471.2333333333345</v>
      </c>
      <c r="J12" s="36">
        <v>5520.6666666666688</v>
      </c>
      <c r="K12" s="36">
        <v>5421.8</v>
      </c>
      <c r="L12" s="36">
        <v>5341.95</v>
      </c>
      <c r="M12" s="52"/>
      <c r="N12" s="1"/>
      <c r="O12" s="1"/>
    </row>
    <row r="13" spans="1:15" ht="12.75" customHeight="1">
      <c r="A13" s="51">
        <v>4</v>
      </c>
      <c r="B13" s="31" t="s">
        <v>262</v>
      </c>
      <c r="C13" s="36">
        <v>7859.9</v>
      </c>
      <c r="D13" s="36">
        <v>7838.1500000000005</v>
      </c>
      <c r="E13" s="36">
        <v>7806.5000000000009</v>
      </c>
      <c r="F13" s="36">
        <v>7753.1</v>
      </c>
      <c r="G13" s="36">
        <v>7721.4500000000007</v>
      </c>
      <c r="H13" s="36">
        <v>7891.5500000000011</v>
      </c>
      <c r="I13" s="36">
        <v>7923.2000000000007</v>
      </c>
      <c r="J13" s="36">
        <v>7976.6000000000013</v>
      </c>
      <c r="K13" s="36">
        <v>7869.8</v>
      </c>
      <c r="L13" s="36">
        <v>7784.75</v>
      </c>
      <c r="M13" s="52"/>
      <c r="N13" s="1"/>
      <c r="O13" s="1"/>
    </row>
    <row r="14" spans="1:15" ht="12.75" customHeight="1">
      <c r="A14" s="51">
        <v>5</v>
      </c>
      <c r="B14" s="31" t="s">
        <v>263</v>
      </c>
      <c r="C14" s="36">
        <v>36638.400000000001</v>
      </c>
      <c r="D14" s="36">
        <v>36523.916666666664</v>
      </c>
      <c r="E14" s="36">
        <v>36343.333333333328</v>
      </c>
      <c r="F14" s="36">
        <v>36048.266666666663</v>
      </c>
      <c r="G14" s="36">
        <v>35867.683333333327</v>
      </c>
      <c r="H14" s="36">
        <v>36818.98333333333</v>
      </c>
      <c r="I14" s="36">
        <v>36999.566666666658</v>
      </c>
      <c r="J14" s="36">
        <v>37294.633333333331</v>
      </c>
      <c r="K14" s="36">
        <v>36704.5</v>
      </c>
      <c r="L14" s="36">
        <v>36228.85</v>
      </c>
      <c r="M14" s="52"/>
      <c r="N14" s="1"/>
      <c r="O14" s="1"/>
    </row>
    <row r="15" spans="1:15" ht="12.75" customHeight="1">
      <c r="A15" s="51">
        <v>6</v>
      </c>
      <c r="B15" s="31" t="s">
        <v>264</v>
      </c>
      <c r="C15" s="36">
        <v>8670.25</v>
      </c>
      <c r="D15" s="36">
        <v>8647.4333333333325</v>
      </c>
      <c r="E15" s="36">
        <v>8611.0666666666657</v>
      </c>
      <c r="F15" s="36">
        <v>8551.8833333333332</v>
      </c>
      <c r="G15" s="36">
        <v>8515.5166666666664</v>
      </c>
      <c r="H15" s="36">
        <v>8706.616666666665</v>
      </c>
      <c r="I15" s="36">
        <v>8742.9833333333299</v>
      </c>
      <c r="J15" s="36">
        <v>8802.1666666666642</v>
      </c>
      <c r="K15" s="36">
        <v>8683.7999999999993</v>
      </c>
      <c r="L15" s="36">
        <v>8588.25</v>
      </c>
      <c r="M15" s="52"/>
      <c r="N15" s="1"/>
      <c r="O15" s="1"/>
    </row>
    <row r="16" spans="1:15" ht="12.75" customHeight="1">
      <c r="A16" s="51">
        <v>7</v>
      </c>
      <c r="B16" s="31" t="s">
        <v>265</v>
      </c>
      <c r="C16" s="36">
        <v>13620.6</v>
      </c>
      <c r="D16" s="36">
        <v>13568.183333333334</v>
      </c>
      <c r="E16" s="36">
        <v>13502.716666666669</v>
      </c>
      <c r="F16" s="36">
        <v>13384.833333333334</v>
      </c>
      <c r="G16" s="36">
        <v>13319.366666666669</v>
      </c>
      <c r="H16" s="36">
        <v>13686.066666666669</v>
      </c>
      <c r="I16" s="36">
        <v>13751.533333333336</v>
      </c>
      <c r="J16" s="36">
        <v>13869.41666666667</v>
      </c>
      <c r="K16" s="36">
        <v>13633.65</v>
      </c>
      <c r="L16" s="36">
        <v>13450.3</v>
      </c>
      <c r="M16" s="52"/>
      <c r="N16" s="1"/>
      <c r="O16" s="1"/>
    </row>
    <row r="17" spans="1:15" ht="12.75" customHeight="1">
      <c r="A17" s="51">
        <v>8</v>
      </c>
      <c r="B17" s="53" t="s">
        <v>42</v>
      </c>
      <c r="C17" s="31">
        <v>4671.6000000000004</v>
      </c>
      <c r="D17" s="36">
        <v>4688.45</v>
      </c>
      <c r="E17" s="36">
        <v>4614.1499999999996</v>
      </c>
      <c r="F17" s="36">
        <v>4556.7</v>
      </c>
      <c r="G17" s="36">
        <v>4482.3999999999996</v>
      </c>
      <c r="H17" s="36">
        <v>4745.8999999999996</v>
      </c>
      <c r="I17" s="36">
        <v>4820.2000000000007</v>
      </c>
      <c r="J17" s="36">
        <v>4877.6499999999996</v>
      </c>
      <c r="K17" s="31">
        <v>4762.75</v>
      </c>
      <c r="L17" s="31">
        <v>4631</v>
      </c>
      <c r="M17" s="31">
        <v>2.9283700000000001</v>
      </c>
      <c r="N17" s="1"/>
      <c r="O17" s="1"/>
    </row>
    <row r="18" spans="1:15" ht="12.75" customHeight="1">
      <c r="A18" s="51">
        <v>9</v>
      </c>
      <c r="B18" s="53" t="s">
        <v>44</v>
      </c>
      <c r="C18" s="31">
        <v>25906.95</v>
      </c>
      <c r="D18" s="36">
        <v>25893.133333333331</v>
      </c>
      <c r="E18" s="36">
        <v>25536.316666666662</v>
      </c>
      <c r="F18" s="36">
        <v>25165.683333333331</v>
      </c>
      <c r="G18" s="36">
        <v>24808.866666666661</v>
      </c>
      <c r="H18" s="36">
        <v>26263.766666666663</v>
      </c>
      <c r="I18" s="36">
        <v>26620.583333333328</v>
      </c>
      <c r="J18" s="36">
        <v>26991.216666666664</v>
      </c>
      <c r="K18" s="31">
        <v>26249.95</v>
      </c>
      <c r="L18" s="31">
        <v>25522.5</v>
      </c>
      <c r="M18" s="31">
        <v>0.23752000000000001</v>
      </c>
      <c r="N18" s="1"/>
      <c r="O18" s="1"/>
    </row>
    <row r="19" spans="1:15" ht="12.75" customHeight="1">
      <c r="A19" s="51">
        <v>10</v>
      </c>
      <c r="B19" s="53" t="s">
        <v>46</v>
      </c>
      <c r="C19" s="31">
        <v>171.1</v>
      </c>
      <c r="D19" s="36">
        <v>170.54999999999998</v>
      </c>
      <c r="E19" s="36">
        <v>168.89999999999998</v>
      </c>
      <c r="F19" s="36">
        <v>166.7</v>
      </c>
      <c r="G19" s="36">
        <v>165.04999999999998</v>
      </c>
      <c r="H19" s="36">
        <v>172.74999999999997</v>
      </c>
      <c r="I19" s="36">
        <v>174.4</v>
      </c>
      <c r="J19" s="36">
        <v>176.59999999999997</v>
      </c>
      <c r="K19" s="31">
        <v>172.2</v>
      </c>
      <c r="L19" s="31">
        <v>168.35</v>
      </c>
      <c r="M19" s="31">
        <v>28.368040000000001</v>
      </c>
      <c r="N19" s="1"/>
      <c r="O19" s="1"/>
    </row>
    <row r="20" spans="1:15" ht="12.75" customHeight="1">
      <c r="A20" s="51">
        <v>11</v>
      </c>
      <c r="B20" s="53" t="s">
        <v>48</v>
      </c>
      <c r="C20" s="31">
        <v>243.95</v>
      </c>
      <c r="D20" s="36">
        <v>243.28333333333333</v>
      </c>
      <c r="E20" s="36">
        <v>239.91666666666666</v>
      </c>
      <c r="F20" s="36">
        <v>235.88333333333333</v>
      </c>
      <c r="G20" s="36">
        <v>232.51666666666665</v>
      </c>
      <c r="H20" s="36">
        <v>247.31666666666666</v>
      </c>
      <c r="I20" s="36">
        <v>250.68333333333334</v>
      </c>
      <c r="J20" s="36">
        <v>254.71666666666667</v>
      </c>
      <c r="K20" s="31">
        <v>246.65</v>
      </c>
      <c r="L20" s="31">
        <v>239.25</v>
      </c>
      <c r="M20" s="31">
        <v>40.228749999999998</v>
      </c>
      <c r="N20" s="1"/>
      <c r="O20" s="1"/>
    </row>
    <row r="21" spans="1:15" ht="12.75" customHeight="1">
      <c r="A21" s="51">
        <v>12</v>
      </c>
      <c r="B21" s="53" t="s">
        <v>50</v>
      </c>
      <c r="C21" s="31">
        <v>2544.3000000000002</v>
      </c>
      <c r="D21" s="36">
        <v>2532.5</v>
      </c>
      <c r="E21" s="36">
        <v>2481</v>
      </c>
      <c r="F21" s="36">
        <v>2417.6999999999998</v>
      </c>
      <c r="G21" s="36">
        <v>2366.1999999999998</v>
      </c>
      <c r="H21" s="36">
        <v>2595.8000000000002</v>
      </c>
      <c r="I21" s="36">
        <v>2647.3</v>
      </c>
      <c r="J21" s="36">
        <v>2710.6000000000004</v>
      </c>
      <c r="K21" s="31">
        <v>2584</v>
      </c>
      <c r="L21" s="31">
        <v>2469.1999999999998</v>
      </c>
      <c r="M21" s="31">
        <v>7.5294299999999996</v>
      </c>
      <c r="N21" s="1"/>
      <c r="O21" s="1"/>
    </row>
    <row r="22" spans="1:15" ht="12.75" customHeight="1">
      <c r="A22" s="51">
        <v>13</v>
      </c>
      <c r="B22" s="53" t="s">
        <v>51</v>
      </c>
      <c r="C22" s="31">
        <v>3142</v>
      </c>
      <c r="D22" s="36">
        <v>3122.0333333333333</v>
      </c>
      <c r="E22" s="36">
        <v>3092.3666666666668</v>
      </c>
      <c r="F22" s="36">
        <v>3042.7333333333336</v>
      </c>
      <c r="G22" s="36">
        <v>3013.0666666666671</v>
      </c>
      <c r="H22" s="36">
        <v>3171.6666666666665</v>
      </c>
      <c r="I22" s="36">
        <v>3201.3333333333335</v>
      </c>
      <c r="J22" s="36">
        <v>3250.9666666666662</v>
      </c>
      <c r="K22" s="31">
        <v>3151.7</v>
      </c>
      <c r="L22" s="31">
        <v>3072.4</v>
      </c>
      <c r="M22" s="31">
        <v>26.710509999999999</v>
      </c>
      <c r="N22" s="1"/>
      <c r="O22" s="1"/>
    </row>
    <row r="23" spans="1:15" ht="12.75" customHeight="1">
      <c r="A23" s="51">
        <v>14</v>
      </c>
      <c r="B23" s="53" t="s">
        <v>266</v>
      </c>
      <c r="C23" s="31">
        <v>1669.45</v>
      </c>
      <c r="D23" s="36">
        <v>1676.4666666666669</v>
      </c>
      <c r="E23" s="36">
        <v>1658.0333333333338</v>
      </c>
      <c r="F23" s="36">
        <v>1646.6166666666668</v>
      </c>
      <c r="G23" s="36">
        <v>1628.1833333333336</v>
      </c>
      <c r="H23" s="36">
        <v>1687.8833333333339</v>
      </c>
      <c r="I23" s="36">
        <v>1706.3166666666668</v>
      </c>
      <c r="J23" s="36">
        <v>1717.733333333334</v>
      </c>
      <c r="K23" s="31">
        <v>1694.9</v>
      </c>
      <c r="L23" s="31">
        <v>1665.05</v>
      </c>
      <c r="M23" s="31">
        <v>8.0266599999999997</v>
      </c>
      <c r="N23" s="1"/>
      <c r="O23" s="1"/>
    </row>
    <row r="24" spans="1:15" ht="12.75" customHeight="1">
      <c r="A24" s="51">
        <v>15</v>
      </c>
      <c r="B24" s="53" t="s">
        <v>52</v>
      </c>
      <c r="C24" s="31">
        <v>1207.6500000000001</v>
      </c>
      <c r="D24" s="36">
        <v>1204.5166666666667</v>
      </c>
      <c r="E24" s="36">
        <v>1194.7833333333333</v>
      </c>
      <c r="F24" s="36">
        <v>1181.9166666666667</v>
      </c>
      <c r="G24" s="36">
        <v>1172.1833333333334</v>
      </c>
      <c r="H24" s="36">
        <v>1217.3833333333332</v>
      </c>
      <c r="I24" s="36">
        <v>1227.1166666666663</v>
      </c>
      <c r="J24" s="36">
        <v>1239.9833333333331</v>
      </c>
      <c r="K24" s="31">
        <v>1214.25</v>
      </c>
      <c r="L24" s="31">
        <v>1191.6500000000001</v>
      </c>
      <c r="M24" s="31">
        <v>55.102420000000002</v>
      </c>
      <c r="N24" s="1"/>
      <c r="O24" s="1"/>
    </row>
    <row r="25" spans="1:15" ht="12.75" customHeight="1">
      <c r="A25" s="51">
        <v>16</v>
      </c>
      <c r="B25" s="53" t="s">
        <v>840</v>
      </c>
      <c r="C25" s="31">
        <v>562.70000000000005</v>
      </c>
      <c r="D25" s="36">
        <v>563.66666666666663</v>
      </c>
      <c r="E25" s="36">
        <v>557.0333333333333</v>
      </c>
      <c r="F25" s="36">
        <v>551.36666666666667</v>
      </c>
      <c r="G25" s="36">
        <v>544.73333333333335</v>
      </c>
      <c r="H25" s="36">
        <v>569.33333333333326</v>
      </c>
      <c r="I25" s="36">
        <v>575.9666666666667</v>
      </c>
      <c r="J25" s="36">
        <v>581.63333333333321</v>
      </c>
      <c r="K25" s="31">
        <v>570.29999999999995</v>
      </c>
      <c r="L25" s="31">
        <v>558</v>
      </c>
      <c r="M25" s="31">
        <v>19.15616</v>
      </c>
      <c r="N25" s="1"/>
      <c r="O25" s="1"/>
    </row>
    <row r="26" spans="1:15" ht="12.75" customHeight="1">
      <c r="A26" s="51">
        <v>17</v>
      </c>
      <c r="B26" s="53" t="s">
        <v>53</v>
      </c>
      <c r="C26" s="31">
        <v>4996.05</v>
      </c>
      <c r="D26" s="36">
        <v>5018.666666666667</v>
      </c>
      <c r="E26" s="36">
        <v>4949.3833333333341</v>
      </c>
      <c r="F26" s="36">
        <v>4902.7166666666672</v>
      </c>
      <c r="G26" s="36">
        <v>4833.4333333333343</v>
      </c>
      <c r="H26" s="36">
        <v>5065.3333333333339</v>
      </c>
      <c r="I26" s="36">
        <v>5134.6166666666668</v>
      </c>
      <c r="J26" s="36">
        <v>5181.2833333333338</v>
      </c>
      <c r="K26" s="31">
        <v>5087.95</v>
      </c>
      <c r="L26" s="31">
        <v>4972</v>
      </c>
      <c r="M26" s="31">
        <v>2.6375299999999999</v>
      </c>
      <c r="N26" s="1"/>
      <c r="O26" s="1"/>
    </row>
    <row r="27" spans="1:15" ht="12.75" customHeight="1">
      <c r="A27" s="51">
        <v>18</v>
      </c>
      <c r="B27" s="53" t="s">
        <v>54</v>
      </c>
      <c r="C27" s="31">
        <v>560.29999999999995</v>
      </c>
      <c r="D27" s="36">
        <v>564.58333333333337</v>
      </c>
      <c r="E27" s="36">
        <v>542.7166666666667</v>
      </c>
      <c r="F27" s="36">
        <v>525.13333333333333</v>
      </c>
      <c r="G27" s="36">
        <v>503.26666666666665</v>
      </c>
      <c r="H27" s="36">
        <v>582.16666666666674</v>
      </c>
      <c r="I27" s="36">
        <v>604.0333333333333</v>
      </c>
      <c r="J27" s="36">
        <v>621.61666666666679</v>
      </c>
      <c r="K27" s="31">
        <v>586.45000000000005</v>
      </c>
      <c r="L27" s="31">
        <v>547</v>
      </c>
      <c r="M27" s="31">
        <v>137.41694000000001</v>
      </c>
      <c r="N27" s="1"/>
      <c r="O27" s="1"/>
    </row>
    <row r="28" spans="1:15" ht="12.75" customHeight="1">
      <c r="A28" s="51">
        <v>19</v>
      </c>
      <c r="B28" s="53" t="s">
        <v>55</v>
      </c>
      <c r="C28" s="31">
        <v>6352.95</v>
      </c>
      <c r="D28" s="36">
        <v>6326.7166666666662</v>
      </c>
      <c r="E28" s="36">
        <v>6281.7833333333328</v>
      </c>
      <c r="F28" s="36">
        <v>6210.6166666666668</v>
      </c>
      <c r="G28" s="36">
        <v>6165.6833333333334</v>
      </c>
      <c r="H28" s="36">
        <v>6397.8833333333323</v>
      </c>
      <c r="I28" s="36">
        <v>6442.8166666666648</v>
      </c>
      <c r="J28" s="36">
        <v>6513.9833333333318</v>
      </c>
      <c r="K28" s="31">
        <v>6371.65</v>
      </c>
      <c r="L28" s="31">
        <v>6255.55</v>
      </c>
      <c r="M28" s="31">
        <v>4.9928100000000004</v>
      </c>
      <c r="N28" s="1"/>
      <c r="O28" s="1"/>
    </row>
    <row r="29" spans="1:15" ht="12.75" customHeight="1">
      <c r="A29" s="51">
        <v>20</v>
      </c>
      <c r="B29" s="53" t="s">
        <v>57</v>
      </c>
      <c r="C29" s="31">
        <v>540.5</v>
      </c>
      <c r="D29" s="36">
        <v>537.81666666666661</v>
      </c>
      <c r="E29" s="36">
        <v>527.78333333333319</v>
      </c>
      <c r="F29" s="36">
        <v>515.06666666666661</v>
      </c>
      <c r="G29" s="36">
        <v>505.03333333333319</v>
      </c>
      <c r="H29" s="36">
        <v>550.53333333333319</v>
      </c>
      <c r="I29" s="36">
        <v>560.56666666666649</v>
      </c>
      <c r="J29" s="36">
        <v>573.28333333333319</v>
      </c>
      <c r="K29" s="31">
        <v>547.85</v>
      </c>
      <c r="L29" s="31">
        <v>525.1</v>
      </c>
      <c r="M29" s="31">
        <v>39.446080000000002</v>
      </c>
      <c r="N29" s="1"/>
      <c r="O29" s="1"/>
    </row>
    <row r="30" spans="1:15" ht="12.75" customHeight="1">
      <c r="A30" s="51">
        <v>21</v>
      </c>
      <c r="B30" s="53" t="s">
        <v>58</v>
      </c>
      <c r="C30" s="31">
        <v>175.9</v>
      </c>
      <c r="D30" s="36">
        <v>174.58333333333334</v>
      </c>
      <c r="E30" s="36">
        <v>172.91666666666669</v>
      </c>
      <c r="F30" s="36">
        <v>169.93333333333334</v>
      </c>
      <c r="G30" s="36">
        <v>168.26666666666668</v>
      </c>
      <c r="H30" s="36">
        <v>177.56666666666669</v>
      </c>
      <c r="I30" s="36">
        <v>179.23333333333338</v>
      </c>
      <c r="J30" s="36">
        <v>182.2166666666667</v>
      </c>
      <c r="K30" s="31">
        <v>176.25</v>
      </c>
      <c r="L30" s="31">
        <v>171.6</v>
      </c>
      <c r="M30" s="31">
        <v>142.25380000000001</v>
      </c>
      <c r="N30" s="1"/>
      <c r="O30" s="1"/>
    </row>
    <row r="31" spans="1:15" ht="12.75" customHeight="1">
      <c r="A31" s="51">
        <v>22</v>
      </c>
      <c r="B31" s="53" t="s">
        <v>60</v>
      </c>
      <c r="C31" s="31">
        <v>2957.85</v>
      </c>
      <c r="D31" s="36">
        <v>2959.2666666666664</v>
      </c>
      <c r="E31" s="36">
        <v>2946.6333333333328</v>
      </c>
      <c r="F31" s="36">
        <v>2935.4166666666665</v>
      </c>
      <c r="G31" s="36">
        <v>2922.7833333333328</v>
      </c>
      <c r="H31" s="36">
        <v>2970.4833333333327</v>
      </c>
      <c r="I31" s="36">
        <v>2983.1166666666659</v>
      </c>
      <c r="J31" s="36">
        <v>2994.3333333333326</v>
      </c>
      <c r="K31" s="31">
        <v>2971.9</v>
      </c>
      <c r="L31" s="31">
        <v>2948.05</v>
      </c>
      <c r="M31" s="31">
        <v>17.712440000000001</v>
      </c>
      <c r="N31" s="1"/>
      <c r="O31" s="1"/>
    </row>
    <row r="32" spans="1:15" ht="12.75" customHeight="1">
      <c r="A32" s="51">
        <v>23</v>
      </c>
      <c r="B32" s="53" t="s">
        <v>61</v>
      </c>
      <c r="C32" s="31">
        <v>1830.4</v>
      </c>
      <c r="D32" s="36">
        <v>1840.5</v>
      </c>
      <c r="E32" s="36">
        <v>1797</v>
      </c>
      <c r="F32" s="36">
        <v>1763.6</v>
      </c>
      <c r="G32" s="36">
        <v>1720.1</v>
      </c>
      <c r="H32" s="36">
        <v>1873.9</v>
      </c>
      <c r="I32" s="36">
        <v>1917.4</v>
      </c>
      <c r="J32" s="36">
        <v>1950.8000000000002</v>
      </c>
      <c r="K32" s="31">
        <v>1884</v>
      </c>
      <c r="L32" s="31">
        <v>1807.1</v>
      </c>
      <c r="M32" s="31">
        <v>17.428529999999999</v>
      </c>
      <c r="N32" s="1"/>
      <c r="O32" s="1"/>
    </row>
    <row r="33" spans="1:15" ht="12.75" customHeight="1">
      <c r="A33" s="51">
        <v>24</v>
      </c>
      <c r="B33" s="53" t="s">
        <v>267</v>
      </c>
      <c r="C33" s="31">
        <v>1012.35</v>
      </c>
      <c r="D33" s="36">
        <v>1018.1166666666668</v>
      </c>
      <c r="E33" s="36">
        <v>1000.5333333333335</v>
      </c>
      <c r="F33" s="36">
        <v>988.7166666666667</v>
      </c>
      <c r="G33" s="36">
        <v>971.13333333333344</v>
      </c>
      <c r="H33" s="36">
        <v>1029.9333333333336</v>
      </c>
      <c r="I33" s="36">
        <v>1047.5166666666667</v>
      </c>
      <c r="J33" s="36">
        <v>1059.3333333333337</v>
      </c>
      <c r="K33" s="31">
        <v>1035.7</v>
      </c>
      <c r="L33" s="31">
        <v>1006.3</v>
      </c>
      <c r="M33" s="31">
        <v>26.720099999999999</v>
      </c>
      <c r="N33" s="1"/>
      <c r="O33" s="1"/>
    </row>
    <row r="34" spans="1:15" ht="12.75" customHeight="1">
      <c r="A34" s="51">
        <v>25</v>
      </c>
      <c r="B34" s="53" t="s">
        <v>64</v>
      </c>
      <c r="C34" s="31">
        <v>636.6</v>
      </c>
      <c r="D34" s="36">
        <v>632.61666666666667</v>
      </c>
      <c r="E34" s="36">
        <v>624.7833333333333</v>
      </c>
      <c r="F34" s="36">
        <v>612.96666666666658</v>
      </c>
      <c r="G34" s="36">
        <v>605.13333333333321</v>
      </c>
      <c r="H34" s="36">
        <v>644.43333333333339</v>
      </c>
      <c r="I34" s="36">
        <v>652.26666666666665</v>
      </c>
      <c r="J34" s="36">
        <v>664.08333333333348</v>
      </c>
      <c r="K34" s="31">
        <v>640.45000000000005</v>
      </c>
      <c r="L34" s="31">
        <v>620.79999999999995</v>
      </c>
      <c r="M34" s="31">
        <v>55.793900000000001</v>
      </c>
      <c r="N34" s="1"/>
      <c r="O34" s="1"/>
    </row>
    <row r="35" spans="1:15" ht="12.75" customHeight="1">
      <c r="A35" s="51">
        <v>26</v>
      </c>
      <c r="B35" s="53" t="s">
        <v>65</v>
      </c>
      <c r="C35" s="31">
        <v>1150.4000000000001</v>
      </c>
      <c r="D35" s="36">
        <v>1144.4166666666667</v>
      </c>
      <c r="E35" s="36">
        <v>1127.1333333333334</v>
      </c>
      <c r="F35" s="36">
        <v>1103.8666666666668</v>
      </c>
      <c r="G35" s="36">
        <v>1086.5833333333335</v>
      </c>
      <c r="H35" s="36">
        <v>1167.6833333333334</v>
      </c>
      <c r="I35" s="36">
        <v>1184.9666666666667</v>
      </c>
      <c r="J35" s="36">
        <v>1208.2333333333333</v>
      </c>
      <c r="K35" s="31">
        <v>1161.7</v>
      </c>
      <c r="L35" s="31">
        <v>1121.1500000000001</v>
      </c>
      <c r="M35" s="31">
        <v>60.674880000000002</v>
      </c>
      <c r="N35" s="1"/>
      <c r="O35" s="1"/>
    </row>
    <row r="36" spans="1:15" ht="12.75" customHeight="1">
      <c r="A36" s="51">
        <v>27</v>
      </c>
      <c r="B36" s="53" t="s">
        <v>268</v>
      </c>
      <c r="C36" s="31">
        <v>355.45</v>
      </c>
      <c r="D36" s="36">
        <v>357.48333333333335</v>
      </c>
      <c r="E36" s="36">
        <v>351.9666666666667</v>
      </c>
      <c r="F36" s="36">
        <v>348.48333333333335</v>
      </c>
      <c r="G36" s="36">
        <v>342.9666666666667</v>
      </c>
      <c r="H36" s="36">
        <v>360.9666666666667</v>
      </c>
      <c r="I36" s="36">
        <v>366.48333333333335</v>
      </c>
      <c r="J36" s="36">
        <v>369.9666666666667</v>
      </c>
      <c r="K36" s="31">
        <v>363</v>
      </c>
      <c r="L36" s="31">
        <v>354</v>
      </c>
      <c r="M36" s="31">
        <v>23.982099999999999</v>
      </c>
      <c r="N36" s="1"/>
      <c r="O36" s="1"/>
    </row>
    <row r="37" spans="1:15" ht="12.75" customHeight="1">
      <c r="A37" s="51">
        <v>28</v>
      </c>
      <c r="B37" s="53" t="s">
        <v>66</v>
      </c>
      <c r="C37" s="31">
        <v>1067.75</v>
      </c>
      <c r="D37" s="36">
        <v>1064.8500000000001</v>
      </c>
      <c r="E37" s="36">
        <v>1045.6000000000004</v>
      </c>
      <c r="F37" s="36">
        <v>1023.4500000000003</v>
      </c>
      <c r="G37" s="36">
        <v>1004.2000000000005</v>
      </c>
      <c r="H37" s="36">
        <v>1087.0000000000002</v>
      </c>
      <c r="I37" s="36">
        <v>1106.2499999999998</v>
      </c>
      <c r="J37" s="36">
        <v>1128.4000000000001</v>
      </c>
      <c r="K37" s="31">
        <v>1084.0999999999999</v>
      </c>
      <c r="L37" s="31">
        <v>1042.7</v>
      </c>
      <c r="M37" s="31">
        <v>126.0039</v>
      </c>
      <c r="N37" s="1"/>
      <c r="O37" s="1"/>
    </row>
    <row r="38" spans="1:15" ht="12.75" customHeight="1">
      <c r="A38" s="51">
        <v>29</v>
      </c>
      <c r="B38" s="53" t="s">
        <v>67</v>
      </c>
      <c r="C38" s="31">
        <v>7667.55</v>
      </c>
      <c r="D38" s="36">
        <v>7622.8833333333341</v>
      </c>
      <c r="E38" s="36">
        <v>7559.7666666666682</v>
      </c>
      <c r="F38" s="36">
        <v>7451.9833333333345</v>
      </c>
      <c r="G38" s="36">
        <v>7388.8666666666686</v>
      </c>
      <c r="H38" s="36">
        <v>7730.6666666666679</v>
      </c>
      <c r="I38" s="36">
        <v>7793.7833333333347</v>
      </c>
      <c r="J38" s="36">
        <v>7901.5666666666675</v>
      </c>
      <c r="K38" s="31">
        <v>7686</v>
      </c>
      <c r="L38" s="31">
        <v>7515.1</v>
      </c>
      <c r="M38" s="31">
        <v>3.3687399999999998</v>
      </c>
      <c r="N38" s="1"/>
      <c r="O38" s="1"/>
    </row>
    <row r="39" spans="1:15" ht="12.75" customHeight="1">
      <c r="A39" s="51">
        <v>30</v>
      </c>
      <c r="B39" s="53" t="s">
        <v>69</v>
      </c>
      <c r="C39" s="31">
        <v>1627.3</v>
      </c>
      <c r="D39" s="36">
        <v>1614.7666666666667</v>
      </c>
      <c r="E39" s="36">
        <v>1597.5333333333333</v>
      </c>
      <c r="F39" s="36">
        <v>1567.7666666666667</v>
      </c>
      <c r="G39" s="36">
        <v>1550.5333333333333</v>
      </c>
      <c r="H39" s="36">
        <v>1644.5333333333333</v>
      </c>
      <c r="I39" s="36">
        <v>1661.7666666666664</v>
      </c>
      <c r="J39" s="36">
        <v>1691.5333333333333</v>
      </c>
      <c r="K39" s="31">
        <v>1632</v>
      </c>
      <c r="L39" s="31">
        <v>1585</v>
      </c>
      <c r="M39" s="31">
        <v>14.86444</v>
      </c>
      <c r="N39" s="1"/>
      <c r="O39" s="1"/>
    </row>
    <row r="40" spans="1:15" ht="12.75" customHeight="1">
      <c r="A40" s="51">
        <v>31</v>
      </c>
      <c r="B40" s="53" t="s">
        <v>270</v>
      </c>
      <c r="C40" s="31">
        <v>8366.2999999999993</v>
      </c>
      <c r="D40" s="36">
        <v>8323.6166666666668</v>
      </c>
      <c r="E40" s="36">
        <v>8253.6833333333343</v>
      </c>
      <c r="F40" s="36">
        <v>8141.0666666666675</v>
      </c>
      <c r="G40" s="36">
        <v>8071.133333333335</v>
      </c>
      <c r="H40" s="36">
        <v>8436.2333333333336</v>
      </c>
      <c r="I40" s="36">
        <v>8506.1666666666642</v>
      </c>
      <c r="J40" s="36">
        <v>8618.7833333333328</v>
      </c>
      <c r="K40" s="31">
        <v>8393.5499999999993</v>
      </c>
      <c r="L40" s="31">
        <v>8211</v>
      </c>
      <c r="M40" s="31">
        <v>0.35249999999999998</v>
      </c>
      <c r="N40" s="1"/>
      <c r="O40" s="1"/>
    </row>
    <row r="41" spans="1:15" ht="12.75" customHeight="1">
      <c r="A41" s="51">
        <v>32</v>
      </c>
      <c r="B41" s="53" t="s">
        <v>70</v>
      </c>
      <c r="C41" s="31">
        <v>6862.9</v>
      </c>
      <c r="D41" s="36">
        <v>6865.3</v>
      </c>
      <c r="E41" s="36">
        <v>6809.6</v>
      </c>
      <c r="F41" s="36">
        <v>6756.3</v>
      </c>
      <c r="G41" s="36">
        <v>6700.6</v>
      </c>
      <c r="H41" s="36">
        <v>6918.6</v>
      </c>
      <c r="I41" s="36">
        <v>6974.2999999999993</v>
      </c>
      <c r="J41" s="36">
        <v>7027.6</v>
      </c>
      <c r="K41" s="31">
        <v>6921</v>
      </c>
      <c r="L41" s="31">
        <v>6812</v>
      </c>
      <c r="M41" s="31">
        <v>18.105119999999999</v>
      </c>
      <c r="N41" s="1"/>
      <c r="O41" s="1"/>
    </row>
    <row r="42" spans="1:15" ht="12.75" customHeight="1">
      <c r="A42" s="51">
        <v>33</v>
      </c>
      <c r="B42" s="53" t="s">
        <v>71</v>
      </c>
      <c r="C42" s="31">
        <v>2454.25</v>
      </c>
      <c r="D42" s="36">
        <v>2448.4333333333334</v>
      </c>
      <c r="E42" s="36">
        <v>2429.8166666666666</v>
      </c>
      <c r="F42" s="36">
        <v>2405.3833333333332</v>
      </c>
      <c r="G42" s="36">
        <v>2386.7666666666664</v>
      </c>
      <c r="H42" s="36">
        <v>2472.8666666666668</v>
      </c>
      <c r="I42" s="36">
        <v>2491.4833333333336</v>
      </c>
      <c r="J42" s="36">
        <v>2515.916666666667</v>
      </c>
      <c r="K42" s="31">
        <v>2467.0500000000002</v>
      </c>
      <c r="L42" s="31">
        <v>2424</v>
      </c>
      <c r="M42" s="31">
        <v>4.0493699999999997</v>
      </c>
      <c r="N42" s="1"/>
      <c r="O42" s="1"/>
    </row>
    <row r="43" spans="1:15" ht="12.75" customHeight="1">
      <c r="A43" s="51">
        <v>34</v>
      </c>
      <c r="B43" s="53" t="s">
        <v>73</v>
      </c>
      <c r="C43" s="31">
        <v>229</v>
      </c>
      <c r="D43" s="36">
        <v>227.18333333333331</v>
      </c>
      <c r="E43" s="36">
        <v>224.91666666666663</v>
      </c>
      <c r="F43" s="36">
        <v>220.83333333333331</v>
      </c>
      <c r="G43" s="36">
        <v>218.56666666666663</v>
      </c>
      <c r="H43" s="36">
        <v>231.26666666666662</v>
      </c>
      <c r="I43" s="36">
        <v>233.53333333333333</v>
      </c>
      <c r="J43" s="36">
        <v>237.61666666666662</v>
      </c>
      <c r="K43" s="31">
        <v>229.45</v>
      </c>
      <c r="L43" s="31">
        <v>223.1</v>
      </c>
      <c r="M43" s="31">
        <v>107.25612</v>
      </c>
      <c r="N43" s="1"/>
      <c r="O43" s="1"/>
    </row>
    <row r="44" spans="1:15" ht="12.75" customHeight="1">
      <c r="A44" s="51">
        <v>35</v>
      </c>
      <c r="B44" s="53" t="s">
        <v>74</v>
      </c>
      <c r="C44" s="31">
        <v>247.6</v>
      </c>
      <c r="D44" s="36">
        <v>243.2166666666667</v>
      </c>
      <c r="E44" s="36">
        <v>236.43333333333339</v>
      </c>
      <c r="F44" s="36">
        <v>225.26666666666671</v>
      </c>
      <c r="G44" s="36">
        <v>218.48333333333341</v>
      </c>
      <c r="H44" s="36">
        <v>254.38333333333338</v>
      </c>
      <c r="I44" s="36">
        <v>261.16666666666669</v>
      </c>
      <c r="J44" s="36">
        <v>272.33333333333337</v>
      </c>
      <c r="K44" s="31">
        <v>250</v>
      </c>
      <c r="L44" s="31">
        <v>232.05</v>
      </c>
      <c r="M44" s="31">
        <v>637.50711000000001</v>
      </c>
      <c r="N44" s="1"/>
      <c r="O44" s="1"/>
    </row>
    <row r="45" spans="1:15" ht="12.75" customHeight="1">
      <c r="A45" s="51">
        <v>36</v>
      </c>
      <c r="B45" s="53" t="s">
        <v>271</v>
      </c>
      <c r="C45" s="31">
        <v>138.94999999999999</v>
      </c>
      <c r="D45" s="36">
        <v>138.88333333333335</v>
      </c>
      <c r="E45" s="36">
        <v>136.3666666666667</v>
      </c>
      <c r="F45" s="36">
        <v>133.78333333333336</v>
      </c>
      <c r="G45" s="36">
        <v>131.26666666666671</v>
      </c>
      <c r="H45" s="36">
        <v>141.4666666666667</v>
      </c>
      <c r="I45" s="36">
        <v>143.98333333333335</v>
      </c>
      <c r="J45" s="36">
        <v>146.56666666666669</v>
      </c>
      <c r="K45" s="31">
        <v>141.4</v>
      </c>
      <c r="L45" s="31">
        <v>136.30000000000001</v>
      </c>
      <c r="M45" s="31">
        <v>187.43903</v>
      </c>
      <c r="N45" s="1"/>
      <c r="O45" s="1"/>
    </row>
    <row r="46" spans="1:15" ht="12.75" customHeight="1">
      <c r="A46" s="51">
        <v>37</v>
      </c>
      <c r="B46" s="53" t="s">
        <v>75</v>
      </c>
      <c r="C46" s="31">
        <v>1488.45</v>
      </c>
      <c r="D46" s="36">
        <v>1478.4833333333336</v>
      </c>
      <c r="E46" s="36">
        <v>1465.5666666666671</v>
      </c>
      <c r="F46" s="36">
        <v>1442.6833333333334</v>
      </c>
      <c r="G46" s="36">
        <v>1429.7666666666669</v>
      </c>
      <c r="H46" s="36">
        <v>1501.3666666666672</v>
      </c>
      <c r="I46" s="36">
        <v>1514.2833333333338</v>
      </c>
      <c r="J46" s="36">
        <v>1537.1666666666674</v>
      </c>
      <c r="K46" s="31">
        <v>1491.4</v>
      </c>
      <c r="L46" s="31">
        <v>1455.6</v>
      </c>
      <c r="M46" s="31">
        <v>4.3982999999999999</v>
      </c>
      <c r="N46" s="1"/>
      <c r="O46" s="1"/>
    </row>
    <row r="47" spans="1:15" ht="12.75" customHeight="1">
      <c r="A47" s="51">
        <v>38</v>
      </c>
      <c r="B47" s="53" t="s">
        <v>76</v>
      </c>
      <c r="C47" s="31">
        <v>185.9</v>
      </c>
      <c r="D47" s="36">
        <v>186.61666666666667</v>
      </c>
      <c r="E47" s="36">
        <v>184.13333333333335</v>
      </c>
      <c r="F47" s="36">
        <v>182.36666666666667</v>
      </c>
      <c r="G47" s="36">
        <v>179.88333333333335</v>
      </c>
      <c r="H47" s="36">
        <v>188.38333333333335</v>
      </c>
      <c r="I47" s="36">
        <v>190.8666666666667</v>
      </c>
      <c r="J47" s="36">
        <v>192.63333333333335</v>
      </c>
      <c r="K47" s="31">
        <v>189.1</v>
      </c>
      <c r="L47" s="31">
        <v>184.85</v>
      </c>
      <c r="M47" s="31">
        <v>237.57415</v>
      </c>
      <c r="N47" s="1"/>
      <c r="O47" s="1"/>
    </row>
    <row r="48" spans="1:15" ht="12.75" customHeight="1">
      <c r="A48" s="51">
        <v>39</v>
      </c>
      <c r="B48" s="53" t="s">
        <v>77</v>
      </c>
      <c r="C48" s="31">
        <v>565.15</v>
      </c>
      <c r="D48" s="36">
        <v>563.41666666666663</v>
      </c>
      <c r="E48" s="36">
        <v>559.73333333333323</v>
      </c>
      <c r="F48" s="36">
        <v>554.31666666666661</v>
      </c>
      <c r="G48" s="36">
        <v>550.63333333333321</v>
      </c>
      <c r="H48" s="36">
        <v>568.83333333333326</v>
      </c>
      <c r="I48" s="36">
        <v>572.51666666666665</v>
      </c>
      <c r="J48" s="36">
        <v>577.93333333333328</v>
      </c>
      <c r="K48" s="31">
        <v>567.1</v>
      </c>
      <c r="L48" s="31">
        <v>558</v>
      </c>
      <c r="M48" s="31">
        <v>5.5407500000000001</v>
      </c>
      <c r="N48" s="1"/>
      <c r="O48" s="1"/>
    </row>
    <row r="49" spans="1:15" ht="12.75" customHeight="1">
      <c r="A49" s="51">
        <v>40</v>
      </c>
      <c r="B49" s="53" t="s">
        <v>78</v>
      </c>
      <c r="C49" s="31">
        <v>1235.25</v>
      </c>
      <c r="D49" s="36">
        <v>1227.7333333333333</v>
      </c>
      <c r="E49" s="36">
        <v>1211.5166666666667</v>
      </c>
      <c r="F49" s="36">
        <v>1187.7833333333333</v>
      </c>
      <c r="G49" s="36">
        <v>1171.5666666666666</v>
      </c>
      <c r="H49" s="36">
        <v>1251.4666666666667</v>
      </c>
      <c r="I49" s="36">
        <v>1267.6833333333334</v>
      </c>
      <c r="J49" s="36">
        <v>1291.4166666666667</v>
      </c>
      <c r="K49" s="31">
        <v>1243.95</v>
      </c>
      <c r="L49" s="31">
        <v>1204</v>
      </c>
      <c r="M49" s="31">
        <v>8.9278899999999997</v>
      </c>
      <c r="N49" s="1"/>
      <c r="O49" s="1"/>
    </row>
    <row r="50" spans="1:15" ht="12.75" customHeight="1">
      <c r="A50" s="51">
        <v>41</v>
      </c>
      <c r="B50" s="53" t="s">
        <v>80</v>
      </c>
      <c r="C50" s="31">
        <v>1170.7</v>
      </c>
      <c r="D50" s="36">
        <v>1163.9833333333333</v>
      </c>
      <c r="E50" s="36">
        <v>1152.9166666666667</v>
      </c>
      <c r="F50" s="36">
        <v>1135.1333333333334</v>
      </c>
      <c r="G50" s="36">
        <v>1124.0666666666668</v>
      </c>
      <c r="H50" s="36">
        <v>1181.7666666666667</v>
      </c>
      <c r="I50" s="36">
        <v>1192.8333333333333</v>
      </c>
      <c r="J50" s="36">
        <v>1210.6166666666666</v>
      </c>
      <c r="K50" s="31">
        <v>1175.05</v>
      </c>
      <c r="L50" s="31">
        <v>1146.2</v>
      </c>
      <c r="M50" s="31">
        <v>59.819659999999999</v>
      </c>
      <c r="N50" s="1"/>
      <c r="O50" s="1"/>
    </row>
    <row r="51" spans="1:15" ht="12.75" customHeight="1">
      <c r="A51" s="51">
        <v>42</v>
      </c>
      <c r="B51" s="53" t="s">
        <v>81</v>
      </c>
      <c r="C51" s="31">
        <v>228.25</v>
      </c>
      <c r="D51" s="36">
        <v>228.53333333333333</v>
      </c>
      <c r="E51" s="36">
        <v>224.81666666666666</v>
      </c>
      <c r="F51" s="36">
        <v>221.38333333333333</v>
      </c>
      <c r="G51" s="36">
        <v>217.66666666666666</v>
      </c>
      <c r="H51" s="36">
        <v>231.96666666666667</v>
      </c>
      <c r="I51" s="36">
        <v>235.68333333333331</v>
      </c>
      <c r="J51" s="36">
        <v>239.11666666666667</v>
      </c>
      <c r="K51" s="31">
        <v>232.25</v>
      </c>
      <c r="L51" s="31">
        <v>225.1</v>
      </c>
      <c r="M51" s="31">
        <v>198.35652999999999</v>
      </c>
      <c r="N51" s="1"/>
      <c r="O51" s="1"/>
    </row>
    <row r="52" spans="1:15" ht="12.75" customHeight="1">
      <c r="A52" s="51">
        <v>43</v>
      </c>
      <c r="B52" s="53" t="s">
        <v>82</v>
      </c>
      <c r="C52" s="31">
        <v>268.39999999999998</v>
      </c>
      <c r="D52" s="36">
        <v>266.25</v>
      </c>
      <c r="E52" s="36">
        <v>262.14999999999998</v>
      </c>
      <c r="F52" s="36">
        <v>255.89999999999998</v>
      </c>
      <c r="G52" s="36">
        <v>251.79999999999995</v>
      </c>
      <c r="H52" s="36">
        <v>272.5</v>
      </c>
      <c r="I52" s="36">
        <v>276.60000000000002</v>
      </c>
      <c r="J52" s="36">
        <v>282.85000000000002</v>
      </c>
      <c r="K52" s="31">
        <v>270.35000000000002</v>
      </c>
      <c r="L52" s="31">
        <v>260</v>
      </c>
      <c r="M52" s="31">
        <v>49.43291</v>
      </c>
      <c r="N52" s="1"/>
      <c r="O52" s="1"/>
    </row>
    <row r="53" spans="1:15" ht="12.75" customHeight="1">
      <c r="A53" s="51">
        <v>44</v>
      </c>
      <c r="B53" s="53" t="s">
        <v>83</v>
      </c>
      <c r="C53" s="31">
        <v>23568.15</v>
      </c>
      <c r="D53" s="36">
        <v>23706.05</v>
      </c>
      <c r="E53" s="36">
        <v>23362.1</v>
      </c>
      <c r="F53" s="36">
        <v>23156.05</v>
      </c>
      <c r="G53" s="36">
        <v>22812.1</v>
      </c>
      <c r="H53" s="36">
        <v>23912.1</v>
      </c>
      <c r="I53" s="36">
        <v>24256.050000000003</v>
      </c>
      <c r="J53" s="36">
        <v>24462.1</v>
      </c>
      <c r="K53" s="31">
        <v>24050</v>
      </c>
      <c r="L53" s="31">
        <v>23500</v>
      </c>
      <c r="M53" s="31">
        <v>0.31086999999999998</v>
      </c>
      <c r="N53" s="1"/>
      <c r="O53" s="1"/>
    </row>
    <row r="54" spans="1:15" ht="12.75" customHeight="1">
      <c r="A54" s="51">
        <v>45</v>
      </c>
      <c r="B54" s="53" t="s">
        <v>85</v>
      </c>
      <c r="C54" s="31">
        <v>502.35</v>
      </c>
      <c r="D54" s="36">
        <v>504.48333333333335</v>
      </c>
      <c r="E54" s="36">
        <v>496.41666666666674</v>
      </c>
      <c r="F54" s="36">
        <v>490.48333333333341</v>
      </c>
      <c r="G54" s="36">
        <v>482.4166666666668</v>
      </c>
      <c r="H54" s="36">
        <v>510.41666666666669</v>
      </c>
      <c r="I54" s="36">
        <v>518.48333333333335</v>
      </c>
      <c r="J54" s="36">
        <v>524.41666666666663</v>
      </c>
      <c r="K54" s="31">
        <v>512.54999999999995</v>
      </c>
      <c r="L54" s="31">
        <v>498.55</v>
      </c>
      <c r="M54" s="31">
        <v>103.53868</v>
      </c>
      <c r="N54" s="1"/>
      <c r="O54" s="1"/>
    </row>
    <row r="55" spans="1:15" ht="12.75" customHeight="1">
      <c r="A55" s="51">
        <v>46</v>
      </c>
      <c r="B55" s="53" t="s">
        <v>86</v>
      </c>
      <c r="C55" s="31">
        <v>5198.3999999999996</v>
      </c>
      <c r="D55" s="36">
        <v>5150.05</v>
      </c>
      <c r="E55" s="36">
        <v>5080.1000000000004</v>
      </c>
      <c r="F55" s="36">
        <v>4961.8</v>
      </c>
      <c r="G55" s="36">
        <v>4891.8500000000004</v>
      </c>
      <c r="H55" s="36">
        <v>5268.35</v>
      </c>
      <c r="I55" s="36">
        <v>5338.2999999999993</v>
      </c>
      <c r="J55" s="36">
        <v>5456.6</v>
      </c>
      <c r="K55" s="31">
        <v>5220</v>
      </c>
      <c r="L55" s="31">
        <v>5031.75</v>
      </c>
      <c r="M55" s="31">
        <v>5.4923799999999998</v>
      </c>
      <c r="N55" s="1"/>
      <c r="O55" s="1"/>
    </row>
    <row r="56" spans="1:15" ht="12.75" customHeight="1">
      <c r="A56" s="51">
        <v>47</v>
      </c>
      <c r="B56" s="53" t="s">
        <v>89</v>
      </c>
      <c r="C56" s="31">
        <v>482</v>
      </c>
      <c r="D56" s="36">
        <v>479.61666666666662</v>
      </c>
      <c r="E56" s="36">
        <v>474.23333333333323</v>
      </c>
      <c r="F56" s="36">
        <v>466.46666666666664</v>
      </c>
      <c r="G56" s="36">
        <v>461.08333333333326</v>
      </c>
      <c r="H56" s="36">
        <v>487.38333333333321</v>
      </c>
      <c r="I56" s="36">
        <v>492.76666666666654</v>
      </c>
      <c r="J56" s="36">
        <v>500.53333333333319</v>
      </c>
      <c r="K56" s="31">
        <v>485</v>
      </c>
      <c r="L56" s="31">
        <v>471.85</v>
      </c>
      <c r="M56" s="31">
        <v>66.432829999999996</v>
      </c>
      <c r="N56" s="1"/>
      <c r="O56" s="1"/>
    </row>
    <row r="57" spans="1:15" ht="12.75" customHeight="1">
      <c r="A57" s="51">
        <v>48</v>
      </c>
      <c r="B57" s="53" t="s">
        <v>348</v>
      </c>
      <c r="C57" s="31">
        <v>468.55</v>
      </c>
      <c r="D57" s="36">
        <v>464.83333333333331</v>
      </c>
      <c r="E57" s="36">
        <v>459.66666666666663</v>
      </c>
      <c r="F57" s="36">
        <v>450.7833333333333</v>
      </c>
      <c r="G57" s="36">
        <v>445.61666666666662</v>
      </c>
      <c r="H57" s="36">
        <v>473.71666666666664</v>
      </c>
      <c r="I57" s="36">
        <v>478.88333333333327</v>
      </c>
      <c r="J57" s="36">
        <v>487.76666666666665</v>
      </c>
      <c r="K57" s="31">
        <v>470</v>
      </c>
      <c r="L57" s="31">
        <v>455.95</v>
      </c>
      <c r="M57" s="31">
        <v>20.966159999999999</v>
      </c>
      <c r="N57" s="1"/>
      <c r="O57" s="1"/>
    </row>
    <row r="58" spans="1:15" ht="12.75" customHeight="1">
      <c r="A58" s="51">
        <v>49</v>
      </c>
      <c r="B58" s="53" t="s">
        <v>92</v>
      </c>
      <c r="C58" s="31">
        <v>1184.1500000000001</v>
      </c>
      <c r="D58" s="36">
        <v>1193.8833333333334</v>
      </c>
      <c r="E58" s="36">
        <v>1165.7666666666669</v>
      </c>
      <c r="F58" s="36">
        <v>1147.3833333333334</v>
      </c>
      <c r="G58" s="36">
        <v>1119.2666666666669</v>
      </c>
      <c r="H58" s="36">
        <v>1212.2666666666669</v>
      </c>
      <c r="I58" s="36">
        <v>1240.3833333333332</v>
      </c>
      <c r="J58" s="36">
        <v>1258.7666666666669</v>
      </c>
      <c r="K58" s="31">
        <v>1222</v>
      </c>
      <c r="L58" s="31">
        <v>1175.5</v>
      </c>
      <c r="M58" s="31">
        <v>27.600300000000001</v>
      </c>
      <c r="N58" s="1"/>
      <c r="O58" s="1"/>
    </row>
    <row r="59" spans="1:15" ht="12.75" customHeight="1">
      <c r="A59" s="51">
        <v>50</v>
      </c>
      <c r="B59" s="53" t="s">
        <v>93</v>
      </c>
      <c r="C59" s="31">
        <v>1351</v>
      </c>
      <c r="D59" s="36">
        <v>1338.6333333333334</v>
      </c>
      <c r="E59" s="36">
        <v>1324.3666666666668</v>
      </c>
      <c r="F59" s="36">
        <v>1297.7333333333333</v>
      </c>
      <c r="G59" s="36">
        <v>1283.4666666666667</v>
      </c>
      <c r="H59" s="36">
        <v>1365.2666666666669</v>
      </c>
      <c r="I59" s="36">
        <v>1379.5333333333338</v>
      </c>
      <c r="J59" s="36">
        <v>1406.166666666667</v>
      </c>
      <c r="K59" s="31">
        <v>1352.9</v>
      </c>
      <c r="L59" s="31">
        <v>1312</v>
      </c>
      <c r="M59" s="31">
        <v>17.233789999999999</v>
      </c>
      <c r="N59" s="1"/>
      <c r="O59" s="1"/>
    </row>
    <row r="60" spans="1:15" ht="12.75" customHeight="1">
      <c r="A60" s="51">
        <v>51</v>
      </c>
      <c r="B60" s="53" t="s">
        <v>94</v>
      </c>
      <c r="C60" s="31">
        <v>406.15</v>
      </c>
      <c r="D60" s="36">
        <v>405.23333333333329</v>
      </c>
      <c r="E60" s="36">
        <v>401.31666666666661</v>
      </c>
      <c r="F60" s="36">
        <v>396.48333333333329</v>
      </c>
      <c r="G60" s="36">
        <v>392.56666666666661</v>
      </c>
      <c r="H60" s="36">
        <v>410.06666666666661</v>
      </c>
      <c r="I60" s="36">
        <v>413.98333333333323</v>
      </c>
      <c r="J60" s="36">
        <v>418.81666666666661</v>
      </c>
      <c r="K60" s="31">
        <v>409.15</v>
      </c>
      <c r="L60" s="31">
        <v>400.4</v>
      </c>
      <c r="M60" s="31">
        <v>237.50821999999999</v>
      </c>
      <c r="N60" s="1"/>
      <c r="O60" s="1"/>
    </row>
    <row r="61" spans="1:15" ht="12.75" customHeight="1">
      <c r="A61" s="51">
        <v>52</v>
      </c>
      <c r="B61" s="53" t="s">
        <v>95</v>
      </c>
      <c r="C61" s="31">
        <v>6250.1</v>
      </c>
      <c r="D61" s="36">
        <v>6272.7166666666672</v>
      </c>
      <c r="E61" s="36">
        <v>6215.4333333333343</v>
      </c>
      <c r="F61" s="36">
        <v>6180.7666666666673</v>
      </c>
      <c r="G61" s="36">
        <v>6123.4833333333345</v>
      </c>
      <c r="H61" s="36">
        <v>6307.3833333333341</v>
      </c>
      <c r="I61" s="36">
        <v>6364.666666666667</v>
      </c>
      <c r="J61" s="36">
        <v>6399.3333333333339</v>
      </c>
      <c r="K61" s="31">
        <v>6330</v>
      </c>
      <c r="L61" s="31">
        <v>6238.05</v>
      </c>
      <c r="M61" s="31">
        <v>3.3729200000000001</v>
      </c>
      <c r="N61" s="1"/>
      <c r="O61" s="1"/>
    </row>
    <row r="62" spans="1:15" ht="12.75" customHeight="1">
      <c r="A62" s="51">
        <v>53</v>
      </c>
      <c r="B62" s="53" t="s">
        <v>96</v>
      </c>
      <c r="C62" s="31">
        <v>2569.1</v>
      </c>
      <c r="D62" s="36">
        <v>2549.2999999999997</v>
      </c>
      <c r="E62" s="36">
        <v>2517.6999999999994</v>
      </c>
      <c r="F62" s="36">
        <v>2466.2999999999997</v>
      </c>
      <c r="G62" s="36">
        <v>2434.6999999999994</v>
      </c>
      <c r="H62" s="36">
        <v>2600.6999999999994</v>
      </c>
      <c r="I62" s="36">
        <v>2632.2999999999997</v>
      </c>
      <c r="J62" s="36">
        <v>2683.6999999999994</v>
      </c>
      <c r="K62" s="31">
        <v>2580.9</v>
      </c>
      <c r="L62" s="31">
        <v>2497.9</v>
      </c>
      <c r="M62" s="31">
        <v>4.4803699999999997</v>
      </c>
      <c r="N62" s="1"/>
      <c r="O62" s="1"/>
    </row>
    <row r="63" spans="1:15" ht="12.75" customHeight="1">
      <c r="A63" s="51">
        <v>54</v>
      </c>
      <c r="B63" s="53" t="s">
        <v>97</v>
      </c>
      <c r="C63" s="31">
        <v>887.5</v>
      </c>
      <c r="D63" s="36">
        <v>881.5</v>
      </c>
      <c r="E63" s="36">
        <v>871</v>
      </c>
      <c r="F63" s="36">
        <v>854.5</v>
      </c>
      <c r="G63" s="36">
        <v>844</v>
      </c>
      <c r="H63" s="36">
        <v>898</v>
      </c>
      <c r="I63" s="36">
        <v>908.5</v>
      </c>
      <c r="J63" s="36">
        <v>925</v>
      </c>
      <c r="K63" s="31">
        <v>892</v>
      </c>
      <c r="L63" s="31">
        <v>865</v>
      </c>
      <c r="M63" s="31">
        <v>27.565539999999999</v>
      </c>
      <c r="N63" s="1"/>
      <c r="O63" s="1"/>
    </row>
    <row r="64" spans="1:15" ht="12.75" customHeight="1">
      <c r="A64" s="51">
        <v>55</v>
      </c>
      <c r="B64" s="53" t="s">
        <v>98</v>
      </c>
      <c r="C64" s="31">
        <v>1049.9000000000001</v>
      </c>
      <c r="D64" s="36">
        <v>1053.8333333333333</v>
      </c>
      <c r="E64" s="36">
        <v>1030.6666666666665</v>
      </c>
      <c r="F64" s="36">
        <v>1011.4333333333332</v>
      </c>
      <c r="G64" s="36">
        <v>988.26666666666642</v>
      </c>
      <c r="H64" s="36">
        <v>1073.0666666666666</v>
      </c>
      <c r="I64" s="36">
        <v>1096.2333333333331</v>
      </c>
      <c r="J64" s="36">
        <v>1115.4666666666667</v>
      </c>
      <c r="K64" s="31">
        <v>1077</v>
      </c>
      <c r="L64" s="31">
        <v>1034.5999999999999</v>
      </c>
      <c r="M64" s="31">
        <v>14.427250000000001</v>
      </c>
      <c r="N64" s="1"/>
      <c r="O64" s="1"/>
    </row>
    <row r="65" spans="1:15" ht="12.75" customHeight="1">
      <c r="A65" s="51">
        <v>56</v>
      </c>
      <c r="B65" s="53" t="s">
        <v>99</v>
      </c>
      <c r="C65" s="31">
        <v>302.95</v>
      </c>
      <c r="D65" s="36">
        <v>300.23333333333335</v>
      </c>
      <c r="E65" s="36">
        <v>296.9666666666667</v>
      </c>
      <c r="F65" s="36">
        <v>290.98333333333335</v>
      </c>
      <c r="G65" s="36">
        <v>287.7166666666667</v>
      </c>
      <c r="H65" s="36">
        <v>306.2166666666667</v>
      </c>
      <c r="I65" s="36">
        <v>309.48333333333335</v>
      </c>
      <c r="J65" s="36">
        <v>315.4666666666667</v>
      </c>
      <c r="K65" s="31">
        <v>303.5</v>
      </c>
      <c r="L65" s="31">
        <v>294.25</v>
      </c>
      <c r="M65" s="31">
        <v>29.140730000000001</v>
      </c>
      <c r="N65" s="1"/>
      <c r="O65" s="1"/>
    </row>
    <row r="66" spans="1:15" ht="12.75" customHeight="1">
      <c r="A66" s="51">
        <v>57</v>
      </c>
      <c r="B66" s="53" t="s">
        <v>101</v>
      </c>
      <c r="C66" s="31">
        <v>2293.85</v>
      </c>
      <c r="D66" s="36">
        <v>2263.5500000000002</v>
      </c>
      <c r="E66" s="36">
        <v>2220.3500000000004</v>
      </c>
      <c r="F66" s="36">
        <v>2146.8500000000004</v>
      </c>
      <c r="G66" s="36">
        <v>2103.6500000000005</v>
      </c>
      <c r="H66" s="36">
        <v>2337.0500000000002</v>
      </c>
      <c r="I66" s="36">
        <v>2380.25</v>
      </c>
      <c r="J66" s="36">
        <v>2453.75</v>
      </c>
      <c r="K66" s="31">
        <v>2306.75</v>
      </c>
      <c r="L66" s="31">
        <v>2190.0500000000002</v>
      </c>
      <c r="M66" s="31">
        <v>9.6248500000000003</v>
      </c>
      <c r="N66" s="1"/>
      <c r="O66" s="1"/>
    </row>
    <row r="67" spans="1:15" ht="12.75" customHeight="1">
      <c r="A67" s="51">
        <v>58</v>
      </c>
      <c r="B67" s="53" t="s">
        <v>102</v>
      </c>
      <c r="C67" s="31">
        <v>539.6</v>
      </c>
      <c r="D67" s="36">
        <v>539.73333333333335</v>
      </c>
      <c r="E67" s="36">
        <v>533.86666666666667</v>
      </c>
      <c r="F67" s="36">
        <v>528.13333333333333</v>
      </c>
      <c r="G67" s="36">
        <v>522.26666666666665</v>
      </c>
      <c r="H67" s="36">
        <v>545.4666666666667</v>
      </c>
      <c r="I67" s="36">
        <v>551.33333333333348</v>
      </c>
      <c r="J67" s="36">
        <v>557.06666666666672</v>
      </c>
      <c r="K67" s="31">
        <v>545.6</v>
      </c>
      <c r="L67" s="31">
        <v>534</v>
      </c>
      <c r="M67" s="31">
        <v>34.759180000000001</v>
      </c>
      <c r="N67" s="1"/>
      <c r="O67" s="1"/>
    </row>
    <row r="68" spans="1:15" ht="12.75" customHeight="1">
      <c r="A68" s="51">
        <v>59</v>
      </c>
      <c r="B68" s="53" t="s">
        <v>103</v>
      </c>
      <c r="C68" s="31">
        <v>2279.8000000000002</v>
      </c>
      <c r="D68" s="36">
        <v>2277.1333333333332</v>
      </c>
      <c r="E68" s="36">
        <v>2259.3166666666666</v>
      </c>
      <c r="F68" s="36">
        <v>2238.8333333333335</v>
      </c>
      <c r="G68" s="36">
        <v>2221.0166666666669</v>
      </c>
      <c r="H68" s="36">
        <v>2297.6166666666663</v>
      </c>
      <c r="I68" s="36">
        <v>2315.4333333333329</v>
      </c>
      <c r="J68" s="36">
        <v>2335.9166666666661</v>
      </c>
      <c r="K68" s="31">
        <v>2294.9499999999998</v>
      </c>
      <c r="L68" s="31">
        <v>2256.65</v>
      </c>
      <c r="M68" s="31">
        <v>2.9849600000000001</v>
      </c>
      <c r="N68" s="1"/>
      <c r="O68" s="1"/>
    </row>
    <row r="69" spans="1:15" ht="12.75" customHeight="1">
      <c r="A69" s="51">
        <v>60</v>
      </c>
      <c r="B69" s="53" t="s">
        <v>104</v>
      </c>
      <c r="C69" s="31">
        <v>2305.9</v>
      </c>
      <c r="D69" s="36">
        <v>2277.9833333333331</v>
      </c>
      <c r="E69" s="36">
        <v>2235.9666666666662</v>
      </c>
      <c r="F69" s="36">
        <v>2166.0333333333333</v>
      </c>
      <c r="G69" s="36">
        <v>2124.0166666666664</v>
      </c>
      <c r="H69" s="36">
        <v>2347.9166666666661</v>
      </c>
      <c r="I69" s="36">
        <v>2389.9333333333334</v>
      </c>
      <c r="J69" s="36">
        <v>2459.8666666666659</v>
      </c>
      <c r="K69" s="31">
        <v>2320</v>
      </c>
      <c r="L69" s="31">
        <v>2208.0500000000002</v>
      </c>
      <c r="M69" s="31">
        <v>3.93059</v>
      </c>
      <c r="N69" s="1"/>
      <c r="O69" s="1"/>
    </row>
    <row r="70" spans="1:15" ht="12.75" customHeight="1">
      <c r="A70" s="51">
        <v>61</v>
      </c>
      <c r="B70" s="53" t="s">
        <v>273</v>
      </c>
      <c r="C70" s="31">
        <v>449.45</v>
      </c>
      <c r="D70" s="36">
        <v>444.8</v>
      </c>
      <c r="E70" s="36">
        <v>434.65000000000003</v>
      </c>
      <c r="F70" s="36">
        <v>419.85</v>
      </c>
      <c r="G70" s="36">
        <v>409.70000000000005</v>
      </c>
      <c r="H70" s="36">
        <v>459.6</v>
      </c>
      <c r="I70" s="36">
        <v>469.75</v>
      </c>
      <c r="J70" s="36">
        <v>484.55</v>
      </c>
      <c r="K70" s="31">
        <v>454.95</v>
      </c>
      <c r="L70" s="31">
        <v>430</v>
      </c>
      <c r="M70" s="31">
        <v>149.31414000000001</v>
      </c>
      <c r="N70" s="1"/>
      <c r="O70" s="1"/>
    </row>
    <row r="71" spans="1:15" ht="12.75" customHeight="1">
      <c r="A71" s="51">
        <v>62</v>
      </c>
      <c r="B71" s="53" t="s">
        <v>370</v>
      </c>
      <c r="C71" s="31">
        <v>181.9</v>
      </c>
      <c r="D71" s="36">
        <v>180.35</v>
      </c>
      <c r="E71" s="36">
        <v>177.7</v>
      </c>
      <c r="F71" s="36">
        <v>173.5</v>
      </c>
      <c r="G71" s="36">
        <v>170.85</v>
      </c>
      <c r="H71" s="36">
        <v>184.54999999999998</v>
      </c>
      <c r="I71" s="36">
        <v>187.20000000000002</v>
      </c>
      <c r="J71" s="36">
        <v>191.39999999999998</v>
      </c>
      <c r="K71" s="31">
        <v>183</v>
      </c>
      <c r="L71" s="31">
        <v>176.15</v>
      </c>
      <c r="M71" s="31">
        <v>28.131679999999999</v>
      </c>
      <c r="N71" s="1"/>
      <c r="O71" s="1"/>
    </row>
    <row r="72" spans="1:15" ht="12.75" customHeight="1">
      <c r="A72" s="51">
        <v>63</v>
      </c>
      <c r="B72" s="53" t="s">
        <v>106</v>
      </c>
      <c r="C72" s="31">
        <v>3670.6</v>
      </c>
      <c r="D72" s="36">
        <v>3637.1833333333329</v>
      </c>
      <c r="E72" s="36">
        <v>3593.4666666666658</v>
      </c>
      <c r="F72" s="36">
        <v>3516.333333333333</v>
      </c>
      <c r="G72" s="36">
        <v>3472.6166666666659</v>
      </c>
      <c r="H72" s="36">
        <v>3714.3166666666657</v>
      </c>
      <c r="I72" s="36">
        <v>3758.0333333333328</v>
      </c>
      <c r="J72" s="36">
        <v>3835.1666666666656</v>
      </c>
      <c r="K72" s="31">
        <v>3680.9</v>
      </c>
      <c r="L72" s="31">
        <v>3560.05</v>
      </c>
      <c r="M72" s="31">
        <v>8.4078400000000002</v>
      </c>
      <c r="N72" s="1"/>
      <c r="O72" s="1"/>
    </row>
    <row r="73" spans="1:15" ht="12.75" customHeight="1">
      <c r="A73" s="51">
        <v>64</v>
      </c>
      <c r="B73" s="53" t="s">
        <v>107</v>
      </c>
      <c r="C73" s="31">
        <v>5991.1</v>
      </c>
      <c r="D73" s="36">
        <v>5936.5666666666666</v>
      </c>
      <c r="E73" s="36">
        <v>5854.7333333333336</v>
      </c>
      <c r="F73" s="36">
        <v>5718.3666666666668</v>
      </c>
      <c r="G73" s="36">
        <v>5636.5333333333338</v>
      </c>
      <c r="H73" s="36">
        <v>6072.9333333333334</v>
      </c>
      <c r="I73" s="36">
        <v>6154.7666666666673</v>
      </c>
      <c r="J73" s="36">
        <v>6291.1333333333332</v>
      </c>
      <c r="K73" s="31">
        <v>6018.4</v>
      </c>
      <c r="L73" s="31">
        <v>5800.2</v>
      </c>
      <c r="M73" s="31">
        <v>5.88652</v>
      </c>
      <c r="N73" s="1"/>
      <c r="O73" s="1"/>
    </row>
    <row r="74" spans="1:15" ht="12.75" customHeight="1">
      <c r="A74" s="51">
        <v>65</v>
      </c>
      <c r="B74" s="53" t="s">
        <v>109</v>
      </c>
      <c r="C74" s="31">
        <v>802.6</v>
      </c>
      <c r="D74" s="36">
        <v>797.26666666666677</v>
      </c>
      <c r="E74" s="36">
        <v>787.83333333333348</v>
      </c>
      <c r="F74" s="36">
        <v>773.06666666666672</v>
      </c>
      <c r="G74" s="36">
        <v>763.63333333333344</v>
      </c>
      <c r="H74" s="36">
        <v>812.03333333333353</v>
      </c>
      <c r="I74" s="36">
        <v>821.4666666666667</v>
      </c>
      <c r="J74" s="36">
        <v>836.23333333333358</v>
      </c>
      <c r="K74" s="31">
        <v>806.7</v>
      </c>
      <c r="L74" s="31">
        <v>782.5</v>
      </c>
      <c r="M74" s="31">
        <v>79.976140000000001</v>
      </c>
      <c r="N74" s="1"/>
      <c r="O74" s="1"/>
    </row>
    <row r="75" spans="1:15" ht="12.75" customHeight="1">
      <c r="A75" s="51">
        <v>66</v>
      </c>
      <c r="B75" s="53" t="s">
        <v>269</v>
      </c>
      <c r="C75" s="31">
        <v>3792.7</v>
      </c>
      <c r="D75" s="36">
        <v>3755.6166666666668</v>
      </c>
      <c r="E75" s="36">
        <v>3689.8333333333335</v>
      </c>
      <c r="F75" s="36">
        <v>3586.9666666666667</v>
      </c>
      <c r="G75" s="36">
        <v>3521.1833333333334</v>
      </c>
      <c r="H75" s="36">
        <v>3858.4833333333336</v>
      </c>
      <c r="I75" s="36">
        <v>3924.2666666666664</v>
      </c>
      <c r="J75" s="36">
        <v>4027.1333333333337</v>
      </c>
      <c r="K75" s="31">
        <v>3821.4</v>
      </c>
      <c r="L75" s="31">
        <v>3652.75</v>
      </c>
      <c r="M75" s="31">
        <v>3.5388000000000002</v>
      </c>
      <c r="N75" s="1"/>
      <c r="O75" s="1"/>
    </row>
    <row r="76" spans="1:15" ht="12.75" customHeight="1">
      <c r="A76" s="51">
        <v>67</v>
      </c>
      <c r="B76" s="53" t="s">
        <v>110</v>
      </c>
      <c r="C76" s="31">
        <v>6121.15</v>
      </c>
      <c r="D76" s="36">
        <v>6021.9000000000005</v>
      </c>
      <c r="E76" s="36">
        <v>5906.3000000000011</v>
      </c>
      <c r="F76" s="36">
        <v>5691.4500000000007</v>
      </c>
      <c r="G76" s="36">
        <v>5575.8500000000013</v>
      </c>
      <c r="H76" s="36">
        <v>6236.7500000000009</v>
      </c>
      <c r="I76" s="36">
        <v>6352.3500000000013</v>
      </c>
      <c r="J76" s="36">
        <v>6567.2000000000007</v>
      </c>
      <c r="K76" s="31">
        <v>6137.5</v>
      </c>
      <c r="L76" s="31">
        <v>5807.05</v>
      </c>
      <c r="M76" s="31">
        <v>15.71485</v>
      </c>
      <c r="N76" s="1"/>
      <c r="O76" s="1"/>
    </row>
    <row r="77" spans="1:15" ht="12.75" customHeight="1">
      <c r="A77" s="51">
        <v>68</v>
      </c>
      <c r="B77" s="53" t="s">
        <v>111</v>
      </c>
      <c r="C77" s="31">
        <v>3839.6</v>
      </c>
      <c r="D77" s="36">
        <v>3797.6166666666668</v>
      </c>
      <c r="E77" s="36">
        <v>3743.0833333333335</v>
      </c>
      <c r="F77" s="36">
        <v>3646.5666666666666</v>
      </c>
      <c r="G77" s="36">
        <v>3592.0333333333333</v>
      </c>
      <c r="H77" s="36">
        <v>3894.1333333333337</v>
      </c>
      <c r="I77" s="36">
        <v>3948.6666666666665</v>
      </c>
      <c r="J77" s="36">
        <v>4045.1833333333338</v>
      </c>
      <c r="K77" s="31">
        <v>3852.15</v>
      </c>
      <c r="L77" s="31">
        <v>3701.1</v>
      </c>
      <c r="M77" s="31">
        <v>7.5981699999999996</v>
      </c>
      <c r="N77" s="1"/>
      <c r="O77" s="1"/>
    </row>
    <row r="78" spans="1:15" ht="12.75" customHeight="1">
      <c r="A78" s="51">
        <v>69</v>
      </c>
      <c r="B78" s="53" t="s">
        <v>112</v>
      </c>
      <c r="C78" s="31">
        <v>2983.25</v>
      </c>
      <c r="D78" s="36">
        <v>3000.9</v>
      </c>
      <c r="E78" s="36">
        <v>2958.7000000000003</v>
      </c>
      <c r="F78" s="36">
        <v>2934.15</v>
      </c>
      <c r="G78" s="36">
        <v>2891.9500000000003</v>
      </c>
      <c r="H78" s="36">
        <v>3025.4500000000003</v>
      </c>
      <c r="I78" s="36">
        <v>3067.65</v>
      </c>
      <c r="J78" s="36">
        <v>3092.2000000000003</v>
      </c>
      <c r="K78" s="31">
        <v>3043.1</v>
      </c>
      <c r="L78" s="31">
        <v>2976.35</v>
      </c>
      <c r="M78" s="31">
        <v>2.0436000000000001</v>
      </c>
      <c r="N78" s="1"/>
      <c r="O78" s="1"/>
    </row>
    <row r="79" spans="1:15" ht="12.75" customHeight="1">
      <c r="A79" s="51">
        <v>70</v>
      </c>
      <c r="B79" s="53" t="s">
        <v>114</v>
      </c>
      <c r="C79" s="31">
        <v>147.30000000000001</v>
      </c>
      <c r="D79" s="36">
        <v>146.76666666666668</v>
      </c>
      <c r="E79" s="36">
        <v>145.13333333333335</v>
      </c>
      <c r="F79" s="36">
        <v>142.96666666666667</v>
      </c>
      <c r="G79" s="36">
        <v>141.33333333333334</v>
      </c>
      <c r="H79" s="36">
        <v>148.93333333333337</v>
      </c>
      <c r="I79" s="36">
        <v>150.56666666666669</v>
      </c>
      <c r="J79" s="36">
        <v>152.73333333333338</v>
      </c>
      <c r="K79" s="31">
        <v>148.4</v>
      </c>
      <c r="L79" s="31">
        <v>144.6</v>
      </c>
      <c r="M79" s="31">
        <v>185.44711000000001</v>
      </c>
      <c r="N79" s="1"/>
      <c r="O79" s="1"/>
    </row>
    <row r="80" spans="1:15" ht="12.75" customHeight="1">
      <c r="A80" s="51">
        <v>71</v>
      </c>
      <c r="B80" s="53" t="s">
        <v>401</v>
      </c>
      <c r="C80" s="31">
        <v>3684.15</v>
      </c>
      <c r="D80" s="36">
        <v>3676.4</v>
      </c>
      <c r="E80" s="36">
        <v>3627.8</v>
      </c>
      <c r="F80" s="36">
        <v>3571.4500000000003</v>
      </c>
      <c r="G80" s="36">
        <v>3522.8500000000004</v>
      </c>
      <c r="H80" s="36">
        <v>3732.75</v>
      </c>
      <c r="I80" s="36">
        <v>3781.3499999999995</v>
      </c>
      <c r="J80" s="36">
        <v>3837.7</v>
      </c>
      <c r="K80" s="31">
        <v>3725</v>
      </c>
      <c r="L80" s="31">
        <v>3620.05</v>
      </c>
      <c r="M80" s="31">
        <v>0.67759999999999998</v>
      </c>
      <c r="N80" s="1"/>
      <c r="O80" s="1"/>
    </row>
    <row r="81" spans="1:15" ht="12.75" customHeight="1">
      <c r="A81" s="51">
        <v>72</v>
      </c>
      <c r="B81" s="53" t="s">
        <v>276</v>
      </c>
      <c r="C81" s="31">
        <v>431.9</v>
      </c>
      <c r="D81" s="36">
        <v>428.73333333333335</v>
      </c>
      <c r="E81" s="36">
        <v>424.41666666666669</v>
      </c>
      <c r="F81" s="36">
        <v>416.93333333333334</v>
      </c>
      <c r="G81" s="36">
        <v>412.61666666666667</v>
      </c>
      <c r="H81" s="36">
        <v>436.2166666666667</v>
      </c>
      <c r="I81" s="36">
        <v>440.5333333333333</v>
      </c>
      <c r="J81" s="36">
        <v>448.01666666666671</v>
      </c>
      <c r="K81" s="31">
        <v>433.05</v>
      </c>
      <c r="L81" s="31">
        <v>421.25</v>
      </c>
      <c r="M81" s="31">
        <v>11.20857</v>
      </c>
      <c r="N81" s="1"/>
      <c r="O81" s="1"/>
    </row>
    <row r="82" spans="1:15" ht="12.75" customHeight="1">
      <c r="A82" s="51">
        <v>73</v>
      </c>
      <c r="B82" s="53" t="s">
        <v>115</v>
      </c>
      <c r="C82" s="31">
        <v>172.6</v>
      </c>
      <c r="D82" s="36">
        <v>172.48333333333335</v>
      </c>
      <c r="E82" s="36">
        <v>170.4666666666667</v>
      </c>
      <c r="F82" s="36">
        <v>168.33333333333334</v>
      </c>
      <c r="G82" s="36">
        <v>166.31666666666669</v>
      </c>
      <c r="H82" s="36">
        <v>174.6166666666667</v>
      </c>
      <c r="I82" s="36">
        <v>176.63333333333335</v>
      </c>
      <c r="J82" s="36">
        <v>178.76666666666671</v>
      </c>
      <c r="K82" s="31">
        <v>174.5</v>
      </c>
      <c r="L82" s="31">
        <v>170.35</v>
      </c>
      <c r="M82" s="31">
        <v>291.40357999999998</v>
      </c>
      <c r="N82" s="1"/>
      <c r="O82" s="1"/>
    </row>
    <row r="83" spans="1:15" ht="12.75" customHeight="1">
      <c r="A83" s="51">
        <v>74</v>
      </c>
      <c r="B83" s="53" t="s">
        <v>277</v>
      </c>
      <c r="C83" s="31">
        <v>1956.55</v>
      </c>
      <c r="D83" s="36">
        <v>1945.8666666666668</v>
      </c>
      <c r="E83" s="36">
        <v>1893.1833333333336</v>
      </c>
      <c r="F83" s="36">
        <v>1829.8166666666668</v>
      </c>
      <c r="G83" s="36">
        <v>1777.1333333333337</v>
      </c>
      <c r="H83" s="36">
        <v>2009.2333333333336</v>
      </c>
      <c r="I83" s="36">
        <v>2061.916666666667</v>
      </c>
      <c r="J83" s="36">
        <v>2125.2833333333338</v>
      </c>
      <c r="K83" s="31">
        <v>1998.55</v>
      </c>
      <c r="L83" s="31">
        <v>1882.5</v>
      </c>
      <c r="M83" s="31">
        <v>2.33378</v>
      </c>
      <c r="N83" s="1"/>
      <c r="O83" s="1"/>
    </row>
    <row r="84" spans="1:15" ht="12.75" customHeight="1">
      <c r="A84" s="51">
        <v>75</v>
      </c>
      <c r="B84" s="53" t="s">
        <v>120</v>
      </c>
      <c r="C84" s="31">
        <v>1164.2</v>
      </c>
      <c r="D84" s="36">
        <v>1163.1166666666666</v>
      </c>
      <c r="E84" s="36">
        <v>1151.2333333333331</v>
      </c>
      <c r="F84" s="36">
        <v>1138.2666666666667</v>
      </c>
      <c r="G84" s="36">
        <v>1126.3833333333332</v>
      </c>
      <c r="H84" s="36">
        <v>1176.083333333333</v>
      </c>
      <c r="I84" s="36">
        <v>1187.9666666666667</v>
      </c>
      <c r="J84" s="36">
        <v>1200.9333333333329</v>
      </c>
      <c r="K84" s="31">
        <v>1175</v>
      </c>
      <c r="L84" s="31">
        <v>1150.1500000000001</v>
      </c>
      <c r="M84" s="31">
        <v>19.181260000000002</v>
      </c>
      <c r="N84" s="1"/>
      <c r="O84" s="1"/>
    </row>
    <row r="85" spans="1:15" ht="12.75" customHeight="1">
      <c r="A85" s="51">
        <v>76</v>
      </c>
      <c r="B85" s="53" t="s">
        <v>121</v>
      </c>
      <c r="C85" s="31">
        <v>2377.15</v>
      </c>
      <c r="D85" s="36">
        <v>2382.5833333333335</v>
      </c>
      <c r="E85" s="36">
        <v>2355.8166666666671</v>
      </c>
      <c r="F85" s="36">
        <v>2334.4833333333336</v>
      </c>
      <c r="G85" s="36">
        <v>2307.7166666666672</v>
      </c>
      <c r="H85" s="36">
        <v>2403.916666666667</v>
      </c>
      <c r="I85" s="36">
        <v>2430.6833333333334</v>
      </c>
      <c r="J85" s="36">
        <v>2452.0166666666669</v>
      </c>
      <c r="K85" s="31">
        <v>2409.35</v>
      </c>
      <c r="L85" s="31">
        <v>2361.25</v>
      </c>
      <c r="M85" s="31">
        <v>4.3374199999999998</v>
      </c>
      <c r="N85" s="1"/>
      <c r="O85" s="1"/>
    </row>
    <row r="86" spans="1:15" ht="12.75" customHeight="1">
      <c r="A86" s="51">
        <v>77</v>
      </c>
      <c r="B86" s="53" t="s">
        <v>123</v>
      </c>
      <c r="C86" s="31">
        <v>2175</v>
      </c>
      <c r="D86" s="36">
        <v>2157.5</v>
      </c>
      <c r="E86" s="36">
        <v>2132.9499999999998</v>
      </c>
      <c r="F86" s="36">
        <v>2090.8999999999996</v>
      </c>
      <c r="G86" s="36">
        <v>2066.3499999999995</v>
      </c>
      <c r="H86" s="36">
        <v>2199.5500000000002</v>
      </c>
      <c r="I86" s="36">
        <v>2224.1000000000004</v>
      </c>
      <c r="J86" s="36">
        <v>2266.1500000000005</v>
      </c>
      <c r="K86" s="31">
        <v>2182.0500000000002</v>
      </c>
      <c r="L86" s="31">
        <v>2115.4499999999998</v>
      </c>
      <c r="M86" s="31">
        <v>9.1070899999999995</v>
      </c>
      <c r="N86" s="1"/>
      <c r="O86" s="1"/>
    </row>
    <row r="87" spans="1:15" ht="12.75" customHeight="1">
      <c r="A87" s="51">
        <v>78</v>
      </c>
      <c r="B87" s="53" t="s">
        <v>124</v>
      </c>
      <c r="C87" s="31">
        <v>581.29999999999995</v>
      </c>
      <c r="D87" s="36">
        <v>573.23333333333323</v>
      </c>
      <c r="E87" s="36">
        <v>563.71666666666647</v>
      </c>
      <c r="F87" s="36">
        <v>546.13333333333321</v>
      </c>
      <c r="G87" s="36">
        <v>536.61666666666645</v>
      </c>
      <c r="H87" s="36">
        <v>590.81666666666649</v>
      </c>
      <c r="I87" s="36">
        <v>600.33333333333314</v>
      </c>
      <c r="J87" s="36">
        <v>617.91666666666652</v>
      </c>
      <c r="K87" s="31">
        <v>582.75</v>
      </c>
      <c r="L87" s="31">
        <v>555.65</v>
      </c>
      <c r="M87" s="31">
        <v>21.831890000000001</v>
      </c>
      <c r="N87" s="1"/>
      <c r="O87" s="1"/>
    </row>
    <row r="88" spans="1:15" ht="12.75" customHeight="1">
      <c r="A88" s="51">
        <v>79</v>
      </c>
      <c r="B88" s="53" t="s">
        <v>125</v>
      </c>
      <c r="C88" s="31">
        <v>2999.4</v>
      </c>
      <c r="D88" s="36">
        <v>2999.9166666666665</v>
      </c>
      <c r="E88" s="36">
        <v>2981.333333333333</v>
      </c>
      <c r="F88" s="36">
        <v>2963.2666666666664</v>
      </c>
      <c r="G88" s="36">
        <v>2944.6833333333329</v>
      </c>
      <c r="H88" s="36">
        <v>3017.9833333333331</v>
      </c>
      <c r="I88" s="36">
        <v>3036.5666666666662</v>
      </c>
      <c r="J88" s="36">
        <v>3054.6333333333332</v>
      </c>
      <c r="K88" s="31">
        <v>3018.5</v>
      </c>
      <c r="L88" s="31">
        <v>2981.85</v>
      </c>
      <c r="M88" s="31">
        <v>10.74596</v>
      </c>
      <c r="N88" s="1"/>
      <c r="O88" s="1"/>
    </row>
    <row r="89" spans="1:15" ht="12.75" customHeight="1">
      <c r="A89" s="51">
        <v>80</v>
      </c>
      <c r="B89" s="53" t="s">
        <v>126</v>
      </c>
      <c r="C89" s="31">
        <v>1294.4000000000001</v>
      </c>
      <c r="D89" s="36">
        <v>1294.8166666666666</v>
      </c>
      <c r="E89" s="36">
        <v>1287.0333333333333</v>
      </c>
      <c r="F89" s="36">
        <v>1279.6666666666667</v>
      </c>
      <c r="G89" s="36">
        <v>1271.8833333333334</v>
      </c>
      <c r="H89" s="36">
        <v>1302.1833333333332</v>
      </c>
      <c r="I89" s="36">
        <v>1309.9666666666665</v>
      </c>
      <c r="J89" s="36">
        <v>1317.333333333333</v>
      </c>
      <c r="K89" s="31">
        <v>1302.5999999999999</v>
      </c>
      <c r="L89" s="31">
        <v>1287.45</v>
      </c>
      <c r="M89" s="31">
        <v>8.2462900000000001</v>
      </c>
      <c r="N89" s="1"/>
      <c r="O89" s="1"/>
    </row>
    <row r="90" spans="1:15" ht="12.75" customHeight="1">
      <c r="A90" s="51">
        <v>81</v>
      </c>
      <c r="B90" s="53" t="s">
        <v>127</v>
      </c>
      <c r="C90" s="31">
        <v>1576</v>
      </c>
      <c r="D90" s="36">
        <v>1567.8833333333332</v>
      </c>
      <c r="E90" s="36">
        <v>1554.4666666666665</v>
      </c>
      <c r="F90" s="36">
        <v>1532.9333333333332</v>
      </c>
      <c r="G90" s="36">
        <v>1519.5166666666664</v>
      </c>
      <c r="H90" s="36">
        <v>1589.4166666666665</v>
      </c>
      <c r="I90" s="36">
        <v>1602.8333333333335</v>
      </c>
      <c r="J90" s="36">
        <v>1624.3666666666666</v>
      </c>
      <c r="K90" s="31">
        <v>1581.3</v>
      </c>
      <c r="L90" s="31">
        <v>1546.35</v>
      </c>
      <c r="M90" s="31">
        <v>70.259309999999999</v>
      </c>
      <c r="N90" s="1"/>
      <c r="O90" s="1"/>
    </row>
    <row r="91" spans="1:15" ht="12.75" customHeight="1">
      <c r="A91" s="51">
        <v>82</v>
      </c>
      <c r="B91" s="53" t="s">
        <v>128</v>
      </c>
      <c r="C91" s="31">
        <v>3581.5</v>
      </c>
      <c r="D91" s="36">
        <v>3572.2000000000003</v>
      </c>
      <c r="E91" s="36">
        <v>3532.4000000000005</v>
      </c>
      <c r="F91" s="36">
        <v>3483.3</v>
      </c>
      <c r="G91" s="36">
        <v>3443.5000000000005</v>
      </c>
      <c r="H91" s="36">
        <v>3621.3000000000006</v>
      </c>
      <c r="I91" s="36">
        <v>3661.1000000000008</v>
      </c>
      <c r="J91" s="36">
        <v>3710.2000000000007</v>
      </c>
      <c r="K91" s="31">
        <v>3612</v>
      </c>
      <c r="L91" s="31">
        <v>3523.1</v>
      </c>
      <c r="M91" s="31">
        <v>7.5331700000000001</v>
      </c>
      <c r="N91" s="1"/>
      <c r="O91" s="1"/>
    </row>
    <row r="92" spans="1:15" ht="12.75" customHeight="1">
      <c r="A92" s="51">
        <v>83</v>
      </c>
      <c r="B92" s="53" t="s">
        <v>129</v>
      </c>
      <c r="C92" s="31">
        <v>1462.55</v>
      </c>
      <c r="D92" s="36">
        <v>1458.1000000000001</v>
      </c>
      <c r="E92" s="36">
        <v>1441.2500000000002</v>
      </c>
      <c r="F92" s="36">
        <v>1419.95</v>
      </c>
      <c r="G92" s="36">
        <v>1403.1000000000001</v>
      </c>
      <c r="H92" s="36">
        <v>1479.4000000000003</v>
      </c>
      <c r="I92" s="36">
        <v>1496.2500000000002</v>
      </c>
      <c r="J92" s="36">
        <v>1517.5500000000004</v>
      </c>
      <c r="K92" s="31">
        <v>1474.95</v>
      </c>
      <c r="L92" s="31">
        <v>1436.8</v>
      </c>
      <c r="M92" s="31">
        <v>328.80520000000001</v>
      </c>
      <c r="N92" s="1"/>
      <c r="O92" s="1"/>
    </row>
    <row r="93" spans="1:15" ht="12.75" customHeight="1">
      <c r="A93" s="51">
        <v>84</v>
      </c>
      <c r="B93" s="53" t="s">
        <v>130</v>
      </c>
      <c r="C93" s="31">
        <v>576.6</v>
      </c>
      <c r="D93" s="36">
        <v>575.29999999999995</v>
      </c>
      <c r="E93" s="36">
        <v>572.59999999999991</v>
      </c>
      <c r="F93" s="36">
        <v>568.59999999999991</v>
      </c>
      <c r="G93" s="36">
        <v>565.89999999999986</v>
      </c>
      <c r="H93" s="36">
        <v>579.29999999999995</v>
      </c>
      <c r="I93" s="36">
        <v>582</v>
      </c>
      <c r="J93" s="36">
        <v>586</v>
      </c>
      <c r="K93" s="31">
        <v>578</v>
      </c>
      <c r="L93" s="31">
        <v>571.29999999999995</v>
      </c>
      <c r="M93" s="31">
        <v>40.6828</v>
      </c>
      <c r="N93" s="1"/>
      <c r="O93" s="1"/>
    </row>
    <row r="94" spans="1:15" ht="12.75" customHeight="1">
      <c r="A94" s="51">
        <v>85</v>
      </c>
      <c r="B94" s="53" t="s">
        <v>131</v>
      </c>
      <c r="C94" s="31">
        <v>4621.55</v>
      </c>
      <c r="D94" s="36">
        <v>4592.2</v>
      </c>
      <c r="E94" s="36">
        <v>4547.5</v>
      </c>
      <c r="F94" s="36">
        <v>4473.45</v>
      </c>
      <c r="G94" s="36">
        <v>4428.75</v>
      </c>
      <c r="H94" s="36">
        <v>4666.25</v>
      </c>
      <c r="I94" s="36">
        <v>4710.9499999999989</v>
      </c>
      <c r="J94" s="36">
        <v>4785</v>
      </c>
      <c r="K94" s="31">
        <v>4636.8999999999996</v>
      </c>
      <c r="L94" s="31">
        <v>4518.1499999999996</v>
      </c>
      <c r="M94" s="31">
        <v>6.45505</v>
      </c>
      <c r="N94" s="1"/>
      <c r="O94" s="1"/>
    </row>
    <row r="95" spans="1:15" ht="12.75" customHeight="1">
      <c r="A95" s="51">
        <v>86</v>
      </c>
      <c r="B95" s="53" t="s">
        <v>133</v>
      </c>
      <c r="C95" s="31">
        <v>579.35</v>
      </c>
      <c r="D95" s="36">
        <v>576.06666666666672</v>
      </c>
      <c r="E95" s="36">
        <v>571.53333333333342</v>
      </c>
      <c r="F95" s="36">
        <v>563.7166666666667</v>
      </c>
      <c r="G95" s="36">
        <v>559.18333333333339</v>
      </c>
      <c r="H95" s="36">
        <v>583.88333333333344</v>
      </c>
      <c r="I95" s="36">
        <v>588.41666666666674</v>
      </c>
      <c r="J95" s="36">
        <v>596.23333333333346</v>
      </c>
      <c r="K95" s="31">
        <v>580.6</v>
      </c>
      <c r="L95" s="31">
        <v>568.25</v>
      </c>
      <c r="M95" s="31">
        <v>56.445450000000001</v>
      </c>
      <c r="N95" s="1"/>
      <c r="O95" s="1"/>
    </row>
    <row r="96" spans="1:15" ht="12.75" customHeight="1">
      <c r="A96" s="51">
        <v>87</v>
      </c>
      <c r="B96" s="53" t="s">
        <v>135</v>
      </c>
      <c r="C96" s="31">
        <v>463.25</v>
      </c>
      <c r="D96" s="36">
        <v>466.9666666666667</v>
      </c>
      <c r="E96" s="36">
        <v>456.38333333333338</v>
      </c>
      <c r="F96" s="36">
        <v>449.51666666666671</v>
      </c>
      <c r="G96" s="36">
        <v>438.93333333333339</v>
      </c>
      <c r="H96" s="36">
        <v>473.83333333333337</v>
      </c>
      <c r="I96" s="36">
        <v>484.41666666666663</v>
      </c>
      <c r="J96" s="36">
        <v>491.28333333333336</v>
      </c>
      <c r="K96" s="31">
        <v>477.55</v>
      </c>
      <c r="L96" s="31">
        <v>460.1</v>
      </c>
      <c r="M96" s="31">
        <v>60.169559999999997</v>
      </c>
      <c r="N96" s="1"/>
      <c r="O96" s="1"/>
    </row>
    <row r="97" spans="1:15" ht="12.75" customHeight="1">
      <c r="A97" s="51">
        <v>88</v>
      </c>
      <c r="B97" s="53" t="s">
        <v>136</v>
      </c>
      <c r="C97" s="31">
        <v>2481.5500000000002</v>
      </c>
      <c r="D97" s="36">
        <v>2469.7333333333336</v>
      </c>
      <c r="E97" s="36">
        <v>2453.5666666666671</v>
      </c>
      <c r="F97" s="36">
        <v>2425.5833333333335</v>
      </c>
      <c r="G97" s="36">
        <v>2409.416666666667</v>
      </c>
      <c r="H97" s="36">
        <v>2497.7166666666672</v>
      </c>
      <c r="I97" s="36">
        <v>2513.8833333333332</v>
      </c>
      <c r="J97" s="36">
        <v>2541.8666666666672</v>
      </c>
      <c r="K97" s="31">
        <v>2485.9</v>
      </c>
      <c r="L97" s="31">
        <v>2441.75</v>
      </c>
      <c r="M97" s="31">
        <v>14.45004</v>
      </c>
      <c r="N97" s="1"/>
      <c r="O97" s="1"/>
    </row>
    <row r="98" spans="1:15" ht="12.75" customHeight="1">
      <c r="A98" s="51">
        <v>89</v>
      </c>
      <c r="B98" s="53" t="s">
        <v>279</v>
      </c>
      <c r="C98" s="31">
        <v>317.25</v>
      </c>
      <c r="D98" s="36">
        <v>317.63333333333338</v>
      </c>
      <c r="E98" s="36">
        <v>315.66666666666674</v>
      </c>
      <c r="F98" s="36">
        <v>314.08333333333337</v>
      </c>
      <c r="G98" s="36">
        <v>312.11666666666673</v>
      </c>
      <c r="H98" s="36">
        <v>319.21666666666675</v>
      </c>
      <c r="I98" s="36">
        <v>321.18333333333334</v>
      </c>
      <c r="J98" s="36">
        <v>322.76666666666677</v>
      </c>
      <c r="K98" s="31">
        <v>319.60000000000002</v>
      </c>
      <c r="L98" s="31">
        <v>316.05</v>
      </c>
      <c r="M98" s="31">
        <v>4.9138700000000002</v>
      </c>
      <c r="N98" s="1"/>
      <c r="O98" s="1"/>
    </row>
    <row r="99" spans="1:15" ht="12.75" customHeight="1">
      <c r="A99" s="51">
        <v>90</v>
      </c>
      <c r="B99" s="53" t="s">
        <v>280</v>
      </c>
      <c r="C99" s="31">
        <v>38687.5</v>
      </c>
      <c r="D99" s="36">
        <v>38702.51666666667</v>
      </c>
      <c r="E99" s="36">
        <v>38484.03333333334</v>
      </c>
      <c r="F99" s="36">
        <v>38280.566666666673</v>
      </c>
      <c r="G99" s="36">
        <v>38062.083333333343</v>
      </c>
      <c r="H99" s="36">
        <v>38905.983333333337</v>
      </c>
      <c r="I99" s="36">
        <v>39124.46666666666</v>
      </c>
      <c r="J99" s="36">
        <v>39327.933333333334</v>
      </c>
      <c r="K99" s="31">
        <v>38921</v>
      </c>
      <c r="L99" s="31">
        <v>38499.050000000003</v>
      </c>
      <c r="M99" s="31">
        <v>2.8309999999999998E-2</v>
      </c>
      <c r="N99" s="1"/>
      <c r="O99" s="1"/>
    </row>
    <row r="100" spans="1:15" ht="12.75" customHeight="1">
      <c r="A100" s="51">
        <v>91</v>
      </c>
      <c r="B100" s="53" t="s">
        <v>138</v>
      </c>
      <c r="C100" s="31">
        <v>1028.1500000000001</v>
      </c>
      <c r="D100" s="36">
        <v>1023.4666666666667</v>
      </c>
      <c r="E100" s="36">
        <v>1007.9333333333334</v>
      </c>
      <c r="F100" s="36">
        <v>987.7166666666667</v>
      </c>
      <c r="G100" s="36">
        <v>972.18333333333339</v>
      </c>
      <c r="H100" s="36">
        <v>1043.6833333333334</v>
      </c>
      <c r="I100" s="36">
        <v>1059.2166666666667</v>
      </c>
      <c r="J100" s="36">
        <v>1079.4333333333334</v>
      </c>
      <c r="K100" s="31">
        <v>1039</v>
      </c>
      <c r="L100" s="31">
        <v>1003.25</v>
      </c>
      <c r="M100" s="31">
        <v>256.27447000000001</v>
      </c>
      <c r="N100" s="1"/>
      <c r="O100" s="1"/>
    </row>
    <row r="101" spans="1:15" ht="12.75" customHeight="1">
      <c r="A101" s="51">
        <v>92</v>
      </c>
      <c r="B101" s="53" t="s">
        <v>139</v>
      </c>
      <c r="C101" s="31">
        <v>1497.1</v>
      </c>
      <c r="D101" s="36">
        <v>1497.3166666666666</v>
      </c>
      <c r="E101" s="36">
        <v>1489.6333333333332</v>
      </c>
      <c r="F101" s="36">
        <v>1482.1666666666665</v>
      </c>
      <c r="G101" s="36">
        <v>1474.4833333333331</v>
      </c>
      <c r="H101" s="36">
        <v>1504.7833333333333</v>
      </c>
      <c r="I101" s="36">
        <v>1512.4666666666667</v>
      </c>
      <c r="J101" s="36">
        <v>1519.9333333333334</v>
      </c>
      <c r="K101" s="31">
        <v>1505</v>
      </c>
      <c r="L101" s="31">
        <v>1489.85</v>
      </c>
      <c r="M101" s="31">
        <v>5.0640900000000002</v>
      </c>
      <c r="N101" s="1"/>
      <c r="O101" s="1"/>
    </row>
    <row r="102" spans="1:15" ht="12.75" customHeight="1">
      <c r="A102" s="51">
        <v>93</v>
      </c>
      <c r="B102" s="53" t="s">
        <v>140</v>
      </c>
      <c r="C102" s="31">
        <v>503.25</v>
      </c>
      <c r="D102" s="36">
        <v>501.23333333333329</v>
      </c>
      <c r="E102" s="36">
        <v>496.16666666666657</v>
      </c>
      <c r="F102" s="36">
        <v>489.08333333333326</v>
      </c>
      <c r="G102" s="36">
        <v>484.01666666666654</v>
      </c>
      <c r="H102" s="36">
        <v>508.31666666666661</v>
      </c>
      <c r="I102" s="36">
        <v>513.38333333333333</v>
      </c>
      <c r="J102" s="36">
        <v>520.4666666666667</v>
      </c>
      <c r="K102" s="31">
        <v>506.3</v>
      </c>
      <c r="L102" s="31">
        <v>494.15</v>
      </c>
      <c r="M102" s="31">
        <v>14.160629999999999</v>
      </c>
      <c r="N102" s="1"/>
      <c r="O102" s="1"/>
    </row>
    <row r="103" spans="1:15" ht="12.75" customHeight="1">
      <c r="A103" s="51">
        <v>94</v>
      </c>
      <c r="B103" s="53" t="s">
        <v>141</v>
      </c>
      <c r="C103" s="31">
        <v>14.35</v>
      </c>
      <c r="D103" s="36">
        <v>14.366666666666665</v>
      </c>
      <c r="E103" s="36">
        <v>14.18333333333333</v>
      </c>
      <c r="F103" s="36">
        <v>14.016666666666664</v>
      </c>
      <c r="G103" s="36">
        <v>13.833333333333329</v>
      </c>
      <c r="H103" s="36">
        <v>14.533333333333331</v>
      </c>
      <c r="I103" s="36">
        <v>14.716666666666665</v>
      </c>
      <c r="J103" s="36">
        <v>14.883333333333333</v>
      </c>
      <c r="K103" s="31">
        <v>14.55</v>
      </c>
      <c r="L103" s="31">
        <v>14.2</v>
      </c>
      <c r="M103" s="31">
        <v>1762.0804700000001</v>
      </c>
      <c r="N103" s="1"/>
      <c r="O103" s="1"/>
    </row>
    <row r="104" spans="1:15" ht="12.75" customHeight="1">
      <c r="A104" s="51">
        <v>95</v>
      </c>
      <c r="B104" s="53" t="s">
        <v>143</v>
      </c>
      <c r="C104" s="31">
        <v>84.35</v>
      </c>
      <c r="D104" s="36">
        <v>83.683333333333337</v>
      </c>
      <c r="E104" s="36">
        <v>82.716666666666669</v>
      </c>
      <c r="F104" s="36">
        <v>81.083333333333329</v>
      </c>
      <c r="G104" s="36">
        <v>80.11666666666666</v>
      </c>
      <c r="H104" s="36">
        <v>85.316666666666677</v>
      </c>
      <c r="I104" s="36">
        <v>86.283333333333346</v>
      </c>
      <c r="J104" s="36">
        <v>87.916666666666686</v>
      </c>
      <c r="K104" s="31">
        <v>84.65</v>
      </c>
      <c r="L104" s="31">
        <v>82.05</v>
      </c>
      <c r="M104" s="31">
        <v>550.31643999999994</v>
      </c>
      <c r="N104" s="1"/>
      <c r="O104" s="1"/>
    </row>
    <row r="105" spans="1:15" ht="12.75" customHeight="1">
      <c r="A105" s="51">
        <v>96</v>
      </c>
      <c r="B105" s="53" t="s">
        <v>145</v>
      </c>
      <c r="C105" s="31">
        <v>430.4</v>
      </c>
      <c r="D105" s="36">
        <v>429.18333333333339</v>
      </c>
      <c r="E105" s="36">
        <v>425.56666666666678</v>
      </c>
      <c r="F105" s="36">
        <v>420.73333333333341</v>
      </c>
      <c r="G105" s="36">
        <v>417.11666666666679</v>
      </c>
      <c r="H105" s="36">
        <v>434.01666666666677</v>
      </c>
      <c r="I105" s="36">
        <v>437.63333333333333</v>
      </c>
      <c r="J105" s="36">
        <v>442.46666666666675</v>
      </c>
      <c r="K105" s="31">
        <v>432.8</v>
      </c>
      <c r="L105" s="31">
        <v>424.35</v>
      </c>
      <c r="M105" s="31">
        <v>15.91977</v>
      </c>
      <c r="N105" s="1"/>
      <c r="O105" s="1"/>
    </row>
    <row r="106" spans="1:15" ht="12.75" customHeight="1">
      <c r="A106" s="51">
        <v>97</v>
      </c>
      <c r="B106" s="53" t="s">
        <v>146</v>
      </c>
      <c r="C106" s="31">
        <v>492.65</v>
      </c>
      <c r="D106" s="36">
        <v>492.2833333333333</v>
      </c>
      <c r="E106" s="36">
        <v>488.36666666666662</v>
      </c>
      <c r="F106" s="36">
        <v>484.08333333333331</v>
      </c>
      <c r="G106" s="36">
        <v>480.16666666666663</v>
      </c>
      <c r="H106" s="36">
        <v>496.56666666666661</v>
      </c>
      <c r="I106" s="36">
        <v>500.48333333333335</v>
      </c>
      <c r="J106" s="36">
        <v>504.76666666666659</v>
      </c>
      <c r="K106" s="31">
        <v>496.2</v>
      </c>
      <c r="L106" s="31">
        <v>488</v>
      </c>
      <c r="M106" s="31">
        <v>29.114319999999999</v>
      </c>
      <c r="N106" s="1"/>
      <c r="O106" s="1"/>
    </row>
    <row r="107" spans="1:15" ht="12.75" customHeight="1">
      <c r="A107" s="51">
        <v>98</v>
      </c>
      <c r="B107" s="53" t="s">
        <v>282</v>
      </c>
      <c r="C107" s="31">
        <v>498.85</v>
      </c>
      <c r="D107" s="36">
        <v>498.3</v>
      </c>
      <c r="E107" s="36">
        <v>489.6</v>
      </c>
      <c r="F107" s="36">
        <v>480.35</v>
      </c>
      <c r="G107" s="36">
        <v>471.65000000000003</v>
      </c>
      <c r="H107" s="36">
        <v>507.55</v>
      </c>
      <c r="I107" s="36">
        <v>516.25</v>
      </c>
      <c r="J107" s="36">
        <v>525.5</v>
      </c>
      <c r="K107" s="31">
        <v>507</v>
      </c>
      <c r="L107" s="31">
        <v>489.05</v>
      </c>
      <c r="M107" s="31">
        <v>38.713549999999998</v>
      </c>
      <c r="N107" s="1"/>
      <c r="O107" s="1"/>
    </row>
    <row r="108" spans="1:15" ht="12.75" customHeight="1">
      <c r="A108" s="51">
        <v>99</v>
      </c>
      <c r="B108" s="53" t="s">
        <v>149</v>
      </c>
      <c r="C108" s="31">
        <v>2961.35</v>
      </c>
      <c r="D108" s="36">
        <v>2947.7666666666664</v>
      </c>
      <c r="E108" s="36">
        <v>2925.583333333333</v>
      </c>
      <c r="F108" s="36">
        <v>2889.8166666666666</v>
      </c>
      <c r="G108" s="36">
        <v>2867.6333333333332</v>
      </c>
      <c r="H108" s="36">
        <v>2983.5333333333328</v>
      </c>
      <c r="I108" s="36">
        <v>3005.7166666666662</v>
      </c>
      <c r="J108" s="36">
        <v>3041.4833333333327</v>
      </c>
      <c r="K108" s="31">
        <v>2969.95</v>
      </c>
      <c r="L108" s="31">
        <v>2912</v>
      </c>
      <c r="M108" s="31">
        <v>15.717219999999999</v>
      </c>
      <c r="N108" s="1"/>
      <c r="O108" s="1"/>
    </row>
    <row r="109" spans="1:15" ht="12.75" customHeight="1">
      <c r="A109" s="51">
        <v>100</v>
      </c>
      <c r="B109" s="53" t="s">
        <v>150</v>
      </c>
      <c r="C109" s="31">
        <v>1534.05</v>
      </c>
      <c r="D109" s="36">
        <v>1529.7333333333336</v>
      </c>
      <c r="E109" s="36">
        <v>1511.4666666666672</v>
      </c>
      <c r="F109" s="36">
        <v>1488.8833333333337</v>
      </c>
      <c r="G109" s="36">
        <v>1470.6166666666672</v>
      </c>
      <c r="H109" s="36">
        <v>1552.3166666666671</v>
      </c>
      <c r="I109" s="36">
        <v>1570.5833333333335</v>
      </c>
      <c r="J109" s="36">
        <v>1593.166666666667</v>
      </c>
      <c r="K109" s="31">
        <v>1548</v>
      </c>
      <c r="L109" s="31">
        <v>1507.15</v>
      </c>
      <c r="M109" s="31">
        <v>38.67886</v>
      </c>
      <c r="N109" s="1"/>
      <c r="O109" s="1"/>
    </row>
    <row r="110" spans="1:15" ht="12.75" customHeight="1">
      <c r="A110" s="51">
        <v>101</v>
      </c>
      <c r="B110" s="53" t="s">
        <v>151</v>
      </c>
      <c r="C110" s="31">
        <v>221.95</v>
      </c>
      <c r="D110" s="36">
        <v>224.46666666666667</v>
      </c>
      <c r="E110" s="36">
        <v>218.18333333333334</v>
      </c>
      <c r="F110" s="36">
        <v>214.41666666666666</v>
      </c>
      <c r="G110" s="36">
        <v>208.13333333333333</v>
      </c>
      <c r="H110" s="36">
        <v>228.23333333333335</v>
      </c>
      <c r="I110" s="36">
        <v>234.51666666666671</v>
      </c>
      <c r="J110" s="36">
        <v>238.28333333333336</v>
      </c>
      <c r="K110" s="31">
        <v>230.75</v>
      </c>
      <c r="L110" s="31">
        <v>220.7</v>
      </c>
      <c r="M110" s="31">
        <v>130.74866</v>
      </c>
      <c r="N110" s="1"/>
      <c r="O110" s="1"/>
    </row>
    <row r="111" spans="1:15" ht="12.75" customHeight="1">
      <c r="A111" s="51">
        <v>102</v>
      </c>
      <c r="B111" s="53" t="s">
        <v>152</v>
      </c>
      <c r="C111" s="31">
        <v>1660.9</v>
      </c>
      <c r="D111" s="36">
        <v>1655.4166666666667</v>
      </c>
      <c r="E111" s="36">
        <v>1643.5833333333335</v>
      </c>
      <c r="F111" s="36">
        <v>1626.2666666666667</v>
      </c>
      <c r="G111" s="36">
        <v>1614.4333333333334</v>
      </c>
      <c r="H111" s="36">
        <v>1672.7333333333336</v>
      </c>
      <c r="I111" s="36">
        <v>1684.5666666666671</v>
      </c>
      <c r="J111" s="36">
        <v>1701.8833333333337</v>
      </c>
      <c r="K111" s="31">
        <v>1667.25</v>
      </c>
      <c r="L111" s="31">
        <v>1638.1</v>
      </c>
      <c r="M111" s="31">
        <v>67.637789999999995</v>
      </c>
      <c r="N111" s="1"/>
      <c r="O111" s="1"/>
    </row>
    <row r="112" spans="1:15" ht="12.75" customHeight="1">
      <c r="A112" s="51">
        <v>103</v>
      </c>
      <c r="B112" s="53" t="s">
        <v>154</v>
      </c>
      <c r="C112" s="31">
        <v>146.94999999999999</v>
      </c>
      <c r="D112" s="36">
        <v>147.71666666666667</v>
      </c>
      <c r="E112" s="36">
        <v>145.33333333333334</v>
      </c>
      <c r="F112" s="36">
        <v>143.71666666666667</v>
      </c>
      <c r="G112" s="36">
        <v>141.33333333333334</v>
      </c>
      <c r="H112" s="36">
        <v>149.33333333333334</v>
      </c>
      <c r="I112" s="36">
        <v>151.71666666666667</v>
      </c>
      <c r="J112" s="36">
        <v>153.33333333333334</v>
      </c>
      <c r="K112" s="31">
        <v>150.1</v>
      </c>
      <c r="L112" s="31">
        <v>146.1</v>
      </c>
      <c r="M112" s="31">
        <v>273.93171999999998</v>
      </c>
      <c r="N112" s="1"/>
      <c r="O112" s="1"/>
    </row>
    <row r="113" spans="1:15" ht="12.75" customHeight="1">
      <c r="A113" s="51">
        <v>104</v>
      </c>
      <c r="B113" s="53" t="s">
        <v>155</v>
      </c>
      <c r="C113" s="31">
        <v>1120.25</v>
      </c>
      <c r="D113" s="36">
        <v>1117.45</v>
      </c>
      <c r="E113" s="36">
        <v>1105.7</v>
      </c>
      <c r="F113" s="36">
        <v>1091.1500000000001</v>
      </c>
      <c r="G113" s="36">
        <v>1079.4000000000001</v>
      </c>
      <c r="H113" s="36">
        <v>1132</v>
      </c>
      <c r="I113" s="36">
        <v>1143.75</v>
      </c>
      <c r="J113" s="36">
        <v>1158.3</v>
      </c>
      <c r="K113" s="31">
        <v>1129.2</v>
      </c>
      <c r="L113" s="31">
        <v>1102.9000000000001</v>
      </c>
      <c r="M113" s="31">
        <v>2.5303800000000001</v>
      </c>
      <c r="N113" s="1"/>
      <c r="O113" s="1"/>
    </row>
    <row r="114" spans="1:15" ht="12.75" customHeight="1">
      <c r="A114" s="51">
        <v>105</v>
      </c>
      <c r="B114" s="53" t="s">
        <v>156</v>
      </c>
      <c r="C114" s="31">
        <v>977.2</v>
      </c>
      <c r="D114" s="36">
        <v>974.69999999999993</v>
      </c>
      <c r="E114" s="36">
        <v>967.49999999999989</v>
      </c>
      <c r="F114" s="36">
        <v>957.8</v>
      </c>
      <c r="G114" s="36">
        <v>950.59999999999991</v>
      </c>
      <c r="H114" s="36">
        <v>984.39999999999986</v>
      </c>
      <c r="I114" s="36">
        <v>991.59999999999991</v>
      </c>
      <c r="J114" s="36">
        <v>1001.2999999999998</v>
      </c>
      <c r="K114" s="31">
        <v>981.9</v>
      </c>
      <c r="L114" s="31">
        <v>965</v>
      </c>
      <c r="M114" s="31">
        <v>22.547999999999998</v>
      </c>
      <c r="N114" s="1"/>
      <c r="O114" s="1"/>
    </row>
    <row r="115" spans="1:15" ht="12.75" customHeight="1">
      <c r="A115" s="51">
        <v>106</v>
      </c>
      <c r="B115" s="53" t="s">
        <v>421</v>
      </c>
      <c r="C115" s="31">
        <v>175.15</v>
      </c>
      <c r="D115" s="36">
        <v>172.65</v>
      </c>
      <c r="E115" s="36">
        <v>168.5</v>
      </c>
      <c r="F115" s="36">
        <v>161.85</v>
      </c>
      <c r="G115" s="36">
        <v>157.69999999999999</v>
      </c>
      <c r="H115" s="36">
        <v>179.3</v>
      </c>
      <c r="I115" s="36">
        <v>183.45000000000005</v>
      </c>
      <c r="J115" s="36">
        <v>190.10000000000002</v>
      </c>
      <c r="K115" s="31">
        <v>176.8</v>
      </c>
      <c r="L115" s="31">
        <v>166</v>
      </c>
      <c r="M115" s="31">
        <v>841.94726000000003</v>
      </c>
      <c r="N115" s="1"/>
      <c r="O115" s="1"/>
    </row>
    <row r="116" spans="1:15" ht="12.75" customHeight="1">
      <c r="A116" s="51">
        <v>107</v>
      </c>
      <c r="B116" s="53" t="s">
        <v>157</v>
      </c>
      <c r="C116" s="31">
        <v>441.55</v>
      </c>
      <c r="D116" s="36">
        <v>440.91666666666669</v>
      </c>
      <c r="E116" s="36">
        <v>439.33333333333337</v>
      </c>
      <c r="F116" s="36">
        <v>437.11666666666667</v>
      </c>
      <c r="G116" s="36">
        <v>435.53333333333336</v>
      </c>
      <c r="H116" s="36">
        <v>443.13333333333338</v>
      </c>
      <c r="I116" s="36">
        <v>444.71666666666675</v>
      </c>
      <c r="J116" s="36">
        <v>446.93333333333339</v>
      </c>
      <c r="K116" s="31">
        <v>442.5</v>
      </c>
      <c r="L116" s="31">
        <v>438.7</v>
      </c>
      <c r="M116" s="31">
        <v>198.82944000000001</v>
      </c>
      <c r="N116" s="1"/>
      <c r="O116" s="1"/>
    </row>
    <row r="117" spans="1:15" ht="12.75" customHeight="1">
      <c r="A117" s="51">
        <v>108</v>
      </c>
      <c r="B117" s="53" t="s">
        <v>158</v>
      </c>
      <c r="C117" s="31">
        <v>757.15</v>
      </c>
      <c r="D117" s="36">
        <v>755.9</v>
      </c>
      <c r="E117" s="36">
        <v>748.25</v>
      </c>
      <c r="F117" s="36">
        <v>739.35</v>
      </c>
      <c r="G117" s="36">
        <v>731.7</v>
      </c>
      <c r="H117" s="36">
        <v>764.8</v>
      </c>
      <c r="I117" s="36">
        <v>772.44999999999982</v>
      </c>
      <c r="J117" s="36">
        <v>781.34999999999991</v>
      </c>
      <c r="K117" s="31">
        <v>763.55</v>
      </c>
      <c r="L117" s="31">
        <v>747</v>
      </c>
      <c r="M117" s="31">
        <v>19.204529999999998</v>
      </c>
      <c r="N117" s="1"/>
      <c r="O117" s="1"/>
    </row>
    <row r="118" spans="1:15" ht="12.75" customHeight="1">
      <c r="A118" s="51">
        <v>109</v>
      </c>
      <c r="B118" s="53" t="s">
        <v>283</v>
      </c>
      <c r="C118" s="31">
        <v>504.75</v>
      </c>
      <c r="D118" s="36">
        <v>501.5</v>
      </c>
      <c r="E118" s="36">
        <v>494.4</v>
      </c>
      <c r="F118" s="36">
        <v>484.04999999999995</v>
      </c>
      <c r="G118" s="36">
        <v>476.94999999999993</v>
      </c>
      <c r="H118" s="36">
        <v>511.85</v>
      </c>
      <c r="I118" s="36">
        <v>518.95000000000005</v>
      </c>
      <c r="J118" s="36">
        <v>529.30000000000007</v>
      </c>
      <c r="K118" s="31">
        <v>508.6</v>
      </c>
      <c r="L118" s="31">
        <v>491.15</v>
      </c>
      <c r="M118" s="31">
        <v>28.85641</v>
      </c>
      <c r="N118" s="1"/>
      <c r="O118" s="1"/>
    </row>
    <row r="119" spans="1:15" ht="12.75" customHeight="1">
      <c r="A119" s="51">
        <v>110</v>
      </c>
      <c r="B119" s="53" t="s">
        <v>160</v>
      </c>
      <c r="C119" s="31">
        <v>818.65</v>
      </c>
      <c r="D119" s="36">
        <v>816.23333333333323</v>
      </c>
      <c r="E119" s="36">
        <v>810.46666666666647</v>
      </c>
      <c r="F119" s="36">
        <v>802.28333333333319</v>
      </c>
      <c r="G119" s="36">
        <v>796.51666666666642</v>
      </c>
      <c r="H119" s="36">
        <v>824.41666666666652</v>
      </c>
      <c r="I119" s="36">
        <v>830.18333333333317</v>
      </c>
      <c r="J119" s="36">
        <v>838.36666666666656</v>
      </c>
      <c r="K119" s="31">
        <v>822</v>
      </c>
      <c r="L119" s="31">
        <v>808.05</v>
      </c>
      <c r="M119" s="31">
        <v>19.540230000000001</v>
      </c>
      <c r="N119" s="1"/>
      <c r="O119" s="1"/>
    </row>
    <row r="120" spans="1:15" ht="12.75" customHeight="1">
      <c r="A120" s="51">
        <v>111</v>
      </c>
      <c r="B120" s="53" t="s">
        <v>161</v>
      </c>
      <c r="C120" s="31">
        <v>519.54999999999995</v>
      </c>
      <c r="D120" s="36">
        <v>518.4</v>
      </c>
      <c r="E120" s="36">
        <v>510.65</v>
      </c>
      <c r="F120" s="36">
        <v>501.75</v>
      </c>
      <c r="G120" s="36">
        <v>494</v>
      </c>
      <c r="H120" s="36">
        <v>527.29999999999995</v>
      </c>
      <c r="I120" s="36">
        <v>535.04999999999995</v>
      </c>
      <c r="J120" s="36">
        <v>543.94999999999993</v>
      </c>
      <c r="K120" s="31">
        <v>526.15</v>
      </c>
      <c r="L120" s="31">
        <v>509.5</v>
      </c>
      <c r="M120" s="31">
        <v>42.594200000000001</v>
      </c>
      <c r="N120" s="1"/>
      <c r="O120" s="1"/>
    </row>
    <row r="121" spans="1:15" ht="12.75" customHeight="1">
      <c r="A121" s="51">
        <v>112</v>
      </c>
      <c r="B121" s="53" t="s">
        <v>162</v>
      </c>
      <c r="C121" s="31">
        <v>1825.25</v>
      </c>
      <c r="D121" s="36">
        <v>1818.3999999999999</v>
      </c>
      <c r="E121" s="36">
        <v>1795.3499999999997</v>
      </c>
      <c r="F121" s="36">
        <v>1765.4499999999998</v>
      </c>
      <c r="G121" s="36">
        <v>1742.3999999999996</v>
      </c>
      <c r="H121" s="36">
        <v>1848.2999999999997</v>
      </c>
      <c r="I121" s="36">
        <v>1871.35</v>
      </c>
      <c r="J121" s="36">
        <v>1901.2499999999998</v>
      </c>
      <c r="K121" s="31">
        <v>1841.45</v>
      </c>
      <c r="L121" s="31">
        <v>1788.5</v>
      </c>
      <c r="M121" s="31">
        <v>81.174009999999996</v>
      </c>
      <c r="N121" s="1"/>
      <c r="O121" s="1"/>
    </row>
    <row r="122" spans="1:15" ht="12.75" customHeight="1">
      <c r="A122" s="51">
        <v>113</v>
      </c>
      <c r="B122" s="53" t="s">
        <v>163</v>
      </c>
      <c r="C122" s="31">
        <v>173.2</v>
      </c>
      <c r="D122" s="36">
        <v>172.14999999999998</v>
      </c>
      <c r="E122" s="36">
        <v>169.44999999999996</v>
      </c>
      <c r="F122" s="36">
        <v>165.7</v>
      </c>
      <c r="G122" s="36">
        <v>162.99999999999997</v>
      </c>
      <c r="H122" s="36">
        <v>175.89999999999995</v>
      </c>
      <c r="I122" s="36">
        <v>178.6</v>
      </c>
      <c r="J122" s="36">
        <v>182.34999999999994</v>
      </c>
      <c r="K122" s="31">
        <v>174.85</v>
      </c>
      <c r="L122" s="31">
        <v>168.4</v>
      </c>
      <c r="M122" s="31">
        <v>100.43104</v>
      </c>
      <c r="N122" s="1"/>
      <c r="O122" s="1"/>
    </row>
    <row r="123" spans="1:15" ht="12.75" customHeight="1">
      <c r="A123" s="51">
        <v>114</v>
      </c>
      <c r="B123" s="53" t="s">
        <v>164</v>
      </c>
      <c r="C123" s="31">
        <v>2517.4</v>
      </c>
      <c r="D123" s="36">
        <v>2506.1333333333332</v>
      </c>
      <c r="E123" s="36">
        <v>2486.2666666666664</v>
      </c>
      <c r="F123" s="36">
        <v>2455.1333333333332</v>
      </c>
      <c r="G123" s="36">
        <v>2435.2666666666664</v>
      </c>
      <c r="H123" s="36">
        <v>2537.2666666666664</v>
      </c>
      <c r="I123" s="36">
        <v>2557.1333333333332</v>
      </c>
      <c r="J123" s="36">
        <v>2588.2666666666664</v>
      </c>
      <c r="K123" s="31">
        <v>2526</v>
      </c>
      <c r="L123" s="31">
        <v>2475</v>
      </c>
      <c r="M123" s="31">
        <v>3.05518</v>
      </c>
      <c r="N123" s="1"/>
      <c r="O123" s="1"/>
    </row>
    <row r="124" spans="1:15" ht="12.75" customHeight="1">
      <c r="A124" s="51">
        <v>115</v>
      </c>
      <c r="B124" s="53" t="s">
        <v>165</v>
      </c>
      <c r="C124" s="31">
        <v>381.35</v>
      </c>
      <c r="D124" s="36">
        <v>378.75</v>
      </c>
      <c r="E124" s="36">
        <v>373.5</v>
      </c>
      <c r="F124" s="36">
        <v>365.65</v>
      </c>
      <c r="G124" s="36">
        <v>360.4</v>
      </c>
      <c r="H124" s="36">
        <v>386.6</v>
      </c>
      <c r="I124" s="36">
        <v>391.85</v>
      </c>
      <c r="J124" s="36">
        <v>399.70000000000005</v>
      </c>
      <c r="K124" s="31">
        <v>384</v>
      </c>
      <c r="L124" s="31">
        <v>370.9</v>
      </c>
      <c r="M124" s="31">
        <v>26.030149999999999</v>
      </c>
      <c r="N124" s="1"/>
      <c r="O124" s="1"/>
    </row>
    <row r="125" spans="1:15" ht="12.75" customHeight="1">
      <c r="A125" s="51">
        <v>116</v>
      </c>
      <c r="B125" s="53" t="s">
        <v>166</v>
      </c>
      <c r="C125" s="31">
        <v>625.6</v>
      </c>
      <c r="D125" s="36">
        <v>623.9666666666667</v>
      </c>
      <c r="E125" s="36">
        <v>619.98333333333335</v>
      </c>
      <c r="F125" s="36">
        <v>614.36666666666667</v>
      </c>
      <c r="G125" s="36">
        <v>610.38333333333333</v>
      </c>
      <c r="H125" s="36">
        <v>629.58333333333337</v>
      </c>
      <c r="I125" s="36">
        <v>633.56666666666672</v>
      </c>
      <c r="J125" s="36">
        <v>639.18333333333339</v>
      </c>
      <c r="K125" s="31">
        <v>627.95000000000005</v>
      </c>
      <c r="L125" s="31">
        <v>618.35</v>
      </c>
      <c r="M125" s="31">
        <v>50.302869999999999</v>
      </c>
      <c r="N125" s="1"/>
      <c r="O125" s="1"/>
    </row>
    <row r="126" spans="1:15" ht="12.75" customHeight="1">
      <c r="A126" s="51">
        <v>117</v>
      </c>
      <c r="B126" s="53" t="s">
        <v>284</v>
      </c>
      <c r="C126" s="31">
        <v>949.75</v>
      </c>
      <c r="D126" s="36">
        <v>952.80000000000007</v>
      </c>
      <c r="E126" s="36">
        <v>933.70000000000016</v>
      </c>
      <c r="F126" s="36">
        <v>917.65000000000009</v>
      </c>
      <c r="G126" s="36">
        <v>898.55000000000018</v>
      </c>
      <c r="H126" s="36">
        <v>968.85000000000014</v>
      </c>
      <c r="I126" s="36">
        <v>987.95</v>
      </c>
      <c r="J126" s="36">
        <v>1004.0000000000001</v>
      </c>
      <c r="K126" s="31">
        <v>971.9</v>
      </c>
      <c r="L126" s="31">
        <v>936.75</v>
      </c>
      <c r="M126" s="31">
        <v>77.263319999999993</v>
      </c>
      <c r="N126" s="1"/>
      <c r="O126" s="1"/>
    </row>
    <row r="127" spans="1:15" ht="12.75" customHeight="1">
      <c r="A127" s="51">
        <v>118</v>
      </c>
      <c r="B127" s="53" t="s">
        <v>167</v>
      </c>
      <c r="C127" s="31">
        <v>3479.75</v>
      </c>
      <c r="D127" s="36">
        <v>3468.2666666666664</v>
      </c>
      <c r="E127" s="36">
        <v>3398.5333333333328</v>
      </c>
      <c r="F127" s="36">
        <v>3317.3166666666666</v>
      </c>
      <c r="G127" s="36">
        <v>3247.583333333333</v>
      </c>
      <c r="H127" s="36">
        <v>3549.4833333333327</v>
      </c>
      <c r="I127" s="36">
        <v>3619.2166666666662</v>
      </c>
      <c r="J127" s="36">
        <v>3700.4333333333325</v>
      </c>
      <c r="K127" s="31">
        <v>3538</v>
      </c>
      <c r="L127" s="31">
        <v>3387.05</v>
      </c>
      <c r="M127" s="31">
        <v>96.376059999999995</v>
      </c>
      <c r="N127" s="1"/>
      <c r="O127" s="1"/>
    </row>
    <row r="128" spans="1:15" ht="12.75" customHeight="1">
      <c r="A128" s="51">
        <v>119</v>
      </c>
      <c r="B128" s="53" t="s">
        <v>168</v>
      </c>
      <c r="C128" s="31">
        <v>5448.55</v>
      </c>
      <c r="D128" s="36">
        <v>5408.4333333333334</v>
      </c>
      <c r="E128" s="36">
        <v>5350.416666666667</v>
      </c>
      <c r="F128" s="36">
        <v>5252.2833333333338</v>
      </c>
      <c r="G128" s="36">
        <v>5194.2666666666673</v>
      </c>
      <c r="H128" s="36">
        <v>5506.5666666666666</v>
      </c>
      <c r="I128" s="36">
        <v>5564.583333333333</v>
      </c>
      <c r="J128" s="36">
        <v>5662.7166666666662</v>
      </c>
      <c r="K128" s="31">
        <v>5466.45</v>
      </c>
      <c r="L128" s="31">
        <v>5310.3</v>
      </c>
      <c r="M128" s="31">
        <v>5.3648600000000002</v>
      </c>
      <c r="N128" s="1"/>
      <c r="O128" s="1"/>
    </row>
    <row r="129" spans="1:15" ht="12.75" customHeight="1">
      <c r="A129" s="51">
        <v>120</v>
      </c>
      <c r="B129" s="53" t="s">
        <v>169</v>
      </c>
      <c r="C129" s="31">
        <v>5583.95</v>
      </c>
      <c r="D129" s="36">
        <v>5544.1166666666659</v>
      </c>
      <c r="E129" s="36">
        <v>5455.8333333333321</v>
      </c>
      <c r="F129" s="36">
        <v>5327.7166666666662</v>
      </c>
      <c r="G129" s="36">
        <v>5239.4333333333325</v>
      </c>
      <c r="H129" s="36">
        <v>5672.2333333333318</v>
      </c>
      <c r="I129" s="36">
        <v>5760.5166666666664</v>
      </c>
      <c r="J129" s="36">
        <v>5888.6333333333314</v>
      </c>
      <c r="K129" s="31">
        <v>5632.4</v>
      </c>
      <c r="L129" s="31">
        <v>5416</v>
      </c>
      <c r="M129" s="31">
        <v>2.38436</v>
      </c>
      <c r="N129" s="1"/>
      <c r="O129" s="1"/>
    </row>
    <row r="130" spans="1:15" ht="12.75" customHeight="1">
      <c r="A130" s="51">
        <v>121</v>
      </c>
      <c r="B130" s="53" t="s">
        <v>170</v>
      </c>
      <c r="C130" s="31">
        <v>1505.35</v>
      </c>
      <c r="D130" s="36">
        <v>1483.8833333333332</v>
      </c>
      <c r="E130" s="36">
        <v>1457.8166666666664</v>
      </c>
      <c r="F130" s="36">
        <v>1410.2833333333331</v>
      </c>
      <c r="G130" s="36">
        <v>1384.2166666666662</v>
      </c>
      <c r="H130" s="36">
        <v>1531.4166666666665</v>
      </c>
      <c r="I130" s="36">
        <v>1557.4833333333331</v>
      </c>
      <c r="J130" s="36">
        <v>1605.0166666666667</v>
      </c>
      <c r="K130" s="31">
        <v>1509.95</v>
      </c>
      <c r="L130" s="31">
        <v>1436.35</v>
      </c>
      <c r="M130" s="31">
        <v>10.55599</v>
      </c>
      <c r="N130" s="1"/>
      <c r="O130" s="1"/>
    </row>
    <row r="131" spans="1:15" ht="12.75" customHeight="1">
      <c r="A131" s="51">
        <v>122</v>
      </c>
      <c r="B131" s="53" t="s">
        <v>171</v>
      </c>
      <c r="C131" s="31">
        <v>1651.55</v>
      </c>
      <c r="D131" s="36">
        <v>1639.6333333333332</v>
      </c>
      <c r="E131" s="36">
        <v>1620.9666666666665</v>
      </c>
      <c r="F131" s="36">
        <v>1590.3833333333332</v>
      </c>
      <c r="G131" s="36">
        <v>1571.7166666666665</v>
      </c>
      <c r="H131" s="36">
        <v>1670.2166666666665</v>
      </c>
      <c r="I131" s="36">
        <v>1688.8833333333334</v>
      </c>
      <c r="J131" s="36">
        <v>1719.4666666666665</v>
      </c>
      <c r="K131" s="31">
        <v>1658.3</v>
      </c>
      <c r="L131" s="31">
        <v>1609.05</v>
      </c>
      <c r="M131" s="31">
        <v>31.54787</v>
      </c>
      <c r="N131" s="1"/>
      <c r="O131" s="1"/>
    </row>
    <row r="132" spans="1:15" ht="12.75" customHeight="1">
      <c r="A132" s="51">
        <v>123</v>
      </c>
      <c r="B132" s="53" t="s">
        <v>172</v>
      </c>
      <c r="C132" s="31">
        <v>289.2</v>
      </c>
      <c r="D132" s="36">
        <v>289.36666666666662</v>
      </c>
      <c r="E132" s="36">
        <v>282.33333333333326</v>
      </c>
      <c r="F132" s="36">
        <v>275.46666666666664</v>
      </c>
      <c r="G132" s="36">
        <v>268.43333333333328</v>
      </c>
      <c r="H132" s="36">
        <v>296.23333333333323</v>
      </c>
      <c r="I132" s="36">
        <v>303.26666666666665</v>
      </c>
      <c r="J132" s="36">
        <v>310.13333333333321</v>
      </c>
      <c r="K132" s="31">
        <v>296.39999999999998</v>
      </c>
      <c r="L132" s="31">
        <v>282.5</v>
      </c>
      <c r="M132" s="31">
        <v>169.51797999999999</v>
      </c>
      <c r="N132" s="1"/>
      <c r="O132" s="1"/>
    </row>
    <row r="133" spans="1:15" ht="12.75" customHeight="1">
      <c r="A133" s="51">
        <v>124</v>
      </c>
      <c r="B133" s="53" t="s">
        <v>859</v>
      </c>
      <c r="C133" s="31">
        <v>1999.95</v>
      </c>
      <c r="D133" s="36">
        <v>2020.1833333333334</v>
      </c>
      <c r="E133" s="36">
        <v>1959.7666666666669</v>
      </c>
      <c r="F133" s="36">
        <v>1919.5833333333335</v>
      </c>
      <c r="G133" s="36">
        <v>1859.166666666667</v>
      </c>
      <c r="H133" s="36">
        <v>2060.3666666666668</v>
      </c>
      <c r="I133" s="36">
        <v>2120.7833333333328</v>
      </c>
      <c r="J133" s="36">
        <v>2160.9666666666667</v>
      </c>
      <c r="K133" s="31">
        <v>2080.6</v>
      </c>
      <c r="L133" s="31">
        <v>1980</v>
      </c>
      <c r="M133" s="31">
        <v>3.7214800000000001</v>
      </c>
      <c r="N133" s="1"/>
      <c r="O133" s="1"/>
    </row>
    <row r="134" spans="1:15" ht="12.75" customHeight="1">
      <c r="A134" s="51">
        <v>125</v>
      </c>
      <c r="B134" s="53" t="s">
        <v>174</v>
      </c>
      <c r="C134" s="31">
        <v>527.85</v>
      </c>
      <c r="D134" s="36">
        <v>527.9</v>
      </c>
      <c r="E134" s="36">
        <v>523.25</v>
      </c>
      <c r="F134" s="36">
        <v>518.65</v>
      </c>
      <c r="G134" s="36">
        <v>514</v>
      </c>
      <c r="H134" s="36">
        <v>532.5</v>
      </c>
      <c r="I134" s="36">
        <v>537.14999999999986</v>
      </c>
      <c r="J134" s="36">
        <v>541.75</v>
      </c>
      <c r="K134" s="31">
        <v>532.54999999999995</v>
      </c>
      <c r="L134" s="31">
        <v>523.29999999999995</v>
      </c>
      <c r="M134" s="31">
        <v>21.775639999999999</v>
      </c>
      <c r="N134" s="1"/>
      <c r="O134" s="1"/>
    </row>
    <row r="135" spans="1:15" ht="12.75" customHeight="1">
      <c r="A135" s="51">
        <v>126</v>
      </c>
      <c r="B135" s="53" t="s">
        <v>175</v>
      </c>
      <c r="C135" s="31">
        <v>10186.9</v>
      </c>
      <c r="D135" s="36">
        <v>10111.833333333334</v>
      </c>
      <c r="E135" s="36">
        <v>9988.0666666666675</v>
      </c>
      <c r="F135" s="36">
        <v>9789.2333333333336</v>
      </c>
      <c r="G135" s="36">
        <v>9665.4666666666672</v>
      </c>
      <c r="H135" s="36">
        <v>10310.666666666668</v>
      </c>
      <c r="I135" s="36">
        <v>10434.433333333334</v>
      </c>
      <c r="J135" s="36">
        <v>10633.266666666668</v>
      </c>
      <c r="K135" s="31">
        <v>10235.6</v>
      </c>
      <c r="L135" s="31">
        <v>9913</v>
      </c>
      <c r="M135" s="31">
        <v>9.9702400000000004</v>
      </c>
      <c r="N135" s="1"/>
      <c r="O135" s="1"/>
    </row>
    <row r="136" spans="1:15" ht="12.75" customHeight="1">
      <c r="A136" s="51">
        <v>127</v>
      </c>
      <c r="B136" s="53" t="s">
        <v>286</v>
      </c>
      <c r="C136" s="31">
        <v>780.8</v>
      </c>
      <c r="D136" s="36">
        <v>766.93333333333339</v>
      </c>
      <c r="E136" s="36">
        <v>736.06666666666683</v>
      </c>
      <c r="F136" s="36">
        <v>691.33333333333348</v>
      </c>
      <c r="G136" s="36">
        <v>660.46666666666692</v>
      </c>
      <c r="H136" s="36">
        <v>811.66666666666674</v>
      </c>
      <c r="I136" s="36">
        <v>842.5333333333333</v>
      </c>
      <c r="J136" s="36">
        <v>887.26666666666665</v>
      </c>
      <c r="K136" s="31">
        <v>797.8</v>
      </c>
      <c r="L136" s="31">
        <v>722.2</v>
      </c>
      <c r="M136" s="31">
        <v>49.817729999999997</v>
      </c>
      <c r="N136" s="1"/>
      <c r="O136" s="1"/>
    </row>
    <row r="137" spans="1:15" ht="12.75" customHeight="1">
      <c r="A137" s="51">
        <v>128</v>
      </c>
      <c r="B137" s="53" t="s">
        <v>176</v>
      </c>
      <c r="C137" s="31">
        <v>1089.75</v>
      </c>
      <c r="D137" s="36">
        <v>1085.3666666666666</v>
      </c>
      <c r="E137" s="36">
        <v>1078.5333333333331</v>
      </c>
      <c r="F137" s="36">
        <v>1067.3166666666666</v>
      </c>
      <c r="G137" s="36">
        <v>1060.4833333333331</v>
      </c>
      <c r="H137" s="36">
        <v>1096.583333333333</v>
      </c>
      <c r="I137" s="36">
        <v>1103.4166666666665</v>
      </c>
      <c r="J137" s="36">
        <v>1114.633333333333</v>
      </c>
      <c r="K137" s="31">
        <v>1092.2</v>
      </c>
      <c r="L137" s="31">
        <v>1074.1500000000001</v>
      </c>
      <c r="M137" s="31">
        <v>7.6025900000000002</v>
      </c>
      <c r="N137" s="1"/>
      <c r="O137" s="1"/>
    </row>
    <row r="138" spans="1:15" ht="12.75" customHeight="1">
      <c r="A138" s="51">
        <v>129</v>
      </c>
      <c r="B138" s="53" t="s">
        <v>179</v>
      </c>
      <c r="C138" s="31">
        <v>890.3</v>
      </c>
      <c r="D138" s="36">
        <v>879.69999999999993</v>
      </c>
      <c r="E138" s="36">
        <v>864.84999999999991</v>
      </c>
      <c r="F138" s="36">
        <v>839.4</v>
      </c>
      <c r="G138" s="36">
        <v>824.55</v>
      </c>
      <c r="H138" s="36">
        <v>905.14999999999986</v>
      </c>
      <c r="I138" s="36">
        <v>920</v>
      </c>
      <c r="J138" s="36">
        <v>945.44999999999982</v>
      </c>
      <c r="K138" s="31">
        <v>894.55</v>
      </c>
      <c r="L138" s="31">
        <v>854.25</v>
      </c>
      <c r="M138" s="31">
        <v>29.01717</v>
      </c>
      <c r="N138" s="1"/>
      <c r="O138" s="1"/>
    </row>
    <row r="139" spans="1:15" ht="12.75" customHeight="1">
      <c r="A139" s="51">
        <v>130</v>
      </c>
      <c r="B139" s="53" t="s">
        <v>181</v>
      </c>
      <c r="C139" s="31">
        <v>113.25</v>
      </c>
      <c r="D139" s="36">
        <v>113.60000000000001</v>
      </c>
      <c r="E139" s="36">
        <v>112.45000000000002</v>
      </c>
      <c r="F139" s="36">
        <v>111.65</v>
      </c>
      <c r="G139" s="36">
        <v>110.50000000000001</v>
      </c>
      <c r="H139" s="36">
        <v>114.40000000000002</v>
      </c>
      <c r="I139" s="36">
        <v>115.55000000000003</v>
      </c>
      <c r="J139" s="36">
        <v>116.35000000000002</v>
      </c>
      <c r="K139" s="31">
        <v>114.75</v>
      </c>
      <c r="L139" s="31">
        <v>112.8</v>
      </c>
      <c r="M139" s="31">
        <v>112.93425999999999</v>
      </c>
      <c r="N139" s="1"/>
      <c r="O139" s="1"/>
    </row>
    <row r="140" spans="1:15" ht="12.75" customHeight="1">
      <c r="A140" s="51">
        <v>131</v>
      </c>
      <c r="B140" s="53" t="s">
        <v>182</v>
      </c>
      <c r="C140" s="31">
        <v>2598.5</v>
      </c>
      <c r="D140" s="36">
        <v>2584.1333333333332</v>
      </c>
      <c r="E140" s="36">
        <v>2566.2166666666662</v>
      </c>
      <c r="F140" s="36">
        <v>2533.9333333333329</v>
      </c>
      <c r="G140" s="36">
        <v>2516.016666666666</v>
      </c>
      <c r="H140" s="36">
        <v>2616.4166666666665</v>
      </c>
      <c r="I140" s="36">
        <v>2634.3333333333335</v>
      </c>
      <c r="J140" s="36">
        <v>2666.6166666666668</v>
      </c>
      <c r="K140" s="31">
        <v>2602.0500000000002</v>
      </c>
      <c r="L140" s="31">
        <v>2551.85</v>
      </c>
      <c r="M140" s="31">
        <v>3.0041799999999999</v>
      </c>
      <c r="N140" s="1"/>
      <c r="O140" s="1"/>
    </row>
    <row r="141" spans="1:15" ht="12.75" customHeight="1">
      <c r="A141" s="51">
        <v>132</v>
      </c>
      <c r="B141" s="53" t="s">
        <v>183</v>
      </c>
      <c r="C141" s="31">
        <v>142577.4</v>
      </c>
      <c r="D141" s="36">
        <v>141974.15</v>
      </c>
      <c r="E141" s="36">
        <v>141103.34999999998</v>
      </c>
      <c r="F141" s="36">
        <v>139629.29999999999</v>
      </c>
      <c r="G141" s="36">
        <v>138758.49999999997</v>
      </c>
      <c r="H141" s="36">
        <v>143448.19999999998</v>
      </c>
      <c r="I141" s="36">
        <v>144318.99999999997</v>
      </c>
      <c r="J141" s="36">
        <v>145793.04999999999</v>
      </c>
      <c r="K141" s="31">
        <v>142844.95000000001</v>
      </c>
      <c r="L141" s="31">
        <v>140500.1</v>
      </c>
      <c r="M141" s="31">
        <v>0.11634</v>
      </c>
      <c r="N141" s="1"/>
      <c r="O141" s="1"/>
    </row>
    <row r="142" spans="1:15" ht="12.75" customHeight="1">
      <c r="A142" s="51">
        <v>133</v>
      </c>
      <c r="B142" s="53" t="s">
        <v>287</v>
      </c>
      <c r="C142" s="31">
        <v>65.05</v>
      </c>
      <c r="D142" s="36">
        <v>64.716666666666669</v>
      </c>
      <c r="E142" s="36">
        <v>63.683333333333337</v>
      </c>
      <c r="F142" s="36">
        <v>62.31666666666667</v>
      </c>
      <c r="G142" s="36">
        <v>61.283333333333339</v>
      </c>
      <c r="H142" s="36">
        <v>66.083333333333343</v>
      </c>
      <c r="I142" s="36">
        <v>67.116666666666674</v>
      </c>
      <c r="J142" s="36">
        <v>68.483333333333334</v>
      </c>
      <c r="K142" s="31">
        <v>65.75</v>
      </c>
      <c r="L142" s="31">
        <v>63.35</v>
      </c>
      <c r="M142" s="31">
        <v>172.88754</v>
      </c>
      <c r="N142" s="1"/>
      <c r="O142" s="1"/>
    </row>
    <row r="143" spans="1:15" ht="12.75" customHeight="1">
      <c r="A143" s="51">
        <v>134</v>
      </c>
      <c r="B143" s="53" t="s">
        <v>184</v>
      </c>
      <c r="C143" s="31">
        <v>1394.95</v>
      </c>
      <c r="D143" s="36">
        <v>1389.25</v>
      </c>
      <c r="E143" s="36">
        <v>1381.05</v>
      </c>
      <c r="F143" s="36">
        <v>1367.1499999999999</v>
      </c>
      <c r="G143" s="36">
        <v>1358.9499999999998</v>
      </c>
      <c r="H143" s="36">
        <v>1403.15</v>
      </c>
      <c r="I143" s="36">
        <v>1411.35</v>
      </c>
      <c r="J143" s="36">
        <v>1425.2500000000002</v>
      </c>
      <c r="K143" s="31">
        <v>1397.45</v>
      </c>
      <c r="L143" s="31">
        <v>1375.35</v>
      </c>
      <c r="M143" s="31">
        <v>2.01126</v>
      </c>
      <c r="N143" s="1"/>
      <c r="O143" s="1"/>
    </row>
    <row r="144" spans="1:15" ht="12.75" customHeight="1">
      <c r="A144" s="51">
        <v>135</v>
      </c>
      <c r="B144" s="53" t="s">
        <v>186</v>
      </c>
      <c r="C144" s="31">
        <v>5031.6499999999996</v>
      </c>
      <c r="D144" s="36">
        <v>4984.55</v>
      </c>
      <c r="E144" s="36">
        <v>4919.1000000000004</v>
      </c>
      <c r="F144" s="36">
        <v>4806.55</v>
      </c>
      <c r="G144" s="36">
        <v>4741.1000000000004</v>
      </c>
      <c r="H144" s="36">
        <v>5097.1000000000004</v>
      </c>
      <c r="I144" s="36">
        <v>5162.5499999999993</v>
      </c>
      <c r="J144" s="36">
        <v>5275.1</v>
      </c>
      <c r="K144" s="31">
        <v>5050</v>
      </c>
      <c r="L144" s="31">
        <v>4872</v>
      </c>
      <c r="M144" s="31">
        <v>3.0842700000000001</v>
      </c>
      <c r="N144" s="1"/>
      <c r="O144" s="1"/>
    </row>
    <row r="145" spans="1:15" ht="12.75" customHeight="1">
      <c r="A145" s="51">
        <v>136</v>
      </c>
      <c r="B145" s="53" t="s">
        <v>187</v>
      </c>
      <c r="C145" s="31">
        <v>3417.5</v>
      </c>
      <c r="D145" s="36">
        <v>3376.4333333333329</v>
      </c>
      <c r="E145" s="36">
        <v>3327.8666666666659</v>
      </c>
      <c r="F145" s="36">
        <v>3238.2333333333331</v>
      </c>
      <c r="G145" s="36">
        <v>3189.6666666666661</v>
      </c>
      <c r="H145" s="36">
        <v>3466.0666666666657</v>
      </c>
      <c r="I145" s="36">
        <v>3514.6333333333323</v>
      </c>
      <c r="J145" s="36">
        <v>3604.2666666666655</v>
      </c>
      <c r="K145" s="31">
        <v>3425</v>
      </c>
      <c r="L145" s="31">
        <v>3286.8</v>
      </c>
      <c r="M145" s="31">
        <v>2.8209200000000001</v>
      </c>
      <c r="N145" s="1"/>
      <c r="O145" s="1"/>
    </row>
    <row r="146" spans="1:15" ht="12.75" customHeight="1">
      <c r="A146" s="51">
        <v>137</v>
      </c>
      <c r="B146" s="53" t="s">
        <v>188</v>
      </c>
      <c r="C146" s="31">
        <v>2506</v>
      </c>
      <c r="D146" s="36">
        <v>2499.8166666666666</v>
      </c>
      <c r="E146" s="36">
        <v>2487.8833333333332</v>
      </c>
      <c r="F146" s="36">
        <v>2469.7666666666664</v>
      </c>
      <c r="G146" s="36">
        <v>2457.833333333333</v>
      </c>
      <c r="H146" s="36">
        <v>2517.9333333333334</v>
      </c>
      <c r="I146" s="36">
        <v>2529.8666666666668</v>
      </c>
      <c r="J146" s="36">
        <v>2547.9833333333336</v>
      </c>
      <c r="K146" s="31">
        <v>2511.75</v>
      </c>
      <c r="L146" s="31">
        <v>2481.6999999999998</v>
      </c>
      <c r="M146" s="31">
        <v>7.1609400000000001</v>
      </c>
      <c r="N146" s="1"/>
      <c r="O146" s="1"/>
    </row>
    <row r="147" spans="1:15" ht="12.75" customHeight="1">
      <c r="A147" s="51">
        <v>138</v>
      </c>
      <c r="B147" s="53" t="s">
        <v>466</v>
      </c>
      <c r="C147" s="31">
        <v>90.95</v>
      </c>
      <c r="D147" s="36">
        <v>90.183333333333323</v>
      </c>
      <c r="E147" s="36">
        <v>88.616666666666646</v>
      </c>
      <c r="F147" s="36">
        <v>86.283333333333317</v>
      </c>
      <c r="G147" s="36">
        <v>84.71666666666664</v>
      </c>
      <c r="H147" s="36">
        <v>92.516666666666652</v>
      </c>
      <c r="I147" s="36">
        <v>94.083333333333343</v>
      </c>
      <c r="J147" s="36">
        <v>96.416666666666657</v>
      </c>
      <c r="K147" s="31">
        <v>91.75</v>
      </c>
      <c r="L147" s="31">
        <v>87.85</v>
      </c>
      <c r="M147" s="31">
        <v>1394.72846</v>
      </c>
      <c r="N147" s="1"/>
      <c r="O147" s="1"/>
    </row>
    <row r="148" spans="1:15" ht="12.75" customHeight="1">
      <c r="A148" s="51">
        <v>139</v>
      </c>
      <c r="B148" s="53" t="s">
        <v>189</v>
      </c>
      <c r="C148" s="31">
        <v>219.85</v>
      </c>
      <c r="D148" s="36">
        <v>220.06666666666663</v>
      </c>
      <c r="E148" s="36">
        <v>218.18333333333328</v>
      </c>
      <c r="F148" s="36">
        <v>216.51666666666665</v>
      </c>
      <c r="G148" s="36">
        <v>214.6333333333333</v>
      </c>
      <c r="H148" s="36">
        <v>221.73333333333326</v>
      </c>
      <c r="I148" s="36">
        <v>223.61666666666665</v>
      </c>
      <c r="J148" s="36">
        <v>225.28333333333325</v>
      </c>
      <c r="K148" s="31">
        <v>221.95</v>
      </c>
      <c r="L148" s="31">
        <v>218.4</v>
      </c>
      <c r="M148" s="31">
        <v>72.261229999999998</v>
      </c>
      <c r="N148" s="1"/>
      <c r="O148" s="1"/>
    </row>
    <row r="149" spans="1:15" ht="12.75" customHeight="1">
      <c r="A149" s="51">
        <v>140</v>
      </c>
      <c r="B149" s="53" t="s">
        <v>191</v>
      </c>
      <c r="C149" s="31">
        <v>317.5</v>
      </c>
      <c r="D149" s="36">
        <v>316.7</v>
      </c>
      <c r="E149" s="36">
        <v>313.39999999999998</v>
      </c>
      <c r="F149" s="36">
        <v>309.3</v>
      </c>
      <c r="G149" s="36">
        <v>306</v>
      </c>
      <c r="H149" s="36">
        <v>320.79999999999995</v>
      </c>
      <c r="I149" s="36">
        <v>324.10000000000002</v>
      </c>
      <c r="J149" s="36">
        <v>328.19999999999993</v>
      </c>
      <c r="K149" s="31">
        <v>320</v>
      </c>
      <c r="L149" s="31">
        <v>312.60000000000002</v>
      </c>
      <c r="M149" s="31">
        <v>209.31224</v>
      </c>
      <c r="N149" s="1"/>
      <c r="O149" s="1"/>
    </row>
    <row r="150" spans="1:15" ht="12.75" customHeight="1">
      <c r="A150" s="51">
        <v>141</v>
      </c>
      <c r="B150" s="53" t="s">
        <v>275</v>
      </c>
      <c r="C150" s="31">
        <v>163.25</v>
      </c>
      <c r="D150" s="36">
        <v>164.25</v>
      </c>
      <c r="E150" s="36">
        <v>161.65</v>
      </c>
      <c r="F150" s="36">
        <v>160.05000000000001</v>
      </c>
      <c r="G150" s="36">
        <v>157.45000000000002</v>
      </c>
      <c r="H150" s="36">
        <v>165.85</v>
      </c>
      <c r="I150" s="36">
        <v>168.45000000000002</v>
      </c>
      <c r="J150" s="36">
        <v>170.04999999999998</v>
      </c>
      <c r="K150" s="31">
        <v>166.85</v>
      </c>
      <c r="L150" s="31">
        <v>162.65</v>
      </c>
      <c r="M150" s="31">
        <v>40.441470000000002</v>
      </c>
      <c r="N150" s="1"/>
      <c r="O150" s="1"/>
    </row>
    <row r="151" spans="1:15" ht="12.75" customHeight="1">
      <c r="A151" s="51">
        <v>142</v>
      </c>
      <c r="B151" s="53" t="s">
        <v>192</v>
      </c>
      <c r="C151" s="31">
        <v>1323.7</v>
      </c>
      <c r="D151" s="36">
        <v>1315.9333333333334</v>
      </c>
      <c r="E151" s="36">
        <v>1305.2166666666667</v>
      </c>
      <c r="F151" s="36">
        <v>1286.7333333333333</v>
      </c>
      <c r="G151" s="36">
        <v>1276.0166666666667</v>
      </c>
      <c r="H151" s="36">
        <v>1334.4166666666667</v>
      </c>
      <c r="I151" s="36">
        <v>1345.1333333333334</v>
      </c>
      <c r="J151" s="36">
        <v>1363.6166666666668</v>
      </c>
      <c r="K151" s="31">
        <v>1326.65</v>
      </c>
      <c r="L151" s="31">
        <v>1297.45</v>
      </c>
      <c r="M151" s="31">
        <v>4.5185300000000002</v>
      </c>
      <c r="N151" s="1"/>
      <c r="O151" s="1"/>
    </row>
    <row r="152" spans="1:15" ht="12.75" customHeight="1">
      <c r="A152" s="51">
        <v>143</v>
      </c>
      <c r="B152" s="53" t="s">
        <v>193</v>
      </c>
      <c r="C152" s="31">
        <v>6521.1</v>
      </c>
      <c r="D152" s="36">
        <v>6493.6833333333334</v>
      </c>
      <c r="E152" s="36">
        <v>6429.4666666666672</v>
      </c>
      <c r="F152" s="36">
        <v>6337.8333333333339</v>
      </c>
      <c r="G152" s="36">
        <v>6273.6166666666677</v>
      </c>
      <c r="H152" s="36">
        <v>6585.3166666666666</v>
      </c>
      <c r="I152" s="36">
        <v>6649.5333333333319</v>
      </c>
      <c r="J152" s="36">
        <v>6741.1666666666661</v>
      </c>
      <c r="K152" s="31">
        <v>6557.9</v>
      </c>
      <c r="L152" s="31">
        <v>6402.05</v>
      </c>
      <c r="M152" s="31">
        <v>1.5147999999999999</v>
      </c>
      <c r="N152" s="1"/>
      <c r="O152" s="1"/>
    </row>
    <row r="153" spans="1:15" ht="12.75" customHeight="1">
      <c r="A153" s="51">
        <v>144</v>
      </c>
      <c r="B153" s="53" t="s">
        <v>289</v>
      </c>
      <c r="C153" s="31">
        <v>426.5</v>
      </c>
      <c r="D153" s="36">
        <v>426.3</v>
      </c>
      <c r="E153" s="36">
        <v>418.75</v>
      </c>
      <c r="F153" s="36">
        <v>411</v>
      </c>
      <c r="G153" s="36">
        <v>403.45</v>
      </c>
      <c r="H153" s="36">
        <v>434.05</v>
      </c>
      <c r="I153" s="36">
        <v>441.60000000000008</v>
      </c>
      <c r="J153" s="36">
        <v>449.35</v>
      </c>
      <c r="K153" s="31">
        <v>433.85</v>
      </c>
      <c r="L153" s="31">
        <v>418.55</v>
      </c>
      <c r="M153" s="31">
        <v>35.12753</v>
      </c>
      <c r="N153" s="1"/>
      <c r="O153" s="1"/>
    </row>
    <row r="154" spans="1:15" ht="12.75" customHeight="1">
      <c r="A154" s="51">
        <v>145</v>
      </c>
      <c r="B154" s="53" t="s">
        <v>194</v>
      </c>
      <c r="C154" s="31">
        <v>252.25</v>
      </c>
      <c r="D154" s="36">
        <v>250.9666666666667</v>
      </c>
      <c r="E154" s="36">
        <v>247.5833333333334</v>
      </c>
      <c r="F154" s="36">
        <v>242.91666666666671</v>
      </c>
      <c r="G154" s="36">
        <v>239.53333333333342</v>
      </c>
      <c r="H154" s="36">
        <v>255.63333333333338</v>
      </c>
      <c r="I154" s="36">
        <v>259.01666666666671</v>
      </c>
      <c r="J154" s="36">
        <v>263.68333333333339</v>
      </c>
      <c r="K154" s="31">
        <v>254.35</v>
      </c>
      <c r="L154" s="31">
        <v>246.3</v>
      </c>
      <c r="M154" s="31">
        <v>332.93191999999999</v>
      </c>
      <c r="N154" s="1"/>
      <c r="O154" s="1"/>
    </row>
    <row r="155" spans="1:15" ht="12.75" customHeight="1">
      <c r="A155" s="51">
        <v>146</v>
      </c>
      <c r="B155" s="53" t="s">
        <v>195</v>
      </c>
      <c r="C155" s="31">
        <v>37314.1</v>
      </c>
      <c r="D155" s="36">
        <v>37196.98333333333</v>
      </c>
      <c r="E155" s="36">
        <v>36993.666666666657</v>
      </c>
      <c r="F155" s="36">
        <v>36673.23333333333</v>
      </c>
      <c r="G155" s="36">
        <v>36469.916666666657</v>
      </c>
      <c r="H155" s="36">
        <v>37517.416666666657</v>
      </c>
      <c r="I155" s="36">
        <v>37720.733333333323</v>
      </c>
      <c r="J155" s="36">
        <v>38041.166666666657</v>
      </c>
      <c r="K155" s="31">
        <v>37400.300000000003</v>
      </c>
      <c r="L155" s="31">
        <v>36876.550000000003</v>
      </c>
      <c r="M155" s="31">
        <v>0.12384000000000001</v>
      </c>
      <c r="N155" s="1"/>
      <c r="O155" s="1"/>
    </row>
    <row r="156" spans="1:15" ht="12.75" customHeight="1">
      <c r="A156" s="51">
        <v>147</v>
      </c>
      <c r="B156" s="53" t="s">
        <v>292</v>
      </c>
      <c r="C156" s="31">
        <v>1582.1</v>
      </c>
      <c r="D156" s="36">
        <v>1579.45</v>
      </c>
      <c r="E156" s="36">
        <v>1566.9</v>
      </c>
      <c r="F156" s="36">
        <v>1551.7</v>
      </c>
      <c r="G156" s="36">
        <v>1539.15</v>
      </c>
      <c r="H156" s="36">
        <v>1594.65</v>
      </c>
      <c r="I156" s="36">
        <v>1607.1999999999998</v>
      </c>
      <c r="J156" s="36">
        <v>1622.4</v>
      </c>
      <c r="K156" s="31">
        <v>1592</v>
      </c>
      <c r="L156" s="31">
        <v>1564.25</v>
      </c>
      <c r="M156" s="31">
        <v>1.83057</v>
      </c>
      <c r="N156" s="1"/>
      <c r="O156" s="1"/>
    </row>
    <row r="157" spans="1:15" ht="12.75" customHeight="1">
      <c r="A157" s="51">
        <v>148</v>
      </c>
      <c r="B157" s="53" t="s">
        <v>290</v>
      </c>
      <c r="C157" s="31">
        <v>761.2</v>
      </c>
      <c r="D157" s="36">
        <v>762.86666666666667</v>
      </c>
      <c r="E157" s="36">
        <v>751.43333333333339</v>
      </c>
      <c r="F157" s="36">
        <v>741.66666666666674</v>
      </c>
      <c r="G157" s="36">
        <v>730.23333333333346</v>
      </c>
      <c r="H157" s="36">
        <v>772.63333333333333</v>
      </c>
      <c r="I157" s="36">
        <v>784.06666666666649</v>
      </c>
      <c r="J157" s="36">
        <v>793.83333333333326</v>
      </c>
      <c r="K157" s="31">
        <v>774.3</v>
      </c>
      <c r="L157" s="31">
        <v>753.1</v>
      </c>
      <c r="M157" s="31">
        <v>29.32281</v>
      </c>
      <c r="N157" s="1"/>
      <c r="O157" s="1"/>
    </row>
    <row r="158" spans="1:15" ht="12.75" customHeight="1">
      <c r="A158" s="51">
        <v>149</v>
      </c>
      <c r="B158" s="53" t="s">
        <v>196</v>
      </c>
      <c r="C158" s="31">
        <v>916.1</v>
      </c>
      <c r="D158" s="36">
        <v>908</v>
      </c>
      <c r="E158" s="36">
        <v>898.05</v>
      </c>
      <c r="F158" s="36">
        <v>880</v>
      </c>
      <c r="G158" s="36">
        <v>870.05</v>
      </c>
      <c r="H158" s="36">
        <v>926.05</v>
      </c>
      <c r="I158" s="36">
        <v>936</v>
      </c>
      <c r="J158" s="36">
        <v>954.05</v>
      </c>
      <c r="K158" s="31">
        <v>917.95</v>
      </c>
      <c r="L158" s="31">
        <v>889.95</v>
      </c>
      <c r="M158" s="31">
        <v>10.184850000000001</v>
      </c>
      <c r="N158" s="1"/>
      <c r="O158" s="1"/>
    </row>
    <row r="159" spans="1:15" ht="12.75" customHeight="1">
      <c r="A159" s="51">
        <v>150</v>
      </c>
      <c r="B159" s="53" t="s">
        <v>197</v>
      </c>
      <c r="C159" s="31">
        <v>8353.15</v>
      </c>
      <c r="D159" s="36">
        <v>8353.1</v>
      </c>
      <c r="E159" s="36">
        <v>8258.2000000000007</v>
      </c>
      <c r="F159" s="36">
        <v>8163.25</v>
      </c>
      <c r="G159" s="36">
        <v>8068.35</v>
      </c>
      <c r="H159" s="36">
        <v>8448.0500000000011</v>
      </c>
      <c r="I159" s="36">
        <v>8542.9499999999989</v>
      </c>
      <c r="J159" s="36">
        <v>8637.9000000000015</v>
      </c>
      <c r="K159" s="31">
        <v>8448</v>
      </c>
      <c r="L159" s="31">
        <v>8258.15</v>
      </c>
      <c r="M159" s="31">
        <v>3.6497099999999998</v>
      </c>
      <c r="N159" s="1"/>
      <c r="O159" s="1"/>
    </row>
    <row r="160" spans="1:15" ht="12.75" customHeight="1">
      <c r="A160" s="51">
        <v>151</v>
      </c>
      <c r="B160" s="53" t="s">
        <v>198</v>
      </c>
      <c r="C160" s="31">
        <v>269.10000000000002</v>
      </c>
      <c r="D160" s="36">
        <v>267.76666666666665</v>
      </c>
      <c r="E160" s="36">
        <v>264.88333333333333</v>
      </c>
      <c r="F160" s="36">
        <v>260.66666666666669</v>
      </c>
      <c r="G160" s="36">
        <v>257.78333333333336</v>
      </c>
      <c r="H160" s="36">
        <v>271.98333333333329</v>
      </c>
      <c r="I160" s="36">
        <v>274.86666666666662</v>
      </c>
      <c r="J160" s="36">
        <v>279.08333333333326</v>
      </c>
      <c r="K160" s="31">
        <v>270.64999999999998</v>
      </c>
      <c r="L160" s="31">
        <v>263.55</v>
      </c>
      <c r="M160" s="31">
        <v>74.29307</v>
      </c>
      <c r="N160" s="1"/>
      <c r="O160" s="1"/>
    </row>
    <row r="161" spans="1:15" ht="12.75" customHeight="1">
      <c r="A161" s="51">
        <v>152</v>
      </c>
      <c r="B161" s="53" t="s">
        <v>199</v>
      </c>
      <c r="C161" s="31">
        <v>443.25</v>
      </c>
      <c r="D161" s="36">
        <v>441.88333333333338</v>
      </c>
      <c r="E161" s="36">
        <v>438.46666666666675</v>
      </c>
      <c r="F161" s="36">
        <v>433.68333333333339</v>
      </c>
      <c r="G161" s="36">
        <v>430.26666666666677</v>
      </c>
      <c r="H161" s="36">
        <v>446.66666666666674</v>
      </c>
      <c r="I161" s="36">
        <v>450.08333333333337</v>
      </c>
      <c r="J161" s="36">
        <v>454.86666666666673</v>
      </c>
      <c r="K161" s="31">
        <v>445.3</v>
      </c>
      <c r="L161" s="31">
        <v>437.1</v>
      </c>
      <c r="M161" s="31">
        <v>126.12238000000001</v>
      </c>
      <c r="N161" s="1"/>
      <c r="O161" s="1"/>
    </row>
    <row r="162" spans="1:15" ht="12.75" customHeight="1">
      <c r="A162" s="51">
        <v>153</v>
      </c>
      <c r="B162" s="53" t="s">
        <v>295</v>
      </c>
      <c r="C162" s="31">
        <v>17245.150000000001</v>
      </c>
      <c r="D162" s="36">
        <v>17202.583333333332</v>
      </c>
      <c r="E162" s="36">
        <v>17105.166666666664</v>
      </c>
      <c r="F162" s="36">
        <v>16965.183333333331</v>
      </c>
      <c r="G162" s="36">
        <v>16867.766666666663</v>
      </c>
      <c r="H162" s="36">
        <v>17342.566666666666</v>
      </c>
      <c r="I162" s="36">
        <v>17439.98333333333</v>
      </c>
      <c r="J162" s="36">
        <v>17579.966666666667</v>
      </c>
      <c r="K162" s="31">
        <v>17300</v>
      </c>
      <c r="L162" s="31">
        <v>17062.599999999999</v>
      </c>
      <c r="M162" s="31">
        <v>0.26729999999999998</v>
      </c>
      <c r="N162" s="1"/>
      <c r="O162" s="1"/>
    </row>
    <row r="163" spans="1:15" ht="12.75" customHeight="1">
      <c r="A163" s="51">
        <v>154</v>
      </c>
      <c r="B163" s="53" t="s">
        <v>200</v>
      </c>
      <c r="C163" s="31">
        <v>2533.0500000000002</v>
      </c>
      <c r="D163" s="36">
        <v>2545.4</v>
      </c>
      <c r="E163" s="36">
        <v>2507.65</v>
      </c>
      <c r="F163" s="36">
        <v>2482.25</v>
      </c>
      <c r="G163" s="36">
        <v>2444.5</v>
      </c>
      <c r="H163" s="36">
        <v>2570.8000000000002</v>
      </c>
      <c r="I163" s="36">
        <v>2608.5500000000002</v>
      </c>
      <c r="J163" s="36">
        <v>2633.9500000000003</v>
      </c>
      <c r="K163" s="31">
        <v>2583.15</v>
      </c>
      <c r="L163" s="31">
        <v>2520</v>
      </c>
      <c r="M163" s="31">
        <v>34.17736</v>
      </c>
      <c r="N163" s="1"/>
      <c r="O163" s="1"/>
    </row>
    <row r="164" spans="1:15" ht="12.75" customHeight="1">
      <c r="A164" s="51">
        <v>155</v>
      </c>
      <c r="B164" s="53" t="s">
        <v>201</v>
      </c>
      <c r="C164" s="31">
        <v>3372.65</v>
      </c>
      <c r="D164" s="36">
        <v>3339.0666666666671</v>
      </c>
      <c r="E164" s="36">
        <v>3288.1333333333341</v>
      </c>
      <c r="F164" s="36">
        <v>3203.6166666666672</v>
      </c>
      <c r="G164" s="36">
        <v>3152.6833333333343</v>
      </c>
      <c r="H164" s="36">
        <v>3423.5833333333339</v>
      </c>
      <c r="I164" s="36">
        <v>3474.5166666666673</v>
      </c>
      <c r="J164" s="36">
        <v>3559.0333333333338</v>
      </c>
      <c r="K164" s="31">
        <v>3390</v>
      </c>
      <c r="L164" s="31">
        <v>3254.55</v>
      </c>
      <c r="M164" s="31">
        <v>2.9199700000000002</v>
      </c>
      <c r="N164" s="1"/>
      <c r="O164" s="1"/>
    </row>
    <row r="165" spans="1:15" ht="12.75" customHeight="1">
      <c r="A165" s="51">
        <v>156</v>
      </c>
      <c r="B165" s="53" t="s">
        <v>202</v>
      </c>
      <c r="C165" s="31">
        <v>114.4</v>
      </c>
      <c r="D165" s="36">
        <v>112.80000000000001</v>
      </c>
      <c r="E165" s="36">
        <v>110.65000000000002</v>
      </c>
      <c r="F165" s="36">
        <v>106.9</v>
      </c>
      <c r="G165" s="36">
        <v>104.75000000000001</v>
      </c>
      <c r="H165" s="36">
        <v>116.55000000000003</v>
      </c>
      <c r="I165" s="36">
        <v>118.7</v>
      </c>
      <c r="J165" s="36">
        <v>122.45000000000003</v>
      </c>
      <c r="K165" s="31">
        <v>114.95</v>
      </c>
      <c r="L165" s="31">
        <v>109.05</v>
      </c>
      <c r="M165" s="31">
        <v>1131.3517199999999</v>
      </c>
      <c r="N165" s="1"/>
      <c r="O165" s="1"/>
    </row>
    <row r="166" spans="1:15" ht="12.75" customHeight="1">
      <c r="A166" s="51">
        <v>157</v>
      </c>
      <c r="B166" s="53" t="s">
        <v>291</v>
      </c>
      <c r="C166" s="31">
        <v>1002.4</v>
      </c>
      <c r="D166" s="36">
        <v>999.23333333333323</v>
      </c>
      <c r="E166" s="36">
        <v>953.16666666666652</v>
      </c>
      <c r="F166" s="36">
        <v>903.93333333333328</v>
      </c>
      <c r="G166" s="36">
        <v>857.86666666666656</v>
      </c>
      <c r="H166" s="36">
        <v>1048.4666666666665</v>
      </c>
      <c r="I166" s="36">
        <v>1094.5333333333333</v>
      </c>
      <c r="J166" s="36">
        <v>1143.7666666666664</v>
      </c>
      <c r="K166" s="31">
        <v>1045.3</v>
      </c>
      <c r="L166" s="31">
        <v>950</v>
      </c>
      <c r="M166" s="31">
        <v>113.93383</v>
      </c>
      <c r="N166" s="1"/>
      <c r="O166" s="1"/>
    </row>
    <row r="167" spans="1:15" ht="12.75" customHeight="1">
      <c r="A167" s="51">
        <v>158</v>
      </c>
      <c r="B167" s="53" t="s">
        <v>203</v>
      </c>
      <c r="C167" s="31">
        <v>4343.1499999999996</v>
      </c>
      <c r="D167" s="36">
        <v>4336.1333333333332</v>
      </c>
      <c r="E167" s="36">
        <v>4298.0166666666664</v>
      </c>
      <c r="F167" s="36">
        <v>4252.8833333333332</v>
      </c>
      <c r="G167" s="36">
        <v>4214.7666666666664</v>
      </c>
      <c r="H167" s="36">
        <v>4381.2666666666664</v>
      </c>
      <c r="I167" s="36">
        <v>4419.3833333333332</v>
      </c>
      <c r="J167" s="36">
        <v>4464.5166666666664</v>
      </c>
      <c r="K167" s="31">
        <v>4374.25</v>
      </c>
      <c r="L167" s="31">
        <v>4291</v>
      </c>
      <c r="M167" s="31">
        <v>5.2287400000000002</v>
      </c>
      <c r="N167" s="1"/>
      <c r="O167" s="1"/>
    </row>
    <row r="168" spans="1:15" ht="12.75" customHeight="1">
      <c r="A168" s="51">
        <v>159</v>
      </c>
      <c r="B168" s="53" t="s">
        <v>293</v>
      </c>
      <c r="C168" s="31">
        <v>478.3</v>
      </c>
      <c r="D168" s="36">
        <v>476.51666666666665</v>
      </c>
      <c r="E168" s="36">
        <v>473.0333333333333</v>
      </c>
      <c r="F168" s="36">
        <v>467.76666666666665</v>
      </c>
      <c r="G168" s="36">
        <v>464.2833333333333</v>
      </c>
      <c r="H168" s="36">
        <v>481.7833333333333</v>
      </c>
      <c r="I168" s="36">
        <v>485.26666666666665</v>
      </c>
      <c r="J168" s="36">
        <v>490.5333333333333</v>
      </c>
      <c r="K168" s="31">
        <v>480</v>
      </c>
      <c r="L168" s="31">
        <v>471.25</v>
      </c>
      <c r="M168" s="31">
        <v>12.175739999999999</v>
      </c>
      <c r="N168" s="1"/>
      <c r="O168" s="1"/>
    </row>
    <row r="169" spans="1:15" ht="12.75" customHeight="1">
      <c r="A169" s="51">
        <v>160</v>
      </c>
      <c r="B169" s="53" t="s">
        <v>204</v>
      </c>
      <c r="C169" s="31">
        <v>259.3</v>
      </c>
      <c r="D169" s="36">
        <v>257.23333333333329</v>
      </c>
      <c r="E169" s="36">
        <v>254.46666666666658</v>
      </c>
      <c r="F169" s="36">
        <v>249.6333333333333</v>
      </c>
      <c r="G169" s="36">
        <v>246.86666666666659</v>
      </c>
      <c r="H169" s="36">
        <v>262.06666666666661</v>
      </c>
      <c r="I169" s="36">
        <v>264.83333333333337</v>
      </c>
      <c r="J169" s="36">
        <v>269.66666666666657</v>
      </c>
      <c r="K169" s="31">
        <v>260</v>
      </c>
      <c r="L169" s="31">
        <v>252.4</v>
      </c>
      <c r="M169" s="31">
        <v>343.69454999999999</v>
      </c>
      <c r="N169" s="1"/>
      <c r="O169" s="1"/>
    </row>
    <row r="170" spans="1:15" ht="12.75" customHeight="1">
      <c r="A170" s="51">
        <v>161</v>
      </c>
      <c r="B170" s="53" t="s">
        <v>294</v>
      </c>
      <c r="C170" s="31">
        <v>1265.4000000000001</v>
      </c>
      <c r="D170" s="36">
        <v>1261.7833333333335</v>
      </c>
      <c r="E170" s="36">
        <v>1220.616666666667</v>
      </c>
      <c r="F170" s="36">
        <v>1175.8333333333335</v>
      </c>
      <c r="G170" s="36">
        <v>1134.666666666667</v>
      </c>
      <c r="H170" s="36">
        <v>1306.5666666666671</v>
      </c>
      <c r="I170" s="36">
        <v>1347.7333333333336</v>
      </c>
      <c r="J170" s="36">
        <v>1392.5166666666671</v>
      </c>
      <c r="K170" s="31">
        <v>1302.95</v>
      </c>
      <c r="L170" s="31">
        <v>1217</v>
      </c>
      <c r="M170" s="31">
        <v>9.0859500000000004</v>
      </c>
      <c r="N170" s="1"/>
      <c r="O170" s="1"/>
    </row>
    <row r="171" spans="1:15" ht="12.75" customHeight="1">
      <c r="A171" s="51">
        <v>162</v>
      </c>
      <c r="B171" s="53" t="s">
        <v>208</v>
      </c>
      <c r="C171" s="31">
        <v>1018.2</v>
      </c>
      <c r="D171" s="36">
        <v>1006.1166666666667</v>
      </c>
      <c r="E171" s="36">
        <v>992.23333333333335</v>
      </c>
      <c r="F171" s="36">
        <v>966.26666666666665</v>
      </c>
      <c r="G171" s="36">
        <v>952.38333333333333</v>
      </c>
      <c r="H171" s="36">
        <v>1032.0833333333335</v>
      </c>
      <c r="I171" s="36">
        <v>1045.9666666666667</v>
      </c>
      <c r="J171" s="36">
        <v>1071.9333333333334</v>
      </c>
      <c r="K171" s="31">
        <v>1020</v>
      </c>
      <c r="L171" s="31">
        <v>980.15</v>
      </c>
      <c r="M171" s="31">
        <v>4.60907</v>
      </c>
      <c r="N171" s="1"/>
      <c r="O171" s="1"/>
    </row>
    <row r="172" spans="1:15" ht="12.75" customHeight="1">
      <c r="A172" s="51">
        <v>163</v>
      </c>
      <c r="B172" s="53" t="s">
        <v>210</v>
      </c>
      <c r="C172" s="31">
        <v>499.05</v>
      </c>
      <c r="D172" s="36">
        <v>494.68333333333334</v>
      </c>
      <c r="E172" s="36">
        <v>488.36666666666667</v>
      </c>
      <c r="F172" s="36">
        <v>477.68333333333334</v>
      </c>
      <c r="G172" s="36">
        <v>471.36666666666667</v>
      </c>
      <c r="H172" s="36">
        <v>505.36666666666667</v>
      </c>
      <c r="I172" s="36">
        <v>511.68333333333339</v>
      </c>
      <c r="J172" s="36">
        <v>522.36666666666667</v>
      </c>
      <c r="K172" s="31">
        <v>501</v>
      </c>
      <c r="L172" s="31">
        <v>484</v>
      </c>
      <c r="M172" s="31">
        <v>114.83575999999999</v>
      </c>
      <c r="N172" s="1"/>
      <c r="O172" s="1"/>
    </row>
    <row r="173" spans="1:15" ht="12.75" customHeight="1">
      <c r="A173" s="51">
        <v>164</v>
      </c>
      <c r="B173" s="53" t="s">
        <v>211</v>
      </c>
      <c r="C173" s="31">
        <v>2853.25</v>
      </c>
      <c r="D173" s="36">
        <v>2842.25</v>
      </c>
      <c r="E173" s="36">
        <v>2816</v>
      </c>
      <c r="F173" s="36">
        <v>2778.75</v>
      </c>
      <c r="G173" s="36">
        <v>2752.5</v>
      </c>
      <c r="H173" s="36">
        <v>2879.5</v>
      </c>
      <c r="I173" s="36">
        <v>2905.75</v>
      </c>
      <c r="J173" s="36">
        <v>2943</v>
      </c>
      <c r="K173" s="31">
        <v>2868.5</v>
      </c>
      <c r="L173" s="31">
        <v>2805</v>
      </c>
      <c r="M173" s="31">
        <v>75.651129999999995</v>
      </c>
      <c r="N173" s="1"/>
      <c r="O173" s="1"/>
    </row>
    <row r="174" spans="1:15" ht="12.75" customHeight="1">
      <c r="A174" s="51">
        <v>165</v>
      </c>
      <c r="B174" s="53" t="s">
        <v>212</v>
      </c>
      <c r="C174" s="31">
        <v>122.5</v>
      </c>
      <c r="D174" s="36">
        <v>122.5</v>
      </c>
      <c r="E174" s="36">
        <v>120.7</v>
      </c>
      <c r="F174" s="36">
        <v>118.9</v>
      </c>
      <c r="G174" s="36">
        <v>117.10000000000001</v>
      </c>
      <c r="H174" s="36">
        <v>124.3</v>
      </c>
      <c r="I174" s="36">
        <v>126.10000000000001</v>
      </c>
      <c r="J174" s="36">
        <v>127.89999999999999</v>
      </c>
      <c r="K174" s="31">
        <v>124.3</v>
      </c>
      <c r="L174" s="31">
        <v>120.7</v>
      </c>
      <c r="M174" s="31">
        <v>285.14173</v>
      </c>
      <c r="N174" s="1"/>
      <c r="O174" s="1"/>
    </row>
    <row r="175" spans="1:15" ht="12.75" customHeight="1">
      <c r="A175" s="51">
        <v>166</v>
      </c>
      <c r="B175" t="s">
        <v>213</v>
      </c>
      <c r="C175" s="31">
        <v>715.35</v>
      </c>
      <c r="D175" s="36">
        <v>713.81666666666661</v>
      </c>
      <c r="E175" s="36">
        <v>707.13333333333321</v>
      </c>
      <c r="F175" s="36">
        <v>698.91666666666663</v>
      </c>
      <c r="G175" s="36">
        <v>692.23333333333323</v>
      </c>
      <c r="H175" s="36">
        <v>722.03333333333319</v>
      </c>
      <c r="I175" s="36">
        <v>728.71666666666658</v>
      </c>
      <c r="J175" s="36">
        <v>736.93333333333317</v>
      </c>
      <c r="K175" s="31">
        <v>720.5</v>
      </c>
      <c r="L175" s="31">
        <v>705.6</v>
      </c>
      <c r="M175" s="31">
        <v>38.869819999999997</v>
      </c>
      <c r="N175" s="1"/>
      <c r="O175" s="1"/>
    </row>
    <row r="176" spans="1:15" ht="12.75" customHeight="1">
      <c r="A176" s="51">
        <v>167</v>
      </c>
      <c r="B176" s="53" t="s">
        <v>214</v>
      </c>
      <c r="C176" s="31">
        <v>1401.15</v>
      </c>
      <c r="D176" s="36">
        <v>1396.45</v>
      </c>
      <c r="E176" s="36">
        <v>1386.4</v>
      </c>
      <c r="F176" s="36">
        <v>1371.65</v>
      </c>
      <c r="G176" s="36">
        <v>1361.6000000000001</v>
      </c>
      <c r="H176" s="36">
        <v>1411.2</v>
      </c>
      <c r="I176" s="36">
        <v>1421.2499999999998</v>
      </c>
      <c r="J176" s="36">
        <v>1436</v>
      </c>
      <c r="K176" s="31">
        <v>1406.5</v>
      </c>
      <c r="L176" s="31">
        <v>1381.7</v>
      </c>
      <c r="M176" s="31">
        <v>13.438269999999999</v>
      </c>
      <c r="N176" s="1"/>
      <c r="O176" s="1"/>
    </row>
    <row r="177" spans="1:15" ht="12.75" customHeight="1">
      <c r="A177" s="51">
        <v>168</v>
      </c>
      <c r="B177" s="53" t="s">
        <v>215</v>
      </c>
      <c r="C177" s="31">
        <v>640.5</v>
      </c>
      <c r="D177" s="36">
        <v>635.23333333333335</v>
      </c>
      <c r="E177" s="36">
        <v>627.26666666666665</v>
      </c>
      <c r="F177" s="36">
        <v>614.0333333333333</v>
      </c>
      <c r="G177" s="36">
        <v>606.06666666666661</v>
      </c>
      <c r="H177" s="36">
        <v>648.4666666666667</v>
      </c>
      <c r="I177" s="36">
        <v>656.43333333333339</v>
      </c>
      <c r="J177" s="36">
        <v>669.66666666666674</v>
      </c>
      <c r="K177" s="31">
        <v>643.20000000000005</v>
      </c>
      <c r="L177" s="31">
        <v>622</v>
      </c>
      <c r="M177" s="31">
        <v>232.70744999999999</v>
      </c>
      <c r="N177" s="1"/>
      <c r="O177" s="1"/>
    </row>
    <row r="178" spans="1:15" ht="12.75" customHeight="1">
      <c r="A178" s="51">
        <v>169</v>
      </c>
      <c r="B178" s="53" t="s">
        <v>216</v>
      </c>
      <c r="C178" s="31">
        <v>28556.25</v>
      </c>
      <c r="D178" s="36">
        <v>28422.866666666669</v>
      </c>
      <c r="E178" s="36">
        <v>28145.733333333337</v>
      </c>
      <c r="F178" s="36">
        <v>27735.216666666667</v>
      </c>
      <c r="G178" s="36">
        <v>27458.083333333336</v>
      </c>
      <c r="H178" s="36">
        <v>28833.383333333339</v>
      </c>
      <c r="I178" s="36">
        <v>29110.51666666667</v>
      </c>
      <c r="J178" s="36">
        <v>29521.03333333334</v>
      </c>
      <c r="K178" s="31">
        <v>28700</v>
      </c>
      <c r="L178" s="31">
        <v>28012.35</v>
      </c>
      <c r="M178" s="31">
        <v>0.63061</v>
      </c>
      <c r="N178" s="1"/>
      <c r="O178" s="1"/>
    </row>
    <row r="179" spans="1:15" ht="12.75" customHeight="1">
      <c r="A179" s="51">
        <v>170</v>
      </c>
      <c r="B179" s="53" t="s">
        <v>219</v>
      </c>
      <c r="C179" s="31">
        <v>2466.8000000000002</v>
      </c>
      <c r="D179" s="36">
        <v>2448.9666666666667</v>
      </c>
      <c r="E179" s="36">
        <v>2418.3333333333335</v>
      </c>
      <c r="F179" s="36">
        <v>2369.8666666666668</v>
      </c>
      <c r="G179" s="36">
        <v>2339.2333333333336</v>
      </c>
      <c r="H179" s="36">
        <v>2497.4333333333334</v>
      </c>
      <c r="I179" s="36">
        <v>2528.0666666666666</v>
      </c>
      <c r="J179" s="36">
        <v>2576.5333333333333</v>
      </c>
      <c r="K179" s="31">
        <v>2479.6</v>
      </c>
      <c r="L179" s="31">
        <v>2400.5</v>
      </c>
      <c r="M179" s="31">
        <v>19.146719999999998</v>
      </c>
      <c r="N179" s="1"/>
      <c r="O179" s="1"/>
    </row>
    <row r="180" spans="1:15" ht="12.75" customHeight="1">
      <c r="A180" s="51">
        <v>171</v>
      </c>
      <c r="B180" s="53" t="s">
        <v>217</v>
      </c>
      <c r="C180" s="31">
        <v>4140.3999999999996</v>
      </c>
      <c r="D180" s="36">
        <v>4146.5333333333338</v>
      </c>
      <c r="E180" s="36">
        <v>4080.2166666666672</v>
      </c>
      <c r="F180" s="36">
        <v>4020.0333333333333</v>
      </c>
      <c r="G180" s="36">
        <v>3953.7166666666667</v>
      </c>
      <c r="H180" s="36">
        <v>4206.7166666666672</v>
      </c>
      <c r="I180" s="36">
        <v>4273.0333333333347</v>
      </c>
      <c r="J180" s="36">
        <v>4333.2166666666681</v>
      </c>
      <c r="K180" s="31">
        <v>4212.8500000000004</v>
      </c>
      <c r="L180" s="31">
        <v>4086.35</v>
      </c>
      <c r="M180" s="31">
        <v>4.8964800000000004</v>
      </c>
      <c r="N180" s="1"/>
      <c r="O180" s="1"/>
    </row>
    <row r="181" spans="1:15" ht="12.75" customHeight="1">
      <c r="A181" s="51">
        <v>172</v>
      </c>
      <c r="B181" s="53" t="s">
        <v>296</v>
      </c>
      <c r="C181" s="31">
        <v>618.20000000000005</v>
      </c>
      <c r="D181" s="36">
        <v>610.48333333333346</v>
      </c>
      <c r="E181" s="36">
        <v>600.8666666666669</v>
      </c>
      <c r="F181" s="36">
        <v>583.53333333333342</v>
      </c>
      <c r="G181" s="36">
        <v>573.91666666666686</v>
      </c>
      <c r="H181" s="36">
        <v>627.81666666666695</v>
      </c>
      <c r="I181" s="36">
        <v>637.43333333333351</v>
      </c>
      <c r="J181" s="36">
        <v>654.76666666666699</v>
      </c>
      <c r="K181" s="31">
        <v>620.1</v>
      </c>
      <c r="L181" s="31">
        <v>593.15</v>
      </c>
      <c r="M181" s="31">
        <v>28.925650000000001</v>
      </c>
      <c r="N181" s="1"/>
      <c r="O181" s="1"/>
    </row>
    <row r="182" spans="1:15" ht="12.75" customHeight="1">
      <c r="A182" s="51">
        <v>173</v>
      </c>
      <c r="B182" s="53" t="s">
        <v>218</v>
      </c>
      <c r="C182" s="31">
        <v>2325.1</v>
      </c>
      <c r="D182" s="36">
        <v>2291.1</v>
      </c>
      <c r="E182" s="36">
        <v>2249</v>
      </c>
      <c r="F182" s="36">
        <v>2172.9</v>
      </c>
      <c r="G182" s="36">
        <v>2130.8000000000002</v>
      </c>
      <c r="H182" s="36">
        <v>2367.1999999999998</v>
      </c>
      <c r="I182" s="36">
        <v>2409.2999999999993</v>
      </c>
      <c r="J182" s="36">
        <v>2485.3999999999996</v>
      </c>
      <c r="K182" s="31">
        <v>2333.1999999999998</v>
      </c>
      <c r="L182" s="31">
        <v>2215</v>
      </c>
      <c r="M182" s="31">
        <v>28.555859999999999</v>
      </c>
      <c r="N182" s="1"/>
      <c r="O182" s="1"/>
    </row>
    <row r="183" spans="1:15" ht="12.75" customHeight="1">
      <c r="A183" s="51">
        <v>174</v>
      </c>
      <c r="B183" s="53" t="s">
        <v>220</v>
      </c>
      <c r="C183" s="31">
        <v>1418.45</v>
      </c>
      <c r="D183" s="36">
        <v>1408.0833333333333</v>
      </c>
      <c r="E183" s="36">
        <v>1377.2666666666664</v>
      </c>
      <c r="F183" s="36">
        <v>1336.0833333333333</v>
      </c>
      <c r="G183" s="36">
        <v>1305.2666666666664</v>
      </c>
      <c r="H183" s="36">
        <v>1449.2666666666664</v>
      </c>
      <c r="I183" s="36">
        <v>1480.0833333333335</v>
      </c>
      <c r="J183" s="36">
        <v>1521.2666666666664</v>
      </c>
      <c r="K183" s="31">
        <v>1438.9</v>
      </c>
      <c r="L183" s="31">
        <v>1366.9</v>
      </c>
      <c r="M183" s="31">
        <v>57.963560000000001</v>
      </c>
      <c r="N183" s="1"/>
      <c r="O183" s="1"/>
    </row>
    <row r="184" spans="1:15" ht="12.75" customHeight="1">
      <c r="A184" s="51">
        <v>175</v>
      </c>
      <c r="B184" s="53" t="s">
        <v>221</v>
      </c>
      <c r="C184" s="31">
        <v>658.6</v>
      </c>
      <c r="D184" s="36">
        <v>659.4</v>
      </c>
      <c r="E184" s="36">
        <v>651.25</v>
      </c>
      <c r="F184" s="36">
        <v>643.9</v>
      </c>
      <c r="G184" s="36">
        <v>635.75</v>
      </c>
      <c r="H184" s="36">
        <v>666.75</v>
      </c>
      <c r="I184" s="36">
        <v>674.89999999999986</v>
      </c>
      <c r="J184" s="36">
        <v>682.25</v>
      </c>
      <c r="K184" s="31">
        <v>667.55</v>
      </c>
      <c r="L184" s="31">
        <v>652.04999999999995</v>
      </c>
      <c r="M184" s="31">
        <v>8.40517</v>
      </c>
      <c r="N184" s="1"/>
      <c r="O184" s="1"/>
    </row>
    <row r="185" spans="1:15" ht="12.75" customHeight="1">
      <c r="A185" s="51">
        <v>176</v>
      </c>
      <c r="B185" s="53" t="s">
        <v>222</v>
      </c>
      <c r="C185" s="31">
        <v>750.5</v>
      </c>
      <c r="D185" s="36">
        <v>739.85</v>
      </c>
      <c r="E185" s="36">
        <v>726.25</v>
      </c>
      <c r="F185" s="36">
        <v>702</v>
      </c>
      <c r="G185" s="36">
        <v>688.4</v>
      </c>
      <c r="H185" s="36">
        <v>764.1</v>
      </c>
      <c r="I185" s="36">
        <v>777.70000000000016</v>
      </c>
      <c r="J185" s="36">
        <v>801.95</v>
      </c>
      <c r="K185" s="31">
        <v>753.45</v>
      </c>
      <c r="L185" s="31">
        <v>715.6</v>
      </c>
      <c r="M185" s="31">
        <v>22.080929999999999</v>
      </c>
      <c r="N185" s="1"/>
      <c r="O185" s="1"/>
    </row>
    <row r="186" spans="1:15" ht="12.75" customHeight="1">
      <c r="A186" s="51">
        <v>177</v>
      </c>
      <c r="B186" s="53" t="s">
        <v>223</v>
      </c>
      <c r="C186" s="31">
        <v>1028.05</v>
      </c>
      <c r="D186" s="36">
        <v>1022.5499999999998</v>
      </c>
      <c r="E186" s="36">
        <v>1012.4999999999998</v>
      </c>
      <c r="F186" s="36">
        <v>996.94999999999993</v>
      </c>
      <c r="G186" s="36">
        <v>986.89999999999986</v>
      </c>
      <c r="H186" s="36">
        <v>1038.0999999999997</v>
      </c>
      <c r="I186" s="36">
        <v>1048.1499999999996</v>
      </c>
      <c r="J186" s="36">
        <v>1063.6999999999996</v>
      </c>
      <c r="K186" s="31">
        <v>1032.5999999999999</v>
      </c>
      <c r="L186" s="31">
        <v>1007</v>
      </c>
      <c r="M186" s="31">
        <v>9.4182100000000002</v>
      </c>
      <c r="N186" s="1"/>
      <c r="O186" s="1"/>
    </row>
    <row r="187" spans="1:15" ht="12.75" customHeight="1">
      <c r="A187" s="51">
        <v>178</v>
      </c>
      <c r="B187" s="53" t="s">
        <v>224</v>
      </c>
      <c r="C187" s="31">
        <v>1737.05</v>
      </c>
      <c r="D187" s="36">
        <v>1726.8833333333332</v>
      </c>
      <c r="E187" s="36">
        <v>1711.9666666666665</v>
      </c>
      <c r="F187" s="36">
        <v>1686.8833333333332</v>
      </c>
      <c r="G187" s="36">
        <v>1671.9666666666665</v>
      </c>
      <c r="H187" s="36">
        <v>1751.9666666666665</v>
      </c>
      <c r="I187" s="36">
        <v>1766.8833333333334</v>
      </c>
      <c r="J187" s="36">
        <v>1791.9666666666665</v>
      </c>
      <c r="K187" s="31">
        <v>1741.8</v>
      </c>
      <c r="L187" s="31">
        <v>1701.8</v>
      </c>
      <c r="M187" s="31">
        <v>4.5405100000000003</v>
      </c>
      <c r="N187" s="1"/>
      <c r="O187" s="1"/>
    </row>
    <row r="188" spans="1:15" ht="12.75" customHeight="1">
      <c r="A188" s="51">
        <v>179</v>
      </c>
      <c r="B188" s="53" t="s">
        <v>225</v>
      </c>
      <c r="C188" s="31">
        <v>1118</v>
      </c>
      <c r="D188" s="36">
        <v>1119.1666666666667</v>
      </c>
      <c r="E188" s="36">
        <v>1110.8333333333335</v>
      </c>
      <c r="F188" s="36">
        <v>1103.6666666666667</v>
      </c>
      <c r="G188" s="36">
        <v>1095.3333333333335</v>
      </c>
      <c r="H188" s="36">
        <v>1126.3333333333335</v>
      </c>
      <c r="I188" s="36">
        <v>1134.666666666667</v>
      </c>
      <c r="J188" s="36">
        <v>1141.8333333333335</v>
      </c>
      <c r="K188" s="31">
        <v>1127.5</v>
      </c>
      <c r="L188" s="31">
        <v>1112</v>
      </c>
      <c r="M188" s="31">
        <v>24.287379999999999</v>
      </c>
      <c r="N188" s="1"/>
      <c r="O188" s="1"/>
    </row>
    <row r="189" spans="1:15" ht="12.75" customHeight="1">
      <c r="A189" s="51">
        <v>180</v>
      </c>
      <c r="B189" s="53" t="s">
        <v>297</v>
      </c>
      <c r="C189" s="31">
        <v>7605.15</v>
      </c>
      <c r="D189" s="36">
        <v>7611.4333333333334</v>
      </c>
      <c r="E189" s="36">
        <v>7565.7666666666664</v>
      </c>
      <c r="F189" s="36">
        <v>7526.3833333333332</v>
      </c>
      <c r="G189" s="36">
        <v>7480.7166666666662</v>
      </c>
      <c r="H189" s="36">
        <v>7650.8166666666666</v>
      </c>
      <c r="I189" s="36">
        <v>7696.4833333333327</v>
      </c>
      <c r="J189" s="36">
        <v>7735.8666666666668</v>
      </c>
      <c r="K189" s="31">
        <v>7657.1</v>
      </c>
      <c r="L189" s="31">
        <v>7572.05</v>
      </c>
      <c r="M189" s="31">
        <v>1.4114100000000001</v>
      </c>
      <c r="N189" s="1"/>
      <c r="O189" s="1"/>
    </row>
    <row r="190" spans="1:15" ht="12.75" customHeight="1">
      <c r="A190" s="51">
        <v>181</v>
      </c>
      <c r="B190" s="53" t="s">
        <v>226</v>
      </c>
      <c r="C190" s="31">
        <v>884.2</v>
      </c>
      <c r="D190" s="36">
        <v>881.9666666666667</v>
      </c>
      <c r="E190" s="36">
        <v>867.43333333333339</v>
      </c>
      <c r="F190" s="36">
        <v>850.66666666666674</v>
      </c>
      <c r="G190" s="36">
        <v>836.13333333333344</v>
      </c>
      <c r="H190" s="36">
        <v>898.73333333333335</v>
      </c>
      <c r="I190" s="36">
        <v>913.26666666666665</v>
      </c>
      <c r="J190" s="36">
        <v>930.0333333333333</v>
      </c>
      <c r="K190" s="31">
        <v>896.5</v>
      </c>
      <c r="L190" s="31">
        <v>865.2</v>
      </c>
      <c r="M190" s="31">
        <v>245.62392</v>
      </c>
      <c r="N190" s="1"/>
      <c r="O190" s="1"/>
    </row>
    <row r="191" spans="1:15" ht="12.75" customHeight="1">
      <c r="A191" s="51">
        <v>182</v>
      </c>
      <c r="B191" s="53" t="s">
        <v>227</v>
      </c>
      <c r="C191" s="31">
        <v>389.75</v>
      </c>
      <c r="D191" s="36">
        <v>388.2166666666667</v>
      </c>
      <c r="E191" s="36">
        <v>385.23333333333341</v>
      </c>
      <c r="F191" s="36">
        <v>380.7166666666667</v>
      </c>
      <c r="G191" s="36">
        <v>377.73333333333341</v>
      </c>
      <c r="H191" s="36">
        <v>392.73333333333341</v>
      </c>
      <c r="I191" s="36">
        <v>395.71666666666675</v>
      </c>
      <c r="J191" s="36">
        <v>400.23333333333341</v>
      </c>
      <c r="K191" s="31">
        <v>391.2</v>
      </c>
      <c r="L191" s="31">
        <v>383.7</v>
      </c>
      <c r="M191" s="31">
        <v>155.43970999999999</v>
      </c>
      <c r="N191" s="1"/>
      <c r="O191" s="1"/>
    </row>
    <row r="192" spans="1:15" ht="12.75" customHeight="1">
      <c r="A192" s="51">
        <v>183</v>
      </c>
      <c r="B192" s="53" t="s">
        <v>228</v>
      </c>
      <c r="C192" s="31">
        <v>135.94999999999999</v>
      </c>
      <c r="D192" s="36">
        <v>135.71666666666667</v>
      </c>
      <c r="E192" s="36">
        <v>134.73333333333335</v>
      </c>
      <c r="F192" s="36">
        <v>133.51666666666668</v>
      </c>
      <c r="G192" s="36">
        <v>132.53333333333336</v>
      </c>
      <c r="H192" s="36">
        <v>136.93333333333334</v>
      </c>
      <c r="I192" s="36">
        <v>137.91666666666663</v>
      </c>
      <c r="J192" s="36">
        <v>139.13333333333333</v>
      </c>
      <c r="K192" s="31">
        <v>136.69999999999999</v>
      </c>
      <c r="L192" s="31">
        <v>134.5</v>
      </c>
      <c r="M192" s="31">
        <v>360.79354000000001</v>
      </c>
      <c r="N192" s="1"/>
      <c r="O192" s="1"/>
    </row>
    <row r="193" spans="1:15" ht="12.75" customHeight="1">
      <c r="A193" s="51">
        <v>184</v>
      </c>
      <c r="B193" s="53" t="s">
        <v>229</v>
      </c>
      <c r="C193" s="31">
        <v>3815.95</v>
      </c>
      <c r="D193" s="36">
        <v>3815.4666666666667</v>
      </c>
      <c r="E193" s="36">
        <v>3796.9333333333334</v>
      </c>
      <c r="F193" s="36">
        <v>3777.9166666666665</v>
      </c>
      <c r="G193" s="36">
        <v>3759.3833333333332</v>
      </c>
      <c r="H193" s="36">
        <v>3834.4833333333336</v>
      </c>
      <c r="I193" s="36">
        <v>3853.0166666666673</v>
      </c>
      <c r="J193" s="36">
        <v>3872.0333333333338</v>
      </c>
      <c r="K193" s="31">
        <v>3834</v>
      </c>
      <c r="L193" s="31">
        <v>3796.45</v>
      </c>
      <c r="M193" s="31">
        <v>24.593579999999999</v>
      </c>
      <c r="N193" s="1"/>
      <c r="O193" s="1"/>
    </row>
    <row r="194" spans="1:15" ht="12.75" customHeight="1">
      <c r="A194" s="51">
        <v>185</v>
      </c>
      <c r="B194" s="53" t="s">
        <v>230</v>
      </c>
      <c r="C194" s="31">
        <v>1333.65</v>
      </c>
      <c r="D194" s="36">
        <v>1327.3166666666666</v>
      </c>
      <c r="E194" s="36">
        <v>1318.6333333333332</v>
      </c>
      <c r="F194" s="36">
        <v>1303.6166666666666</v>
      </c>
      <c r="G194" s="36">
        <v>1294.9333333333332</v>
      </c>
      <c r="H194" s="36">
        <v>1342.3333333333333</v>
      </c>
      <c r="I194" s="36">
        <v>1351.0166666666667</v>
      </c>
      <c r="J194" s="36">
        <v>1366.0333333333333</v>
      </c>
      <c r="K194" s="31">
        <v>1336</v>
      </c>
      <c r="L194" s="31">
        <v>1312.3</v>
      </c>
      <c r="M194" s="31">
        <v>17.98462</v>
      </c>
      <c r="N194" s="1"/>
      <c r="O194" s="1"/>
    </row>
    <row r="195" spans="1:15" ht="12.75" customHeight="1">
      <c r="A195" s="51">
        <v>186</v>
      </c>
      <c r="B195" s="53" t="s">
        <v>301</v>
      </c>
      <c r="C195" s="31">
        <v>3898.05</v>
      </c>
      <c r="D195" s="36">
        <v>3899.0166666666664</v>
      </c>
      <c r="E195" s="36">
        <v>3850.083333333333</v>
      </c>
      <c r="F195" s="36">
        <v>3802.1166666666668</v>
      </c>
      <c r="G195" s="36">
        <v>3753.1833333333334</v>
      </c>
      <c r="H195" s="36">
        <v>3946.9833333333327</v>
      </c>
      <c r="I195" s="36">
        <v>3995.9166666666661</v>
      </c>
      <c r="J195" s="36">
        <v>4043.8833333333323</v>
      </c>
      <c r="K195" s="31">
        <v>3947.95</v>
      </c>
      <c r="L195" s="31">
        <v>3851.05</v>
      </c>
      <c r="M195" s="31">
        <v>3.1302599999999998</v>
      </c>
      <c r="N195" s="1"/>
      <c r="O195" s="1"/>
    </row>
    <row r="196" spans="1:15" ht="12.75" customHeight="1">
      <c r="A196" s="51">
        <v>187</v>
      </c>
      <c r="B196" s="53" t="s">
        <v>231</v>
      </c>
      <c r="C196" s="31">
        <v>3697.55</v>
      </c>
      <c r="D196" s="36">
        <v>3708.6</v>
      </c>
      <c r="E196" s="36">
        <v>3642.2</v>
      </c>
      <c r="F196" s="36">
        <v>3586.85</v>
      </c>
      <c r="G196" s="36">
        <v>3520.45</v>
      </c>
      <c r="H196" s="36">
        <v>3763.95</v>
      </c>
      <c r="I196" s="36">
        <v>3830.3500000000004</v>
      </c>
      <c r="J196" s="36">
        <v>3885.7</v>
      </c>
      <c r="K196" s="31">
        <v>3775</v>
      </c>
      <c r="L196" s="31">
        <v>3653.25</v>
      </c>
      <c r="M196" s="31">
        <v>13.86754</v>
      </c>
      <c r="N196" s="1"/>
      <c r="O196" s="1"/>
    </row>
    <row r="197" spans="1:15" ht="12.75" customHeight="1">
      <c r="A197" s="51">
        <v>188</v>
      </c>
      <c r="B197" s="53" t="s">
        <v>232</v>
      </c>
      <c r="C197" s="31">
        <v>2531.1</v>
      </c>
      <c r="D197" s="36">
        <v>2511.4500000000003</v>
      </c>
      <c r="E197" s="36">
        <v>2482.6500000000005</v>
      </c>
      <c r="F197" s="36">
        <v>2434.2000000000003</v>
      </c>
      <c r="G197" s="36">
        <v>2405.4000000000005</v>
      </c>
      <c r="H197" s="36">
        <v>2559.9000000000005</v>
      </c>
      <c r="I197" s="36">
        <v>2588.7000000000007</v>
      </c>
      <c r="J197" s="36">
        <v>2637.1500000000005</v>
      </c>
      <c r="K197" s="31">
        <v>2540.25</v>
      </c>
      <c r="L197" s="31">
        <v>2463</v>
      </c>
      <c r="M197" s="31">
        <v>2.2742800000000001</v>
      </c>
      <c r="N197" s="1"/>
      <c r="O197" s="1"/>
    </row>
    <row r="198" spans="1:15" ht="12.75" customHeight="1">
      <c r="A198" s="51">
        <v>189</v>
      </c>
      <c r="B198" s="53" t="s">
        <v>299</v>
      </c>
      <c r="C198" s="31">
        <v>1040</v>
      </c>
      <c r="D198" s="36">
        <v>1040.2666666666667</v>
      </c>
      <c r="E198" s="36">
        <v>1011.1333333333332</v>
      </c>
      <c r="F198" s="36">
        <v>982.26666666666654</v>
      </c>
      <c r="G198" s="36">
        <v>953.1333333333331</v>
      </c>
      <c r="H198" s="36">
        <v>1069.1333333333332</v>
      </c>
      <c r="I198" s="36">
        <v>1098.2666666666669</v>
      </c>
      <c r="J198" s="36">
        <v>1127.1333333333334</v>
      </c>
      <c r="K198" s="31">
        <v>1069.4000000000001</v>
      </c>
      <c r="L198" s="31">
        <v>1011.4</v>
      </c>
      <c r="M198" s="31">
        <v>21.268830000000001</v>
      </c>
      <c r="N198" s="1"/>
      <c r="O198" s="1"/>
    </row>
    <row r="199" spans="1:15" ht="12.75" customHeight="1">
      <c r="A199" s="51">
        <v>190</v>
      </c>
      <c r="B199" s="53" t="s">
        <v>233</v>
      </c>
      <c r="C199" s="31">
        <v>3086.95</v>
      </c>
      <c r="D199" s="36">
        <v>3061.25</v>
      </c>
      <c r="E199" s="36">
        <v>3018</v>
      </c>
      <c r="F199" s="36">
        <v>2949.05</v>
      </c>
      <c r="G199" s="36">
        <v>2905.8</v>
      </c>
      <c r="H199" s="36">
        <v>3130.2</v>
      </c>
      <c r="I199" s="36">
        <v>3173.45</v>
      </c>
      <c r="J199" s="36">
        <v>3242.3999999999996</v>
      </c>
      <c r="K199" s="31">
        <v>3104.5</v>
      </c>
      <c r="L199" s="31">
        <v>2992.3</v>
      </c>
      <c r="M199" s="31">
        <v>9.8693100000000005</v>
      </c>
      <c r="N199" s="1"/>
      <c r="O199" s="1"/>
    </row>
    <row r="200" spans="1:15" ht="12.75" customHeight="1">
      <c r="A200" s="51">
        <v>191</v>
      </c>
      <c r="B200" s="53" t="s">
        <v>300</v>
      </c>
      <c r="C200" s="31">
        <v>47.6</v>
      </c>
      <c r="D200" s="36">
        <v>47.733333333333327</v>
      </c>
      <c r="E200" s="36">
        <v>46.616666666666653</v>
      </c>
      <c r="F200" s="36">
        <v>45.633333333333326</v>
      </c>
      <c r="G200" s="36">
        <v>44.516666666666652</v>
      </c>
      <c r="H200" s="36">
        <v>48.716666666666654</v>
      </c>
      <c r="I200" s="36">
        <v>49.833333333333329</v>
      </c>
      <c r="J200" s="36">
        <v>50.816666666666656</v>
      </c>
      <c r="K200" s="31">
        <v>48.85</v>
      </c>
      <c r="L200" s="31">
        <v>46.75</v>
      </c>
      <c r="M200" s="31">
        <v>399.92599000000001</v>
      </c>
      <c r="N200" s="1"/>
      <c r="O200" s="1"/>
    </row>
    <row r="201" spans="1:15" ht="12.75" customHeight="1">
      <c r="A201" s="51">
        <v>192</v>
      </c>
      <c r="B201" s="53" t="s">
        <v>298</v>
      </c>
      <c r="C201" s="31">
        <v>92.7</v>
      </c>
      <c r="D201" s="36">
        <v>91.816666666666663</v>
      </c>
      <c r="E201" s="36">
        <v>89.183333333333323</v>
      </c>
      <c r="F201" s="36">
        <v>85.666666666666657</v>
      </c>
      <c r="G201" s="36">
        <v>83.033333333333317</v>
      </c>
      <c r="H201" s="36">
        <v>95.333333333333329</v>
      </c>
      <c r="I201" s="36">
        <v>97.966666666666654</v>
      </c>
      <c r="J201" s="36">
        <v>101.48333333333333</v>
      </c>
      <c r="K201" s="31">
        <v>94.45</v>
      </c>
      <c r="L201" s="31">
        <v>88.3</v>
      </c>
      <c r="M201" s="31">
        <v>155.68289999999999</v>
      </c>
      <c r="N201" s="1"/>
      <c r="O201" s="1"/>
    </row>
    <row r="202" spans="1:15" ht="12.75" customHeight="1">
      <c r="A202" s="51">
        <v>193</v>
      </c>
      <c r="B202" s="53" t="s">
        <v>234</v>
      </c>
      <c r="C202" s="31">
        <v>2001.35</v>
      </c>
      <c r="D202" s="36">
        <v>1986.75</v>
      </c>
      <c r="E202" s="36">
        <v>1966.65</v>
      </c>
      <c r="F202" s="36">
        <v>1931.95</v>
      </c>
      <c r="G202" s="36">
        <v>1911.8500000000001</v>
      </c>
      <c r="H202" s="36">
        <v>2021.45</v>
      </c>
      <c r="I202" s="36">
        <v>2041.55</v>
      </c>
      <c r="J202" s="36">
        <v>2076.25</v>
      </c>
      <c r="K202" s="31">
        <v>2006.85</v>
      </c>
      <c r="L202" s="31">
        <v>1952.05</v>
      </c>
      <c r="M202" s="31">
        <v>10.641819999999999</v>
      </c>
      <c r="N202" s="1"/>
      <c r="O202" s="1"/>
    </row>
    <row r="203" spans="1:15" ht="12.75" customHeight="1">
      <c r="A203" s="51">
        <v>194</v>
      </c>
      <c r="B203" s="53" t="s">
        <v>235</v>
      </c>
      <c r="C203" s="31">
        <v>1808.1</v>
      </c>
      <c r="D203" s="36">
        <v>1804.7166666666665</v>
      </c>
      <c r="E203" s="36">
        <v>1797.4333333333329</v>
      </c>
      <c r="F203" s="36">
        <v>1786.7666666666664</v>
      </c>
      <c r="G203" s="36">
        <v>1779.4833333333329</v>
      </c>
      <c r="H203" s="36">
        <v>1815.383333333333</v>
      </c>
      <c r="I203" s="36">
        <v>1822.6666666666663</v>
      </c>
      <c r="J203" s="36">
        <v>1833.333333333333</v>
      </c>
      <c r="K203" s="31">
        <v>1812</v>
      </c>
      <c r="L203" s="31">
        <v>1794.05</v>
      </c>
      <c r="M203" s="31">
        <v>0.90597000000000005</v>
      </c>
      <c r="N203" s="1"/>
      <c r="O203" s="1"/>
    </row>
    <row r="204" spans="1:15" ht="12.75" customHeight="1">
      <c r="A204" s="51">
        <v>195</v>
      </c>
      <c r="B204" s="53" t="s">
        <v>236</v>
      </c>
      <c r="C204" s="31">
        <v>10167.35</v>
      </c>
      <c r="D204" s="36">
        <v>10085.550000000001</v>
      </c>
      <c r="E204" s="36">
        <v>9984.9500000000025</v>
      </c>
      <c r="F204" s="36">
        <v>9802.5500000000011</v>
      </c>
      <c r="G204" s="36">
        <v>9701.9500000000025</v>
      </c>
      <c r="H204" s="36">
        <v>10267.950000000003</v>
      </c>
      <c r="I204" s="36">
        <v>10368.550000000001</v>
      </c>
      <c r="J204" s="36">
        <v>10550.950000000003</v>
      </c>
      <c r="K204" s="31">
        <v>10186.15</v>
      </c>
      <c r="L204" s="31">
        <v>9903.15</v>
      </c>
      <c r="M204" s="31">
        <v>3.41574</v>
      </c>
      <c r="N204" s="1"/>
      <c r="O204" s="1"/>
    </row>
    <row r="205" spans="1:15" ht="12.75" customHeight="1">
      <c r="A205" s="51">
        <v>196</v>
      </c>
      <c r="B205" s="53" t="s">
        <v>302</v>
      </c>
      <c r="C205" s="31">
        <v>139.85</v>
      </c>
      <c r="D205" s="36">
        <v>140.16666666666666</v>
      </c>
      <c r="E205" s="36">
        <v>138.7833333333333</v>
      </c>
      <c r="F205" s="36">
        <v>137.71666666666664</v>
      </c>
      <c r="G205" s="36">
        <v>136.33333333333329</v>
      </c>
      <c r="H205" s="36">
        <v>141.23333333333332</v>
      </c>
      <c r="I205" s="36">
        <v>142.6166666666667</v>
      </c>
      <c r="J205" s="36">
        <v>143.68333333333334</v>
      </c>
      <c r="K205" s="31">
        <v>141.55000000000001</v>
      </c>
      <c r="L205" s="31">
        <v>139.1</v>
      </c>
      <c r="M205" s="31">
        <v>210.53555</v>
      </c>
      <c r="N205" s="1"/>
      <c r="O205" s="1"/>
    </row>
    <row r="206" spans="1:15" ht="12.75" customHeight="1">
      <c r="A206" s="51">
        <v>197</v>
      </c>
      <c r="B206" s="53" t="s">
        <v>237</v>
      </c>
      <c r="C206" s="31">
        <v>537.70000000000005</v>
      </c>
      <c r="D206" s="36">
        <v>538.18333333333339</v>
      </c>
      <c r="E206" s="36">
        <v>533.61666666666679</v>
      </c>
      <c r="F206" s="36">
        <v>529.53333333333342</v>
      </c>
      <c r="G206" s="36">
        <v>524.96666666666681</v>
      </c>
      <c r="H206" s="36">
        <v>542.26666666666677</v>
      </c>
      <c r="I206" s="36">
        <v>546.83333333333337</v>
      </c>
      <c r="J206" s="36">
        <v>550.91666666666674</v>
      </c>
      <c r="K206" s="31">
        <v>542.75</v>
      </c>
      <c r="L206" s="31">
        <v>534.1</v>
      </c>
      <c r="M206" s="31">
        <v>35.709130000000002</v>
      </c>
      <c r="N206" s="1"/>
      <c r="O206" s="1"/>
    </row>
    <row r="207" spans="1:15" ht="12.75" customHeight="1">
      <c r="A207" s="51">
        <v>198</v>
      </c>
      <c r="B207" s="53" t="s">
        <v>303</v>
      </c>
      <c r="C207" s="31">
        <v>1280.4000000000001</v>
      </c>
      <c r="D207" s="36">
        <v>1265.4666666666667</v>
      </c>
      <c r="E207" s="36">
        <v>1245.9333333333334</v>
      </c>
      <c r="F207" s="36">
        <v>1211.4666666666667</v>
      </c>
      <c r="G207" s="36">
        <v>1191.9333333333334</v>
      </c>
      <c r="H207" s="36">
        <v>1299.9333333333334</v>
      </c>
      <c r="I207" s="36">
        <v>1319.4666666666667</v>
      </c>
      <c r="J207" s="36">
        <v>1353.9333333333334</v>
      </c>
      <c r="K207" s="31">
        <v>1285</v>
      </c>
      <c r="L207" s="31">
        <v>1231</v>
      </c>
      <c r="M207" s="31">
        <v>21.999359999999999</v>
      </c>
      <c r="N207" s="1"/>
      <c r="O207" s="1"/>
    </row>
    <row r="208" spans="1:15" ht="12.75" customHeight="1">
      <c r="A208" s="51">
        <v>199</v>
      </c>
      <c r="B208" s="53" t="s">
        <v>238</v>
      </c>
      <c r="C208" s="31">
        <v>273.85000000000002</v>
      </c>
      <c r="D208" s="36">
        <v>272.16666666666669</v>
      </c>
      <c r="E208" s="36">
        <v>267.43333333333339</v>
      </c>
      <c r="F208" s="36">
        <v>261.01666666666671</v>
      </c>
      <c r="G208" s="36">
        <v>256.28333333333342</v>
      </c>
      <c r="H208" s="36">
        <v>278.58333333333337</v>
      </c>
      <c r="I208" s="36">
        <v>283.31666666666661</v>
      </c>
      <c r="J208" s="36">
        <v>289.73333333333335</v>
      </c>
      <c r="K208" s="31">
        <v>276.89999999999998</v>
      </c>
      <c r="L208" s="31">
        <v>265.75</v>
      </c>
      <c r="M208" s="31">
        <v>95.376300000000001</v>
      </c>
      <c r="N208" s="1"/>
      <c r="O208" s="1"/>
    </row>
    <row r="209" spans="1:15" ht="12.75" customHeight="1">
      <c r="A209" s="51">
        <v>200</v>
      </c>
      <c r="B209" s="53" t="s">
        <v>239</v>
      </c>
      <c r="C209" s="31">
        <v>1092.75</v>
      </c>
      <c r="D209" s="36">
        <v>1061.2833333333333</v>
      </c>
      <c r="E209" s="36">
        <v>1021.5666666666666</v>
      </c>
      <c r="F209" s="36">
        <v>950.38333333333333</v>
      </c>
      <c r="G209" s="36">
        <v>910.66666666666663</v>
      </c>
      <c r="H209" s="36">
        <v>1132.4666666666667</v>
      </c>
      <c r="I209" s="36">
        <v>1172.1833333333334</v>
      </c>
      <c r="J209" s="36">
        <v>1243.3666666666666</v>
      </c>
      <c r="K209" s="31">
        <v>1101</v>
      </c>
      <c r="L209" s="31">
        <v>990.1</v>
      </c>
      <c r="M209" s="31">
        <v>98.510869999999997</v>
      </c>
      <c r="N209" s="1"/>
      <c r="O209" s="1"/>
    </row>
    <row r="210" spans="1:15" ht="12.75" customHeight="1">
      <c r="A210" s="51">
        <v>201</v>
      </c>
      <c r="B210" s="53" t="s">
        <v>304</v>
      </c>
      <c r="C210" s="31">
        <v>1348.65</v>
      </c>
      <c r="D210" s="36">
        <v>1337.9333333333334</v>
      </c>
      <c r="E210" s="36">
        <v>1323.8666666666668</v>
      </c>
      <c r="F210" s="36">
        <v>1299.0833333333335</v>
      </c>
      <c r="G210" s="36">
        <v>1285.0166666666669</v>
      </c>
      <c r="H210" s="36">
        <v>1362.7166666666667</v>
      </c>
      <c r="I210" s="36">
        <v>1376.7833333333333</v>
      </c>
      <c r="J210" s="36">
        <v>1401.5666666666666</v>
      </c>
      <c r="K210" s="31">
        <v>1352</v>
      </c>
      <c r="L210" s="31">
        <v>1313.15</v>
      </c>
      <c r="M210" s="31">
        <v>0.83760999999999997</v>
      </c>
      <c r="N210" s="1"/>
      <c r="O210" s="1"/>
    </row>
    <row r="211" spans="1:15" ht="12.75" customHeight="1">
      <c r="A211" s="51">
        <v>202</v>
      </c>
      <c r="B211" s="53" t="s">
        <v>240</v>
      </c>
      <c r="C211" s="31">
        <v>478.15</v>
      </c>
      <c r="D211" s="36">
        <v>475.68333333333334</v>
      </c>
      <c r="E211" s="36">
        <v>471.4666666666667</v>
      </c>
      <c r="F211" s="36">
        <v>464.78333333333336</v>
      </c>
      <c r="G211" s="36">
        <v>460.56666666666672</v>
      </c>
      <c r="H211" s="36">
        <v>482.36666666666667</v>
      </c>
      <c r="I211" s="36">
        <v>486.58333333333326</v>
      </c>
      <c r="J211" s="36">
        <v>493.26666666666665</v>
      </c>
      <c r="K211" s="31">
        <v>479.9</v>
      </c>
      <c r="L211" s="31">
        <v>469</v>
      </c>
      <c r="M211" s="31">
        <v>52.922400000000003</v>
      </c>
      <c r="N211" s="1"/>
      <c r="O211" s="1"/>
    </row>
    <row r="212" spans="1:15" ht="12.75" customHeight="1">
      <c r="A212" s="51">
        <v>203</v>
      </c>
      <c r="B212" s="53" t="s">
        <v>305</v>
      </c>
      <c r="C212" s="31">
        <v>24.1</v>
      </c>
      <c r="D212" s="36">
        <v>24.100000000000005</v>
      </c>
      <c r="E212" s="36">
        <v>23.900000000000009</v>
      </c>
      <c r="F212" s="36">
        <v>23.700000000000003</v>
      </c>
      <c r="G212" s="36">
        <v>23.500000000000007</v>
      </c>
      <c r="H212" s="36">
        <v>24.300000000000011</v>
      </c>
      <c r="I212" s="36">
        <v>24.500000000000007</v>
      </c>
      <c r="J212" s="36">
        <v>24.700000000000014</v>
      </c>
      <c r="K212" s="31">
        <v>24.3</v>
      </c>
      <c r="L212" s="31">
        <v>23.9</v>
      </c>
      <c r="M212" s="31">
        <v>1644.5337199999999</v>
      </c>
      <c r="N212" s="1"/>
      <c r="O212" s="1"/>
    </row>
    <row r="213" spans="1:15" ht="12.75" customHeight="1">
      <c r="A213" s="51">
        <v>204</v>
      </c>
      <c r="B213" s="53" t="s">
        <v>241</v>
      </c>
      <c r="C213" s="31">
        <v>173.1</v>
      </c>
      <c r="D213" s="36">
        <v>171.66666666666666</v>
      </c>
      <c r="E213" s="36">
        <v>168.93333333333331</v>
      </c>
      <c r="F213" s="36">
        <v>164.76666666666665</v>
      </c>
      <c r="G213" s="36">
        <v>162.0333333333333</v>
      </c>
      <c r="H213" s="36">
        <v>175.83333333333331</v>
      </c>
      <c r="I213" s="36">
        <v>178.56666666666666</v>
      </c>
      <c r="J213" s="36">
        <v>182.73333333333332</v>
      </c>
      <c r="K213" s="31">
        <v>174.4</v>
      </c>
      <c r="L213" s="31">
        <v>167.5</v>
      </c>
      <c r="M213" s="31">
        <v>162.30285000000001</v>
      </c>
      <c r="N213" s="1"/>
      <c r="O213" s="1"/>
    </row>
    <row r="214" spans="1:15" ht="12.75" customHeight="1">
      <c r="A214" s="51">
        <v>205</v>
      </c>
      <c r="B214" s="53" t="s">
        <v>306</v>
      </c>
      <c r="C214" s="31">
        <v>139.55000000000001</v>
      </c>
      <c r="D214" s="36">
        <v>139.85</v>
      </c>
      <c r="E214" s="36">
        <v>137.69999999999999</v>
      </c>
      <c r="F214" s="36">
        <v>135.85</v>
      </c>
      <c r="G214" s="36">
        <v>133.69999999999999</v>
      </c>
      <c r="H214" s="36">
        <v>141.69999999999999</v>
      </c>
      <c r="I214" s="36">
        <v>143.85000000000002</v>
      </c>
      <c r="J214" s="36">
        <v>145.69999999999999</v>
      </c>
      <c r="K214" s="31">
        <v>142</v>
      </c>
      <c r="L214" s="31">
        <v>138</v>
      </c>
      <c r="M214" s="31">
        <v>898.33027000000004</v>
      </c>
      <c r="N214" s="1"/>
      <c r="O214" s="1"/>
    </row>
    <row r="215" spans="1:15" ht="12.75" customHeight="1">
      <c r="A215" s="51">
        <v>206</v>
      </c>
      <c r="B215" s="53" t="s">
        <v>242</v>
      </c>
      <c r="C215" s="31">
        <v>760.8</v>
      </c>
      <c r="D215" s="36">
        <v>757.26666666666677</v>
      </c>
      <c r="E215" s="36">
        <v>748.53333333333353</v>
      </c>
      <c r="F215" s="36">
        <v>736.26666666666677</v>
      </c>
      <c r="G215" s="36">
        <v>727.53333333333353</v>
      </c>
      <c r="H215" s="36">
        <v>769.53333333333353</v>
      </c>
      <c r="I215" s="36">
        <v>778.26666666666688</v>
      </c>
      <c r="J215" s="36">
        <v>790.53333333333353</v>
      </c>
      <c r="K215" s="31">
        <v>766</v>
      </c>
      <c r="L215" s="31">
        <v>745</v>
      </c>
      <c r="M215" s="31">
        <v>9.9326600000000003</v>
      </c>
      <c r="N215" s="1"/>
      <c r="O215" s="1"/>
    </row>
    <row r="216" spans="1:15" ht="12.75" customHeight="1">
      <c r="A216" s="54"/>
      <c r="B216" s="53"/>
      <c r="C216" s="31"/>
      <c r="D216" s="36"/>
      <c r="E216" s="36"/>
      <c r="F216" s="36"/>
      <c r="G216" s="36"/>
      <c r="H216" s="36"/>
      <c r="I216" s="36"/>
      <c r="J216" s="36"/>
      <c r="K216" s="31"/>
      <c r="L216" s="31"/>
      <c r="M216" s="31"/>
      <c r="N216" s="1"/>
      <c r="O216" s="1"/>
    </row>
    <row r="217" spans="1:15" ht="12.75" customHeight="1">
      <c r="A217" s="55"/>
      <c r="B217" s="56"/>
      <c r="C217" s="57"/>
      <c r="D217" s="57"/>
      <c r="E217" s="57"/>
      <c r="F217" s="57"/>
      <c r="G217" s="57"/>
      <c r="H217" s="57"/>
      <c r="I217" s="57"/>
      <c r="J217" s="57"/>
      <c r="K217" s="57"/>
      <c r="L217" s="58"/>
      <c r="M217" s="1"/>
      <c r="N217" s="1"/>
      <c r="O217" s="1"/>
    </row>
    <row r="218" spans="1:15" ht="12.75" customHeight="1">
      <c r="A218" s="55"/>
      <c r="B218" s="1"/>
      <c r="C218" s="57"/>
      <c r="D218" s="57"/>
      <c r="E218" s="57"/>
      <c r="F218" s="57"/>
      <c r="G218" s="57"/>
      <c r="H218" s="57"/>
      <c r="I218" s="57"/>
      <c r="J218" s="57"/>
      <c r="K218" s="57"/>
      <c r="L218" s="58"/>
      <c r="M218" s="1"/>
      <c r="N218" s="1"/>
      <c r="O218" s="1"/>
    </row>
    <row r="219" spans="1:15" ht="12.75" customHeight="1">
      <c r="A219" s="55"/>
      <c r="B219" s="1"/>
      <c r="C219" s="57"/>
      <c r="D219" s="57"/>
      <c r="E219" s="57"/>
      <c r="F219" s="57"/>
      <c r="G219" s="57"/>
      <c r="H219" s="57"/>
      <c r="I219" s="57"/>
      <c r="J219" s="57"/>
      <c r="K219" s="57"/>
      <c r="L219" s="58"/>
      <c r="M219" s="1"/>
      <c r="N219" s="1"/>
      <c r="O219" s="1"/>
    </row>
    <row r="220" spans="1:15" ht="12.75" customHeight="1">
      <c r="A220" s="59" t="s">
        <v>307</v>
      </c>
      <c r="B220" s="1"/>
      <c r="C220" s="57"/>
      <c r="D220" s="57"/>
      <c r="E220" s="57"/>
      <c r="F220" s="57"/>
      <c r="G220" s="57"/>
      <c r="H220" s="57"/>
      <c r="I220" s="57"/>
      <c r="J220" s="57"/>
      <c r="K220" s="57"/>
      <c r="L220" s="58"/>
      <c r="M220" s="1"/>
      <c r="N220" s="1"/>
      <c r="O220" s="1"/>
    </row>
    <row r="221" spans="1:15" ht="12.75" customHeight="1">
      <c r="A221" s="1"/>
      <c r="B221" s="1"/>
      <c r="C221" s="57"/>
      <c r="D221" s="57"/>
      <c r="E221" s="57"/>
      <c r="F221" s="57"/>
      <c r="G221" s="57"/>
      <c r="H221" s="57"/>
      <c r="I221" s="57"/>
      <c r="J221" s="57"/>
      <c r="K221" s="57"/>
      <c r="L221" s="58"/>
      <c r="M221" s="1"/>
      <c r="N221" s="1"/>
      <c r="O221" s="1"/>
    </row>
    <row r="222" spans="1:15" ht="12.75" customHeight="1">
      <c r="A222" s="1"/>
      <c r="B222" s="1"/>
      <c r="C222" s="57"/>
      <c r="D222" s="57"/>
      <c r="E222" s="57"/>
      <c r="F222" s="57"/>
      <c r="G222" s="57"/>
      <c r="H222" s="57"/>
      <c r="I222" s="57"/>
      <c r="J222" s="57"/>
      <c r="K222" s="57"/>
      <c r="L222" s="58"/>
      <c r="M222" s="1"/>
      <c r="N222" s="1"/>
      <c r="O222" s="1"/>
    </row>
    <row r="223" spans="1:15" ht="12.75" customHeight="1">
      <c r="A223" s="60" t="s">
        <v>308</v>
      </c>
      <c r="B223" s="1"/>
      <c r="C223" s="57"/>
      <c r="D223" s="57"/>
      <c r="E223" s="57"/>
      <c r="F223" s="57"/>
      <c r="G223" s="57"/>
      <c r="H223" s="57"/>
      <c r="I223" s="57"/>
      <c r="J223" s="57"/>
      <c r="K223" s="57"/>
      <c r="L223" s="58"/>
      <c r="M223" s="1"/>
      <c r="N223" s="1"/>
      <c r="O223" s="1"/>
    </row>
    <row r="224" spans="1:15" ht="12.75" customHeight="1">
      <c r="A224" s="61"/>
      <c r="B224" s="1"/>
      <c r="C224" s="57"/>
      <c r="D224" s="57"/>
      <c r="E224" s="57"/>
      <c r="F224" s="57"/>
      <c r="G224" s="57"/>
      <c r="H224" s="57"/>
      <c r="I224" s="57"/>
      <c r="J224" s="57"/>
      <c r="K224" s="57"/>
      <c r="L224" s="58"/>
      <c r="M224" s="1"/>
      <c r="N224" s="1"/>
      <c r="O224" s="1"/>
    </row>
    <row r="225" spans="1:15" ht="12.75" customHeight="1">
      <c r="A225" s="62" t="s">
        <v>309</v>
      </c>
      <c r="B225" s="1"/>
      <c r="C225" s="57"/>
      <c r="D225" s="57"/>
      <c r="E225" s="57"/>
      <c r="F225" s="57"/>
      <c r="G225" s="57"/>
      <c r="H225" s="57"/>
      <c r="I225" s="57"/>
      <c r="J225" s="57"/>
      <c r="K225" s="57"/>
      <c r="L225" s="58"/>
      <c r="M225" s="1"/>
      <c r="N225" s="1"/>
      <c r="O225" s="1"/>
    </row>
    <row r="226" spans="1:15" ht="12.75" customHeight="1">
      <c r="A226" s="44" t="s">
        <v>243</v>
      </c>
      <c r="B226" s="1"/>
      <c r="C226" s="57"/>
      <c r="D226" s="57"/>
      <c r="E226" s="57"/>
      <c r="F226" s="57"/>
      <c r="G226" s="57"/>
      <c r="H226" s="57"/>
      <c r="I226" s="57"/>
      <c r="J226" s="57"/>
      <c r="K226" s="57"/>
      <c r="L226" s="58"/>
      <c r="M226" s="1"/>
      <c r="N226" s="1"/>
      <c r="O226" s="1"/>
    </row>
    <row r="227" spans="1:15" ht="12.75" customHeight="1">
      <c r="A227" s="44" t="s">
        <v>244</v>
      </c>
      <c r="B227" s="1"/>
      <c r="C227" s="57"/>
      <c r="D227" s="57"/>
      <c r="E227" s="57"/>
      <c r="F227" s="57"/>
      <c r="G227" s="57"/>
      <c r="H227" s="57"/>
      <c r="I227" s="57"/>
      <c r="J227" s="57"/>
      <c r="K227" s="57"/>
      <c r="L227" s="58"/>
      <c r="M227" s="1"/>
      <c r="N227" s="1"/>
      <c r="O227" s="1"/>
    </row>
    <row r="228" spans="1:15" ht="12.75" customHeight="1">
      <c r="A228" s="44" t="s">
        <v>245</v>
      </c>
      <c r="B228" s="1"/>
      <c r="C228" s="63"/>
      <c r="D228" s="63"/>
      <c r="E228" s="63"/>
      <c r="F228" s="63"/>
      <c r="G228" s="63"/>
      <c r="H228" s="63"/>
      <c r="I228" s="63"/>
      <c r="J228" s="63"/>
      <c r="K228" s="63"/>
      <c r="L228" s="58"/>
      <c r="M228" s="1"/>
      <c r="N228" s="1"/>
      <c r="O228" s="1"/>
    </row>
    <row r="229" spans="1:15" ht="12.75" customHeight="1">
      <c r="A229" s="44" t="s">
        <v>246</v>
      </c>
      <c r="B229" s="1"/>
      <c r="C229" s="57"/>
      <c r="D229" s="57"/>
      <c r="E229" s="57"/>
      <c r="F229" s="57"/>
      <c r="G229" s="57"/>
      <c r="H229" s="57"/>
      <c r="I229" s="57"/>
      <c r="J229" s="57"/>
      <c r="K229" s="57"/>
      <c r="L229" s="58"/>
      <c r="M229" s="1"/>
      <c r="N229" s="1"/>
      <c r="O229" s="1"/>
    </row>
    <row r="230" spans="1:15" ht="12.75" customHeight="1">
      <c r="A230" s="44" t="s">
        <v>247</v>
      </c>
      <c r="B230" s="1"/>
      <c r="C230" s="57"/>
      <c r="D230" s="57"/>
      <c r="E230" s="57"/>
      <c r="F230" s="57"/>
      <c r="G230" s="57"/>
      <c r="H230" s="57"/>
      <c r="I230" s="57"/>
      <c r="J230" s="57"/>
      <c r="K230" s="57"/>
      <c r="L230" s="58"/>
      <c r="M230" s="1"/>
      <c r="N230" s="1"/>
      <c r="O230" s="1"/>
    </row>
    <row r="231" spans="1:15" ht="12.75" customHeight="1">
      <c r="A231" s="64"/>
      <c r="B231" s="1"/>
      <c r="C231" s="57"/>
      <c r="D231" s="57"/>
      <c r="E231" s="57"/>
      <c r="F231" s="57"/>
      <c r="G231" s="57"/>
      <c r="H231" s="57"/>
      <c r="I231" s="57"/>
      <c r="J231" s="57"/>
      <c r="K231" s="57"/>
      <c r="L231" s="58"/>
      <c r="M231" s="1"/>
      <c r="N231" s="1"/>
      <c r="O231" s="1"/>
    </row>
    <row r="232" spans="1:15" ht="12.75" customHeight="1">
      <c r="A232" s="1"/>
      <c r="B232" s="1"/>
      <c r="C232" s="57"/>
      <c r="D232" s="57"/>
      <c r="E232" s="57"/>
      <c r="F232" s="57"/>
      <c r="G232" s="57"/>
      <c r="H232" s="57"/>
      <c r="I232" s="57"/>
      <c r="J232" s="57"/>
      <c r="K232" s="57"/>
      <c r="L232" s="58"/>
      <c r="M232" s="1"/>
      <c r="N232" s="1"/>
      <c r="O232" s="1"/>
    </row>
    <row r="233" spans="1:15" ht="12.75" customHeight="1">
      <c r="A233" s="1"/>
      <c r="B233" s="1"/>
      <c r="C233" s="57"/>
      <c r="D233" s="57"/>
      <c r="E233" s="57"/>
      <c r="F233" s="57"/>
      <c r="G233" s="57"/>
      <c r="H233" s="57"/>
      <c r="I233" s="57"/>
      <c r="J233" s="57"/>
      <c r="K233" s="57"/>
      <c r="L233" s="58"/>
      <c r="M233" s="1"/>
      <c r="N233" s="1"/>
      <c r="O233" s="1"/>
    </row>
    <row r="234" spans="1:15" ht="12.75" customHeight="1">
      <c r="A234" s="1"/>
      <c r="B234" s="1"/>
      <c r="C234" s="57"/>
      <c r="D234" s="57"/>
      <c r="E234" s="57"/>
      <c r="F234" s="57"/>
      <c r="G234" s="57"/>
      <c r="H234" s="57"/>
      <c r="I234" s="57"/>
      <c r="J234" s="57"/>
      <c r="K234" s="57"/>
      <c r="L234" s="58"/>
      <c r="M234" s="1"/>
      <c r="N234" s="1"/>
      <c r="O234" s="1"/>
    </row>
    <row r="235" spans="1:15" ht="12.75" customHeight="1">
      <c r="A235" s="1"/>
      <c r="B235" s="1"/>
      <c r="C235" s="57"/>
      <c r="D235" s="57"/>
      <c r="E235" s="57"/>
      <c r="F235" s="57"/>
      <c r="G235" s="57"/>
      <c r="H235" s="57"/>
      <c r="I235" s="57"/>
      <c r="J235" s="57"/>
      <c r="K235" s="57"/>
      <c r="L235" s="58"/>
      <c r="M235" s="1"/>
      <c r="N235" s="1"/>
      <c r="O235" s="1"/>
    </row>
    <row r="236" spans="1:15" ht="12.75" customHeight="1">
      <c r="A236" s="65" t="s">
        <v>248</v>
      </c>
      <c r="B236" s="1"/>
      <c r="C236" s="57"/>
      <c r="D236" s="57"/>
      <c r="E236" s="57"/>
      <c r="F236" s="57"/>
      <c r="G236" s="57"/>
      <c r="H236" s="57"/>
      <c r="I236" s="57"/>
      <c r="J236" s="57"/>
      <c r="K236" s="57"/>
      <c r="L236" s="58"/>
      <c r="M236" s="1"/>
      <c r="N236" s="1"/>
      <c r="O236" s="1"/>
    </row>
    <row r="237" spans="1:15" ht="12.75" customHeight="1">
      <c r="A237" s="66" t="s">
        <v>249</v>
      </c>
      <c r="B237" s="1"/>
      <c r="C237" s="57"/>
      <c r="D237" s="57"/>
      <c r="E237" s="57"/>
      <c r="F237" s="57"/>
      <c r="G237" s="57"/>
      <c r="H237" s="57"/>
      <c r="I237" s="57"/>
      <c r="J237" s="57"/>
      <c r="K237" s="57"/>
      <c r="L237" s="58"/>
      <c r="M237" s="1"/>
      <c r="N237" s="1"/>
      <c r="O237" s="1"/>
    </row>
    <row r="238" spans="1:15" ht="12.75" customHeight="1">
      <c r="A238" s="66" t="s">
        <v>250</v>
      </c>
      <c r="B238" s="1"/>
      <c r="C238" s="57"/>
      <c r="D238" s="57"/>
      <c r="E238" s="57"/>
      <c r="F238" s="57"/>
      <c r="G238" s="57"/>
      <c r="H238" s="57"/>
      <c r="I238" s="57"/>
      <c r="J238" s="57"/>
      <c r="K238" s="57"/>
      <c r="L238" s="58"/>
      <c r="M238" s="1"/>
      <c r="N238" s="1"/>
      <c r="O238" s="1"/>
    </row>
    <row r="239" spans="1:15" ht="12.75" customHeight="1">
      <c r="A239" s="66" t="s">
        <v>251</v>
      </c>
      <c r="B239" s="1"/>
      <c r="C239" s="57"/>
      <c r="D239" s="57"/>
      <c r="E239" s="57"/>
      <c r="F239" s="57"/>
      <c r="G239" s="57"/>
      <c r="H239" s="57"/>
      <c r="I239" s="57"/>
      <c r="J239" s="57"/>
      <c r="K239" s="57"/>
      <c r="L239" s="58"/>
      <c r="M239" s="1"/>
      <c r="N239" s="1"/>
      <c r="O239" s="1"/>
    </row>
    <row r="240" spans="1:15" ht="12.75" customHeight="1">
      <c r="A240" s="66" t="s">
        <v>252</v>
      </c>
      <c r="B240" s="1"/>
      <c r="C240" s="57"/>
      <c r="D240" s="57"/>
      <c r="E240" s="57"/>
      <c r="F240" s="57"/>
      <c r="G240" s="57"/>
      <c r="H240" s="57"/>
      <c r="I240" s="57"/>
      <c r="J240" s="57"/>
      <c r="K240" s="57"/>
      <c r="L240" s="58"/>
      <c r="M240" s="1"/>
      <c r="N240" s="1"/>
      <c r="O240" s="1"/>
    </row>
    <row r="241" spans="1:15" ht="12.75" customHeight="1">
      <c r="A241" s="66" t="s">
        <v>253</v>
      </c>
      <c r="B241" s="1"/>
      <c r="C241" s="57"/>
      <c r="D241" s="57"/>
      <c r="E241" s="57"/>
      <c r="F241" s="57"/>
      <c r="G241" s="57"/>
      <c r="H241" s="57"/>
      <c r="I241" s="57"/>
      <c r="J241" s="57"/>
      <c r="K241" s="57"/>
      <c r="L241" s="58"/>
      <c r="M241" s="1"/>
      <c r="N241" s="1"/>
      <c r="O241" s="1"/>
    </row>
    <row r="242" spans="1:15" ht="12.75" customHeight="1">
      <c r="A242" s="66" t="s">
        <v>254</v>
      </c>
      <c r="B242" s="1"/>
      <c r="C242" s="57"/>
      <c r="D242" s="57"/>
      <c r="E242" s="57"/>
      <c r="F242" s="57"/>
      <c r="G242" s="57"/>
      <c r="H242" s="57"/>
      <c r="I242" s="57"/>
      <c r="J242" s="57"/>
      <c r="K242" s="57"/>
      <c r="L242" s="58"/>
      <c r="M242" s="1"/>
      <c r="N242" s="1"/>
      <c r="O242" s="1"/>
    </row>
    <row r="243" spans="1:15" ht="12.75" customHeight="1">
      <c r="A243" s="66" t="s">
        <v>255</v>
      </c>
      <c r="B243" s="1"/>
      <c r="C243" s="57"/>
      <c r="D243" s="57"/>
      <c r="E243" s="57"/>
      <c r="F243" s="57"/>
      <c r="G243" s="57"/>
      <c r="H243" s="57"/>
      <c r="I243" s="57"/>
      <c r="J243" s="57"/>
      <c r="K243" s="57"/>
      <c r="L243" s="58"/>
      <c r="M243" s="1"/>
      <c r="N243" s="1"/>
      <c r="O243" s="1"/>
    </row>
    <row r="244" spans="1:15" ht="12.75" customHeight="1">
      <c r="A244" s="66" t="s">
        <v>256</v>
      </c>
      <c r="B244" s="1"/>
      <c r="C244" s="57"/>
      <c r="D244" s="57"/>
      <c r="E244" s="57"/>
      <c r="F244" s="57"/>
      <c r="G244" s="57"/>
      <c r="H244" s="57"/>
      <c r="I244" s="57"/>
      <c r="J244" s="57"/>
      <c r="K244" s="57"/>
      <c r="L244" s="58"/>
      <c r="M244" s="1"/>
      <c r="N244" s="1"/>
      <c r="O244" s="1"/>
    </row>
    <row r="245" spans="1:15" ht="12.75" customHeight="1">
      <c r="A245" s="66" t="s">
        <v>257</v>
      </c>
      <c r="B245" s="1"/>
      <c r="C245" s="63"/>
      <c r="D245" s="63"/>
      <c r="E245" s="63"/>
      <c r="F245" s="63"/>
      <c r="G245" s="63"/>
      <c r="H245" s="63"/>
      <c r="I245" s="63"/>
      <c r="J245" s="63"/>
      <c r="K245" s="63"/>
      <c r="L245" s="58"/>
      <c r="M245" s="1"/>
      <c r="N245" s="1"/>
      <c r="O245" s="1"/>
    </row>
    <row r="246" spans="1:15" ht="12.75" customHeight="1">
      <c r="A246" s="1"/>
      <c r="B246" s="1"/>
      <c r="C246" s="57"/>
      <c r="D246" s="57"/>
      <c r="E246" s="57"/>
      <c r="F246" s="57"/>
      <c r="G246" s="57"/>
      <c r="H246" s="57"/>
      <c r="I246" s="57"/>
      <c r="J246" s="57"/>
      <c r="K246" s="57"/>
      <c r="L246" s="58"/>
      <c r="M246" s="1"/>
      <c r="N246" s="1"/>
      <c r="O246" s="1"/>
    </row>
    <row r="247" spans="1:15" ht="12.75" customHeight="1">
      <c r="A247" s="1"/>
      <c r="B247" s="1"/>
      <c r="C247" s="57"/>
      <c r="D247" s="57"/>
      <c r="E247" s="57"/>
      <c r="F247" s="57"/>
      <c r="G247" s="57"/>
      <c r="H247" s="57"/>
      <c r="I247" s="57"/>
      <c r="J247" s="57"/>
      <c r="K247" s="57"/>
      <c r="L247" s="58"/>
      <c r="M247" s="1"/>
      <c r="N247" s="1"/>
      <c r="O247" s="1"/>
    </row>
    <row r="248" spans="1:15" ht="12.75" customHeight="1">
      <c r="A248" s="1"/>
      <c r="B248" s="1"/>
      <c r="C248" s="57"/>
      <c r="D248" s="57"/>
      <c r="E248" s="57"/>
      <c r="F248" s="57"/>
      <c r="G248" s="57"/>
      <c r="H248" s="57"/>
      <c r="I248" s="57"/>
      <c r="J248" s="57"/>
      <c r="K248" s="57"/>
      <c r="L248" s="58"/>
      <c r="M248" s="1"/>
      <c r="N248" s="1"/>
      <c r="O248" s="1"/>
    </row>
    <row r="249" spans="1:15" ht="12.75" customHeight="1">
      <c r="A249" s="1"/>
      <c r="B249" s="1"/>
      <c r="C249" s="57"/>
      <c r="D249" s="57"/>
      <c r="E249" s="57"/>
      <c r="F249" s="57"/>
      <c r="G249" s="57"/>
      <c r="H249" s="57"/>
      <c r="I249" s="57"/>
      <c r="J249" s="57"/>
      <c r="K249" s="57"/>
      <c r="L249" s="58"/>
      <c r="M249" s="1"/>
      <c r="N249" s="1"/>
      <c r="O249" s="1"/>
    </row>
    <row r="250" spans="1:15" ht="12.75" customHeight="1">
      <c r="A250" s="1"/>
      <c r="B250" s="1"/>
      <c r="C250" s="57"/>
      <c r="D250" s="57"/>
      <c r="E250" s="57"/>
      <c r="F250" s="57"/>
      <c r="G250" s="57"/>
      <c r="H250" s="57"/>
      <c r="I250" s="57"/>
      <c r="J250" s="57"/>
      <c r="K250" s="57"/>
      <c r="L250" s="58"/>
      <c r="M250" s="1"/>
      <c r="N250" s="1"/>
      <c r="O250" s="1"/>
    </row>
    <row r="251" spans="1:15" ht="12.75" customHeight="1">
      <c r="A251" s="1"/>
      <c r="B251" s="1"/>
      <c r="C251" s="57"/>
      <c r="D251" s="57"/>
      <c r="E251" s="57"/>
      <c r="F251" s="57"/>
      <c r="G251" s="57"/>
      <c r="H251" s="57"/>
      <c r="I251" s="57"/>
      <c r="J251" s="57"/>
      <c r="K251" s="57"/>
      <c r="L251" s="58"/>
      <c r="M251" s="1"/>
      <c r="N251" s="1"/>
      <c r="O251" s="1"/>
    </row>
    <row r="252" spans="1:15" ht="12.75" customHeight="1">
      <c r="A252" s="1"/>
      <c r="B252" s="1"/>
      <c r="C252" s="57"/>
      <c r="D252" s="57"/>
      <c r="E252" s="57"/>
      <c r="F252" s="57"/>
      <c r="G252" s="57"/>
      <c r="H252" s="57"/>
      <c r="I252" s="57"/>
      <c r="J252" s="57"/>
      <c r="K252" s="57"/>
      <c r="L252" s="58"/>
      <c r="M252" s="1"/>
      <c r="N252" s="1"/>
      <c r="O252" s="1"/>
    </row>
    <row r="253" spans="1:15" ht="12.75" customHeight="1">
      <c r="A253" s="1"/>
      <c r="B253" s="1"/>
      <c r="C253" s="57"/>
      <c r="D253" s="57"/>
      <c r="E253" s="57"/>
      <c r="F253" s="57"/>
      <c r="G253" s="57"/>
      <c r="H253" s="57"/>
      <c r="I253" s="57"/>
      <c r="J253" s="57"/>
      <c r="K253" s="57"/>
      <c r="L253" s="58"/>
      <c r="M253" s="1"/>
      <c r="N253" s="1"/>
      <c r="O253" s="1"/>
    </row>
    <row r="254" spans="1:15" ht="12.75" customHeight="1">
      <c r="A254" s="1"/>
      <c r="B254" s="1"/>
      <c r="C254" s="57"/>
      <c r="D254" s="57"/>
      <c r="E254" s="57"/>
      <c r="F254" s="57"/>
      <c r="G254" s="57"/>
      <c r="H254" s="57"/>
      <c r="I254" s="57"/>
      <c r="J254" s="57"/>
      <c r="K254" s="57"/>
      <c r="L254" s="58"/>
      <c r="M254" s="1"/>
      <c r="N254" s="1"/>
      <c r="O254" s="1"/>
    </row>
    <row r="255" spans="1:15" ht="12.75" customHeight="1">
      <c r="A255" s="1"/>
      <c r="B255" s="1"/>
      <c r="C255" s="57"/>
      <c r="D255" s="57"/>
      <c r="E255" s="57"/>
      <c r="F255" s="57"/>
      <c r="G255" s="57"/>
      <c r="H255" s="57"/>
      <c r="I255" s="57"/>
      <c r="J255" s="57"/>
      <c r="K255" s="57"/>
      <c r="L255" s="58"/>
      <c r="M255" s="1"/>
      <c r="N255" s="1"/>
      <c r="O255" s="1"/>
    </row>
    <row r="256" spans="1:15" ht="12.75" customHeight="1">
      <c r="A256" s="1"/>
      <c r="B256" s="1"/>
      <c r="C256" s="57"/>
      <c r="D256" s="57"/>
      <c r="E256" s="57"/>
      <c r="F256" s="57"/>
      <c r="G256" s="57"/>
      <c r="H256" s="57"/>
      <c r="I256" s="57"/>
      <c r="J256" s="57"/>
      <c r="K256" s="57"/>
      <c r="L256" s="58"/>
      <c r="M256" s="1"/>
      <c r="N256" s="1"/>
      <c r="O256" s="1"/>
    </row>
    <row r="257" spans="1:15" ht="12.75" customHeight="1">
      <c r="A257" s="1"/>
      <c r="B257" s="1"/>
      <c r="C257" s="57"/>
      <c r="D257" s="57"/>
      <c r="E257" s="57"/>
      <c r="F257" s="57"/>
      <c r="G257" s="57"/>
      <c r="H257" s="57"/>
      <c r="I257" s="57"/>
      <c r="J257" s="57"/>
      <c r="K257" s="57"/>
      <c r="L257" s="58"/>
      <c r="M257" s="1"/>
      <c r="N257" s="1"/>
      <c r="O257" s="1"/>
    </row>
    <row r="258" spans="1:15" ht="12.75" customHeight="1">
      <c r="A258" s="1"/>
      <c r="B258" s="1"/>
      <c r="C258" s="57"/>
      <c r="D258" s="57"/>
      <c r="E258" s="57"/>
      <c r="F258" s="57"/>
      <c r="G258" s="57"/>
      <c r="H258" s="57"/>
      <c r="I258" s="57"/>
      <c r="J258" s="57"/>
      <c r="K258" s="57"/>
      <c r="L258" s="58"/>
      <c r="M258" s="1"/>
      <c r="N258" s="1"/>
      <c r="O258" s="1"/>
    </row>
    <row r="259" spans="1:15" ht="12.75" customHeight="1">
      <c r="A259" s="1"/>
      <c r="B259" s="1"/>
      <c r="C259" s="57"/>
      <c r="D259" s="57"/>
      <c r="E259" s="57"/>
      <c r="F259" s="57"/>
      <c r="G259" s="57"/>
      <c r="H259" s="57"/>
      <c r="I259" s="57"/>
      <c r="J259" s="57"/>
      <c r="K259" s="57"/>
      <c r="L259" s="58"/>
      <c r="M259" s="1"/>
      <c r="N259" s="1"/>
      <c r="O259" s="1"/>
    </row>
    <row r="260" spans="1:15" ht="12.75" customHeight="1">
      <c r="A260" s="1"/>
      <c r="B260" s="1"/>
      <c r="C260" s="57"/>
      <c r="D260" s="57"/>
      <c r="E260" s="57"/>
      <c r="F260" s="57"/>
      <c r="G260" s="57"/>
      <c r="H260" s="57"/>
      <c r="I260" s="57"/>
      <c r="J260" s="57"/>
      <c r="K260" s="57"/>
      <c r="L260" s="58"/>
      <c r="M260" s="1"/>
      <c r="N260" s="1"/>
      <c r="O260" s="1"/>
    </row>
    <row r="261" spans="1:15" ht="12.75" customHeight="1">
      <c r="A261" s="1"/>
      <c r="B261" s="1"/>
      <c r="C261" s="57"/>
      <c r="D261" s="57"/>
      <c r="E261" s="57"/>
      <c r="F261" s="57"/>
      <c r="G261" s="57"/>
      <c r="H261" s="57"/>
      <c r="I261" s="57"/>
      <c r="J261" s="57"/>
      <c r="K261" s="57"/>
      <c r="L261" s="58"/>
      <c r="M261" s="1"/>
      <c r="N261" s="1"/>
      <c r="O261" s="1"/>
    </row>
    <row r="262" spans="1:15" ht="12.75" customHeight="1">
      <c r="A262" s="1"/>
      <c r="B262" s="1"/>
      <c r="C262" s="57"/>
      <c r="D262" s="57"/>
      <c r="E262" s="57"/>
      <c r="F262" s="57"/>
      <c r="G262" s="57"/>
      <c r="H262" s="57"/>
      <c r="I262" s="57"/>
      <c r="J262" s="57"/>
      <c r="K262" s="57"/>
      <c r="L262" s="58"/>
      <c r="M262" s="1"/>
      <c r="N262" s="1"/>
      <c r="O262" s="1"/>
    </row>
    <row r="263" spans="1:15" ht="12.75" customHeight="1">
      <c r="A263" s="1"/>
      <c r="B263" s="1"/>
      <c r="C263" s="57"/>
      <c r="D263" s="57"/>
      <c r="E263" s="57"/>
      <c r="F263" s="57"/>
      <c r="G263" s="57"/>
      <c r="H263" s="57"/>
      <c r="I263" s="57"/>
      <c r="J263" s="57"/>
      <c r="K263" s="57"/>
      <c r="L263" s="58"/>
      <c r="M263" s="1"/>
      <c r="N263" s="1"/>
      <c r="O263" s="1"/>
    </row>
    <row r="264" spans="1:15" ht="12.75" customHeight="1">
      <c r="A264" s="1"/>
      <c r="B264" s="1"/>
      <c r="C264" s="57"/>
      <c r="D264" s="57"/>
      <c r="E264" s="57"/>
      <c r="F264" s="57"/>
      <c r="G264" s="57"/>
      <c r="H264" s="57"/>
      <c r="I264" s="57"/>
      <c r="J264" s="57"/>
      <c r="K264" s="57"/>
      <c r="L264" s="58"/>
      <c r="M264" s="1"/>
      <c r="N264" s="1"/>
      <c r="O264" s="1"/>
    </row>
    <row r="265" spans="1:15" ht="12.75" customHeight="1">
      <c r="A265" s="1"/>
      <c r="B265" s="1"/>
      <c r="C265" s="57"/>
      <c r="D265" s="57"/>
      <c r="E265" s="57"/>
      <c r="F265" s="57"/>
      <c r="G265" s="57"/>
      <c r="H265" s="57"/>
      <c r="I265" s="57"/>
      <c r="J265" s="57"/>
      <c r="K265" s="57"/>
      <c r="L265" s="58"/>
      <c r="M265" s="1"/>
      <c r="N265" s="1"/>
      <c r="O265" s="1"/>
    </row>
    <row r="266" spans="1:15" ht="12.75" customHeight="1">
      <c r="A266" s="1"/>
      <c r="B266" s="1"/>
      <c r="C266" s="57"/>
      <c r="D266" s="57"/>
      <c r="E266" s="57"/>
      <c r="F266" s="57"/>
      <c r="G266" s="57"/>
      <c r="H266" s="57"/>
      <c r="I266" s="57"/>
      <c r="J266" s="57"/>
      <c r="K266" s="57"/>
      <c r="L266" s="58"/>
      <c r="M266" s="1"/>
      <c r="N266" s="1"/>
      <c r="O266" s="1"/>
    </row>
    <row r="267" spans="1:15" ht="12.75" customHeight="1">
      <c r="A267" s="1"/>
      <c r="B267" s="1"/>
      <c r="C267" s="57"/>
      <c r="D267" s="57"/>
      <c r="E267" s="57"/>
      <c r="F267" s="57"/>
      <c r="G267" s="57"/>
      <c r="H267" s="57"/>
      <c r="I267" s="57"/>
      <c r="J267" s="57"/>
      <c r="K267" s="57"/>
      <c r="L267" s="58"/>
      <c r="M267" s="1"/>
      <c r="N267" s="1"/>
      <c r="O267" s="1"/>
    </row>
    <row r="268" spans="1:15" ht="12.75" customHeight="1">
      <c r="A268" s="1"/>
      <c r="B268" s="1"/>
      <c r="C268" s="57"/>
      <c r="D268" s="57"/>
      <c r="E268" s="57"/>
      <c r="F268" s="57"/>
      <c r="G268" s="57"/>
      <c r="H268" s="57"/>
      <c r="I268" s="57"/>
      <c r="J268" s="57"/>
      <c r="K268" s="57"/>
      <c r="L268" s="58"/>
      <c r="M268" s="1"/>
      <c r="N268" s="1"/>
      <c r="O268" s="1"/>
    </row>
    <row r="269" spans="1:15" ht="12.75" customHeight="1">
      <c r="A269" s="1"/>
      <c r="B269" s="1"/>
      <c r="C269" s="57"/>
      <c r="D269" s="57"/>
      <c r="E269" s="57"/>
      <c r="F269" s="57"/>
      <c r="G269" s="57"/>
      <c r="H269" s="57"/>
      <c r="I269" s="57"/>
      <c r="J269" s="57"/>
      <c r="K269" s="57"/>
      <c r="L269" s="58"/>
      <c r="M269" s="1"/>
      <c r="N269" s="1"/>
      <c r="O269" s="1"/>
    </row>
    <row r="270" spans="1:15" ht="12.75" customHeight="1">
      <c r="A270" s="1"/>
      <c r="B270" s="1"/>
      <c r="C270" s="57"/>
      <c r="D270" s="57"/>
      <c r="E270" s="57"/>
      <c r="F270" s="57"/>
      <c r="G270" s="57"/>
      <c r="H270" s="57"/>
      <c r="I270" s="57"/>
      <c r="J270" s="57"/>
      <c r="K270" s="57"/>
      <c r="L270" s="58"/>
      <c r="M270" s="1"/>
      <c r="N270" s="1"/>
      <c r="O270" s="1"/>
    </row>
    <row r="271" spans="1:15" ht="12.75" customHeight="1">
      <c r="A271" s="1"/>
      <c r="B271" s="1"/>
      <c r="C271" s="57"/>
      <c r="D271" s="57"/>
      <c r="E271" s="57"/>
      <c r="F271" s="57"/>
      <c r="G271" s="57"/>
      <c r="H271" s="57"/>
      <c r="I271" s="57"/>
      <c r="J271" s="57"/>
      <c r="K271" s="57"/>
      <c r="L271" s="58"/>
      <c r="M271" s="1"/>
      <c r="N271" s="1"/>
      <c r="O271" s="1"/>
    </row>
    <row r="272" spans="1:15" ht="12.75" customHeight="1">
      <c r="A272" s="1"/>
      <c r="B272" s="1"/>
      <c r="C272" s="57"/>
      <c r="D272" s="57"/>
      <c r="E272" s="57"/>
      <c r="F272" s="57"/>
      <c r="G272" s="57"/>
      <c r="H272" s="57"/>
      <c r="I272" s="57"/>
      <c r="J272" s="57"/>
      <c r="K272" s="57"/>
      <c r="L272" s="58"/>
      <c r="M272" s="1"/>
      <c r="N272" s="1"/>
      <c r="O272" s="1"/>
    </row>
    <row r="273" spans="1:15" ht="12.75" customHeight="1">
      <c r="A273" s="1"/>
      <c r="B273" s="1"/>
      <c r="C273" s="57"/>
      <c r="D273" s="57"/>
      <c r="E273" s="57"/>
      <c r="F273" s="57"/>
      <c r="G273" s="57"/>
      <c r="H273" s="57"/>
      <c r="I273" s="57"/>
      <c r="J273" s="57"/>
      <c r="K273" s="57"/>
      <c r="L273" s="58"/>
      <c r="M273" s="1"/>
      <c r="N273" s="1"/>
      <c r="O273" s="1"/>
    </row>
    <row r="274" spans="1:15" ht="12.75" customHeight="1">
      <c r="A274" s="1"/>
      <c r="B274" s="1"/>
      <c r="C274" s="57"/>
      <c r="D274" s="57"/>
      <c r="E274" s="57"/>
      <c r="F274" s="57"/>
      <c r="G274" s="57"/>
      <c r="H274" s="57"/>
      <c r="I274" s="57"/>
      <c r="J274" s="57"/>
      <c r="K274" s="57"/>
      <c r="L274" s="58"/>
      <c r="M274" s="1"/>
      <c r="N274" s="1"/>
      <c r="O274" s="1"/>
    </row>
    <row r="275" spans="1:15" ht="12.75" customHeight="1">
      <c r="A275" s="1"/>
      <c r="B275" s="1"/>
      <c r="C275" s="57"/>
      <c r="D275" s="57"/>
      <c r="E275" s="57"/>
      <c r="F275" s="57"/>
      <c r="G275" s="57"/>
      <c r="H275" s="57"/>
      <c r="I275" s="57"/>
      <c r="J275" s="57"/>
      <c r="K275" s="57"/>
      <c r="L275" s="58"/>
      <c r="M275" s="1"/>
      <c r="N275" s="1"/>
      <c r="O275" s="1"/>
    </row>
    <row r="276" spans="1:15" ht="12.75" customHeight="1">
      <c r="A276" s="1"/>
      <c r="B276" s="1"/>
      <c r="C276" s="57"/>
      <c r="D276" s="57"/>
      <c r="E276" s="57"/>
      <c r="F276" s="57"/>
      <c r="G276" s="57"/>
      <c r="H276" s="57"/>
      <c r="I276" s="57"/>
      <c r="J276" s="57"/>
      <c r="K276" s="57"/>
      <c r="L276" s="58"/>
      <c r="M276" s="1"/>
      <c r="N276" s="1"/>
      <c r="O276" s="1"/>
    </row>
    <row r="277" spans="1:15" ht="12.75" customHeight="1">
      <c r="A277" s="1"/>
      <c r="B277" s="1"/>
      <c r="C277" s="57"/>
      <c r="D277" s="57"/>
      <c r="E277" s="57"/>
      <c r="F277" s="57"/>
      <c r="G277" s="57"/>
      <c r="H277" s="57"/>
      <c r="I277" s="57"/>
      <c r="J277" s="57"/>
      <c r="K277" s="57"/>
      <c r="L277" s="58"/>
      <c r="M277" s="1"/>
      <c r="N277" s="1"/>
      <c r="O277" s="1"/>
    </row>
    <row r="278" spans="1:15" ht="12.75" customHeight="1">
      <c r="A278" s="1"/>
      <c r="B278" s="1"/>
      <c r="C278" s="57"/>
      <c r="D278" s="57"/>
      <c r="E278" s="57"/>
      <c r="F278" s="57"/>
      <c r="G278" s="57"/>
      <c r="H278" s="57"/>
      <c r="I278" s="57"/>
      <c r="J278" s="57"/>
      <c r="K278" s="57"/>
      <c r="L278" s="58"/>
      <c r="M278" s="1"/>
      <c r="N278" s="1"/>
      <c r="O278" s="1"/>
    </row>
    <row r="279" spans="1:15" ht="12.75" customHeight="1">
      <c r="A279" s="1"/>
      <c r="B279" s="1"/>
      <c r="C279" s="57"/>
      <c r="D279" s="57"/>
      <c r="E279" s="57"/>
      <c r="F279" s="57"/>
      <c r="G279" s="57"/>
      <c r="H279" s="57"/>
      <c r="I279" s="57"/>
      <c r="J279" s="57"/>
      <c r="K279" s="57"/>
      <c r="L279" s="58"/>
      <c r="M279" s="1"/>
      <c r="N279" s="1"/>
      <c r="O279" s="1"/>
    </row>
    <row r="280" spans="1:15" ht="12.75" customHeight="1">
      <c r="A280" s="1"/>
      <c r="B280" s="1"/>
      <c r="C280" s="57"/>
      <c r="D280" s="57"/>
      <c r="E280" s="57"/>
      <c r="F280" s="57"/>
      <c r="G280" s="57"/>
      <c r="H280" s="57"/>
      <c r="I280" s="57"/>
      <c r="J280" s="57"/>
      <c r="K280" s="57"/>
      <c r="L280" s="58"/>
      <c r="M280" s="1"/>
      <c r="N280" s="1"/>
      <c r="O280" s="1"/>
    </row>
    <row r="281" spans="1:15" ht="12.75" customHeight="1">
      <c r="A281" s="1"/>
      <c r="B281" s="1"/>
      <c r="C281" s="57"/>
      <c r="D281" s="57"/>
      <c r="E281" s="57"/>
      <c r="F281" s="57"/>
      <c r="G281" s="57"/>
      <c r="H281" s="57"/>
      <c r="I281" s="57"/>
      <c r="J281" s="57"/>
      <c r="K281" s="57"/>
      <c r="L281" s="58"/>
      <c r="M281" s="1"/>
      <c r="N281" s="1"/>
      <c r="O281" s="1"/>
    </row>
    <row r="282" spans="1:15" ht="12.75" customHeight="1">
      <c r="A282" s="1"/>
      <c r="B282" s="1"/>
      <c r="C282" s="57"/>
      <c r="D282" s="57"/>
      <c r="E282" s="57"/>
      <c r="F282" s="57"/>
      <c r="G282" s="57"/>
      <c r="H282" s="57"/>
      <c r="I282" s="57"/>
      <c r="J282" s="57"/>
      <c r="K282" s="57"/>
      <c r="L282" s="58"/>
      <c r="M282" s="1"/>
      <c r="N282" s="1"/>
      <c r="O282" s="1"/>
    </row>
    <row r="283" spans="1:15" ht="12.75" customHeight="1">
      <c r="A283" s="1"/>
      <c r="B283" s="1"/>
      <c r="C283" s="57"/>
      <c r="D283" s="57"/>
      <c r="E283" s="57"/>
      <c r="F283" s="57"/>
      <c r="G283" s="57"/>
      <c r="H283" s="57"/>
      <c r="I283" s="57"/>
      <c r="J283" s="57"/>
      <c r="K283" s="57"/>
      <c r="L283" s="58"/>
      <c r="M283" s="1"/>
      <c r="N283" s="1"/>
      <c r="O283" s="1"/>
    </row>
    <row r="284" spans="1:15" ht="12.75" customHeight="1">
      <c r="A284" s="1"/>
      <c r="B284" s="1"/>
      <c r="C284" s="57"/>
      <c r="D284" s="57"/>
      <c r="E284" s="57"/>
      <c r="F284" s="57"/>
      <c r="G284" s="57"/>
      <c r="H284" s="57"/>
      <c r="I284" s="57"/>
      <c r="J284" s="57"/>
      <c r="K284" s="57"/>
      <c r="L284" s="58"/>
      <c r="M284" s="1"/>
      <c r="N284" s="1"/>
      <c r="O284" s="1"/>
    </row>
    <row r="285" spans="1:15" ht="12.75" customHeight="1">
      <c r="A285" s="1"/>
      <c r="B285" s="1"/>
      <c r="C285" s="57"/>
      <c r="D285" s="57"/>
      <c r="E285" s="57"/>
      <c r="F285" s="57"/>
      <c r="G285" s="57"/>
      <c r="H285" s="57"/>
      <c r="I285" s="57"/>
      <c r="J285" s="57"/>
      <c r="K285" s="57"/>
      <c r="L285" s="58"/>
      <c r="M285" s="1"/>
      <c r="N285" s="1"/>
      <c r="O285" s="1"/>
    </row>
    <row r="286" spans="1:15" ht="12.75" customHeight="1">
      <c r="A286" s="1"/>
      <c r="B286" s="1"/>
      <c r="C286" s="57"/>
      <c r="D286" s="57"/>
      <c r="E286" s="57"/>
      <c r="F286" s="57"/>
      <c r="G286" s="57"/>
      <c r="H286" s="57"/>
      <c r="I286" s="57"/>
      <c r="J286" s="57"/>
      <c r="K286" s="57"/>
      <c r="L286" s="58"/>
      <c r="M286" s="1"/>
      <c r="N286" s="1"/>
      <c r="O286" s="1"/>
    </row>
    <row r="287" spans="1:15" ht="12.75" customHeight="1">
      <c r="A287" s="1"/>
      <c r="B287" s="1"/>
      <c r="C287" s="57"/>
      <c r="D287" s="57"/>
      <c r="E287" s="57"/>
      <c r="F287" s="57"/>
      <c r="G287" s="57"/>
      <c r="H287" s="57"/>
      <c r="I287" s="57"/>
      <c r="J287" s="57"/>
      <c r="K287" s="57"/>
      <c r="L287" s="58"/>
      <c r="M287" s="1"/>
      <c r="N287" s="1"/>
      <c r="O287" s="1"/>
    </row>
    <row r="288" spans="1:15" ht="12.75" customHeight="1">
      <c r="A288" s="1"/>
      <c r="B288" s="1"/>
      <c r="C288" s="57"/>
      <c r="D288" s="57"/>
      <c r="E288" s="57"/>
      <c r="F288" s="57"/>
      <c r="G288" s="57"/>
      <c r="H288" s="57"/>
      <c r="I288" s="57"/>
      <c r="J288" s="57"/>
      <c r="K288" s="57"/>
      <c r="L288" s="58"/>
      <c r="M288" s="1"/>
      <c r="N288" s="1"/>
      <c r="O288" s="1"/>
    </row>
    <row r="289" spans="1:15" ht="12.75" customHeight="1">
      <c r="A289" s="1"/>
      <c r="B289" s="1"/>
      <c r="C289" s="57"/>
      <c r="D289" s="57"/>
      <c r="E289" s="57"/>
      <c r="F289" s="57"/>
      <c r="G289" s="57"/>
      <c r="H289" s="57"/>
      <c r="I289" s="57"/>
      <c r="J289" s="57"/>
      <c r="K289" s="57"/>
      <c r="L289" s="58"/>
      <c r="M289" s="1"/>
      <c r="N289" s="1"/>
      <c r="O289" s="1"/>
    </row>
    <row r="290" spans="1:15" ht="12.75" customHeight="1">
      <c r="A290" s="1"/>
      <c r="B290" s="1"/>
      <c r="C290" s="57"/>
      <c r="D290" s="57"/>
      <c r="E290" s="57"/>
      <c r="F290" s="57"/>
      <c r="G290" s="57"/>
      <c r="H290" s="57"/>
      <c r="I290" s="57"/>
      <c r="J290" s="57"/>
      <c r="K290" s="57"/>
      <c r="L290" s="58"/>
      <c r="M290" s="1"/>
      <c r="N290" s="1"/>
      <c r="O290" s="1"/>
    </row>
    <row r="291" spans="1:15" ht="12.75" customHeight="1">
      <c r="A291" s="1"/>
      <c r="B291" s="1"/>
      <c r="C291" s="57"/>
      <c r="D291" s="57"/>
      <c r="E291" s="57"/>
      <c r="F291" s="57"/>
      <c r="G291" s="57"/>
      <c r="H291" s="57"/>
      <c r="I291" s="57"/>
      <c r="J291" s="57"/>
      <c r="K291" s="57"/>
      <c r="L291" s="58"/>
      <c r="M291" s="1"/>
      <c r="N291" s="1"/>
      <c r="O291" s="1"/>
    </row>
    <row r="292" spans="1:15" ht="12.75" customHeight="1">
      <c r="A292" s="1"/>
      <c r="B292" s="1"/>
      <c r="C292" s="57"/>
      <c r="D292" s="57"/>
      <c r="E292" s="57"/>
      <c r="F292" s="57"/>
      <c r="G292" s="57"/>
      <c r="H292" s="57"/>
      <c r="I292" s="57"/>
      <c r="J292" s="57"/>
      <c r="K292" s="57"/>
      <c r="L292" s="58"/>
      <c r="M292" s="1"/>
      <c r="N292" s="1"/>
      <c r="O292" s="1"/>
    </row>
    <row r="293" spans="1:15" ht="12.75" customHeight="1">
      <c r="A293" s="1"/>
      <c r="B293" s="1"/>
      <c r="C293" s="63"/>
      <c r="D293" s="63"/>
      <c r="E293" s="63"/>
      <c r="F293" s="63"/>
      <c r="G293" s="63"/>
      <c r="H293" s="63"/>
      <c r="I293" s="63"/>
      <c r="J293" s="63"/>
      <c r="K293" s="63"/>
      <c r="L293" s="58"/>
      <c r="M293" s="1"/>
      <c r="N293" s="1"/>
      <c r="O293" s="1"/>
    </row>
    <row r="294" spans="1:15" ht="12.75" customHeight="1">
      <c r="A294" s="1"/>
      <c r="B294" s="1"/>
      <c r="C294" s="57"/>
      <c r="D294" s="57"/>
      <c r="E294" s="57"/>
      <c r="F294" s="57"/>
      <c r="G294" s="57"/>
      <c r="H294" s="57"/>
      <c r="I294" s="57"/>
      <c r="J294" s="57"/>
      <c r="K294" s="57"/>
      <c r="L294" s="58"/>
      <c r="M294" s="1"/>
      <c r="N294" s="1"/>
      <c r="O294" s="1"/>
    </row>
    <row r="295" spans="1:15" ht="12.75" customHeight="1">
      <c r="A295" s="1"/>
      <c r="B295" s="1"/>
      <c r="C295" s="57"/>
      <c r="D295" s="57"/>
      <c r="E295" s="57"/>
      <c r="F295" s="57"/>
      <c r="G295" s="57"/>
      <c r="H295" s="57"/>
      <c r="I295" s="57"/>
      <c r="J295" s="57"/>
      <c r="K295" s="57"/>
      <c r="L295" s="58"/>
      <c r="M295" s="1"/>
      <c r="N295" s="1"/>
      <c r="O295" s="1"/>
    </row>
    <row r="296" spans="1:15" ht="12.75" customHeight="1">
      <c r="A296" s="1"/>
      <c r="B296" s="1"/>
      <c r="C296" s="57"/>
      <c r="D296" s="57"/>
      <c r="E296" s="57"/>
      <c r="F296" s="57"/>
      <c r="G296" s="57"/>
      <c r="H296" s="57"/>
      <c r="I296" s="57"/>
      <c r="J296" s="57"/>
      <c r="K296" s="57"/>
      <c r="L296" s="58"/>
      <c r="M296" s="1"/>
      <c r="N296" s="1"/>
      <c r="O296" s="1"/>
    </row>
    <row r="297" spans="1:15" ht="12.75" customHeight="1">
      <c r="A297" s="1"/>
      <c r="B297" s="1"/>
      <c r="C297" s="57"/>
      <c r="D297" s="57"/>
      <c r="E297" s="57"/>
      <c r="F297" s="57"/>
      <c r="G297" s="57"/>
      <c r="H297" s="57"/>
      <c r="I297" s="57"/>
      <c r="J297" s="57"/>
      <c r="K297" s="57"/>
      <c r="L297" s="58"/>
      <c r="M297" s="1"/>
      <c r="N297" s="1"/>
      <c r="O297" s="1"/>
    </row>
    <row r="298" spans="1:15" ht="12.75" customHeight="1">
      <c r="A298" s="1"/>
      <c r="B298" s="1"/>
      <c r="C298" s="57"/>
      <c r="D298" s="57"/>
      <c r="E298" s="57"/>
      <c r="F298" s="57"/>
      <c r="G298" s="57"/>
      <c r="H298" s="57"/>
      <c r="I298" s="57"/>
      <c r="J298" s="57"/>
      <c r="K298" s="57"/>
      <c r="L298" s="58"/>
      <c r="M298" s="1"/>
      <c r="N298" s="1"/>
      <c r="O298" s="1"/>
    </row>
    <row r="299" spans="1:15" ht="12.75" customHeight="1">
      <c r="A299" s="1"/>
      <c r="B299" s="1"/>
      <c r="C299" s="57"/>
      <c r="D299" s="57"/>
      <c r="E299" s="57"/>
      <c r="F299" s="57"/>
      <c r="G299" s="57"/>
      <c r="H299" s="57"/>
      <c r="I299" s="57"/>
      <c r="J299" s="57"/>
      <c r="K299" s="57"/>
      <c r="L299" s="58"/>
      <c r="M299" s="1"/>
      <c r="N299" s="1"/>
      <c r="O299" s="1"/>
    </row>
    <row r="300" spans="1:15" ht="12.75" customHeight="1">
      <c r="A300" s="1"/>
      <c r="B300" s="1"/>
      <c r="C300" s="57"/>
      <c r="D300" s="57"/>
      <c r="E300" s="57"/>
      <c r="F300" s="57"/>
      <c r="G300" s="57"/>
      <c r="H300" s="57"/>
      <c r="I300" s="57"/>
      <c r="J300" s="57"/>
      <c r="K300" s="57"/>
      <c r="L300" s="58"/>
      <c r="M300" s="1"/>
      <c r="N300" s="1"/>
      <c r="O300" s="1"/>
    </row>
    <row r="301" spans="1:15" ht="12.75" customHeight="1">
      <c r="A301" s="1"/>
      <c r="B301" s="1"/>
      <c r="C301" s="57"/>
      <c r="D301" s="57"/>
      <c r="E301" s="57"/>
      <c r="F301" s="57"/>
      <c r="G301" s="57"/>
      <c r="H301" s="57"/>
      <c r="I301" s="57"/>
      <c r="J301" s="57"/>
      <c r="K301" s="57"/>
      <c r="L301" s="58"/>
      <c r="M301" s="1"/>
      <c r="N301" s="1"/>
      <c r="O301" s="1"/>
    </row>
    <row r="302" spans="1:15" ht="12.75" customHeight="1">
      <c r="A302" s="1"/>
      <c r="B302" s="1"/>
      <c r="C302" s="57"/>
      <c r="D302" s="57"/>
      <c r="E302" s="57"/>
      <c r="F302" s="57"/>
      <c r="G302" s="57"/>
      <c r="H302" s="57"/>
      <c r="I302" s="57"/>
      <c r="J302" s="57"/>
      <c r="K302" s="57"/>
      <c r="L302" s="58"/>
      <c r="M302" s="1"/>
      <c r="N302" s="1"/>
      <c r="O302" s="1"/>
    </row>
    <row r="303" spans="1:15" ht="12.75" customHeight="1">
      <c r="A303" s="1"/>
      <c r="B303" s="1"/>
      <c r="C303" s="57"/>
      <c r="D303" s="57"/>
      <c r="E303" s="57"/>
      <c r="F303" s="57"/>
      <c r="G303" s="57"/>
      <c r="H303" s="57"/>
      <c r="I303" s="57"/>
      <c r="J303" s="57"/>
      <c r="K303" s="57"/>
      <c r="L303" s="58"/>
      <c r="M303" s="1"/>
      <c r="N303" s="1"/>
      <c r="O303" s="1"/>
    </row>
    <row r="304" spans="1:15" ht="12.75" customHeight="1">
      <c r="A304" s="1"/>
      <c r="B304" s="1"/>
      <c r="C304" s="57"/>
      <c r="D304" s="57"/>
      <c r="E304" s="57"/>
      <c r="F304" s="57"/>
      <c r="G304" s="57"/>
      <c r="H304" s="57"/>
      <c r="I304" s="57"/>
      <c r="J304" s="57"/>
      <c r="K304" s="57"/>
      <c r="L304" s="58"/>
      <c r="M304" s="1"/>
      <c r="N304" s="1"/>
      <c r="O304" s="1"/>
    </row>
    <row r="305" spans="1:15" ht="12.75" customHeight="1">
      <c r="A305" s="1"/>
      <c r="B305" s="1"/>
      <c r="C305" s="57"/>
      <c r="D305" s="57"/>
      <c r="E305" s="57"/>
      <c r="F305" s="57"/>
      <c r="G305" s="57"/>
      <c r="H305" s="57"/>
      <c r="I305" s="57"/>
      <c r="J305" s="57"/>
      <c r="K305" s="57"/>
      <c r="L305" s="58"/>
      <c r="M305" s="1"/>
      <c r="N305" s="1"/>
      <c r="O305" s="1"/>
    </row>
    <row r="306" spans="1:15" ht="12.75" customHeight="1">
      <c r="A306" s="1"/>
      <c r="B306" s="1"/>
      <c r="C306" s="57"/>
      <c r="D306" s="57"/>
      <c r="E306" s="57"/>
      <c r="F306" s="57"/>
      <c r="G306" s="57"/>
      <c r="H306" s="57"/>
      <c r="I306" s="57"/>
      <c r="J306" s="57"/>
      <c r="K306" s="57"/>
      <c r="L306" s="58"/>
      <c r="M306" s="1"/>
      <c r="N306" s="1"/>
      <c r="O306" s="1"/>
    </row>
    <row r="307" spans="1:15" ht="12.75" customHeight="1">
      <c r="A307" s="1"/>
      <c r="B307" s="1"/>
      <c r="C307" s="57"/>
      <c r="D307" s="57"/>
      <c r="E307" s="57"/>
      <c r="F307" s="57"/>
      <c r="G307" s="57"/>
      <c r="H307" s="57"/>
      <c r="I307" s="57"/>
      <c r="J307" s="57"/>
      <c r="K307" s="57"/>
      <c r="L307" s="58"/>
      <c r="M307" s="1"/>
      <c r="N307" s="1"/>
      <c r="O307" s="1"/>
    </row>
    <row r="308" spans="1:15" ht="12.75" customHeight="1">
      <c r="A308" s="1"/>
      <c r="B308" s="1"/>
      <c r="C308" s="57"/>
      <c r="D308" s="57"/>
      <c r="E308" s="57"/>
      <c r="F308" s="57"/>
      <c r="G308" s="57"/>
      <c r="H308" s="57"/>
      <c r="I308" s="57"/>
      <c r="J308" s="57"/>
      <c r="K308" s="57"/>
      <c r="L308" s="58"/>
      <c r="M308" s="1"/>
      <c r="N308" s="1"/>
      <c r="O308" s="1"/>
    </row>
    <row r="309" spans="1:15" ht="12.75" customHeight="1">
      <c r="A309" s="1"/>
      <c r="B309" s="1"/>
      <c r="C309" s="57"/>
      <c r="D309" s="57"/>
      <c r="E309" s="57"/>
      <c r="F309" s="57"/>
      <c r="G309" s="57"/>
      <c r="H309" s="57"/>
      <c r="I309" s="57"/>
      <c r="J309" s="57"/>
      <c r="K309" s="57"/>
      <c r="L309" s="58"/>
      <c r="M309" s="1"/>
      <c r="N309" s="1"/>
      <c r="O309" s="1"/>
    </row>
    <row r="310" spans="1:15" ht="12.75" customHeight="1">
      <c r="A310" s="1"/>
      <c r="B310" s="1"/>
      <c r="C310" s="57"/>
      <c r="D310" s="57"/>
      <c r="E310" s="57"/>
      <c r="F310" s="57"/>
      <c r="G310" s="57"/>
      <c r="H310" s="57"/>
      <c r="I310" s="57"/>
      <c r="J310" s="57"/>
      <c r="K310" s="57"/>
      <c r="L310" s="58"/>
      <c r="M310" s="1"/>
      <c r="N310" s="1"/>
      <c r="O310" s="1"/>
    </row>
    <row r="311" spans="1:15" ht="12.75" customHeight="1">
      <c r="A311" s="1"/>
      <c r="B311" s="1"/>
      <c r="C311" s="57"/>
      <c r="D311" s="57"/>
      <c r="E311" s="57"/>
      <c r="F311" s="57"/>
      <c r="G311" s="57"/>
      <c r="H311" s="57"/>
      <c r="I311" s="57"/>
      <c r="J311" s="57"/>
      <c r="K311" s="57"/>
      <c r="L311" s="58"/>
      <c r="M311" s="1"/>
      <c r="N311" s="1"/>
      <c r="O311" s="1"/>
    </row>
    <row r="312" spans="1:15" ht="12.75" customHeight="1">
      <c r="A312" s="1"/>
      <c r="B312" s="1"/>
      <c r="C312" s="57"/>
      <c r="D312" s="57"/>
      <c r="E312" s="57"/>
      <c r="F312" s="57"/>
      <c r="G312" s="57"/>
      <c r="H312" s="57"/>
      <c r="I312" s="57"/>
      <c r="J312" s="57"/>
      <c r="K312" s="57"/>
      <c r="L312" s="58"/>
      <c r="M312" s="1"/>
      <c r="N312" s="1"/>
      <c r="O312" s="1"/>
    </row>
    <row r="313" spans="1:15" ht="12.75" customHeight="1">
      <c r="A313" s="1"/>
      <c r="B313" s="1"/>
      <c r="C313" s="57"/>
      <c r="D313" s="57"/>
      <c r="E313" s="57"/>
      <c r="F313" s="57"/>
      <c r="G313" s="57"/>
      <c r="H313" s="57"/>
      <c r="I313" s="57"/>
      <c r="J313" s="57"/>
      <c r="K313" s="57"/>
      <c r="L313" s="58"/>
      <c r="M313" s="1"/>
      <c r="N313" s="1"/>
      <c r="O313" s="1"/>
    </row>
    <row r="314" spans="1:15" ht="12.75" customHeight="1">
      <c r="A314" s="1"/>
      <c r="B314" s="1"/>
      <c r="C314" s="57"/>
      <c r="D314" s="57"/>
      <c r="E314" s="57"/>
      <c r="F314" s="57"/>
      <c r="G314" s="57"/>
      <c r="H314" s="57"/>
      <c r="I314" s="57"/>
      <c r="J314" s="57"/>
      <c r="K314" s="57"/>
      <c r="L314" s="58"/>
      <c r="M314" s="1"/>
      <c r="N314" s="1"/>
      <c r="O314" s="1"/>
    </row>
    <row r="315" spans="1:15" ht="12.75" customHeight="1">
      <c r="A315" s="1"/>
      <c r="B315" s="1"/>
      <c r="C315" s="57"/>
      <c r="D315" s="57"/>
      <c r="E315" s="57"/>
      <c r="F315" s="57"/>
      <c r="G315" s="57"/>
      <c r="H315" s="57"/>
      <c r="I315" s="57"/>
      <c r="J315" s="57"/>
      <c r="K315" s="57"/>
      <c r="L315" s="58"/>
      <c r="M315" s="1"/>
      <c r="N315" s="1"/>
      <c r="O315" s="1"/>
    </row>
    <row r="316" spans="1:15" ht="12.75" customHeight="1">
      <c r="A316" s="1"/>
      <c r="B316" s="1"/>
      <c r="C316" s="57"/>
      <c r="D316" s="57"/>
      <c r="E316" s="57"/>
      <c r="F316" s="57"/>
      <c r="G316" s="57"/>
      <c r="H316" s="57"/>
      <c r="I316" s="57"/>
      <c r="J316" s="57"/>
      <c r="K316" s="57"/>
      <c r="L316" s="58"/>
      <c r="M316" s="1"/>
      <c r="N316" s="1"/>
      <c r="O316" s="1"/>
    </row>
    <row r="317" spans="1:15" ht="12.75" customHeight="1">
      <c r="A317" s="1"/>
      <c r="B317" s="1"/>
      <c r="C317" s="57"/>
      <c r="D317" s="57"/>
      <c r="E317" s="57"/>
      <c r="F317" s="57"/>
      <c r="G317" s="57"/>
      <c r="H317" s="57"/>
      <c r="I317" s="57"/>
      <c r="J317" s="57"/>
      <c r="K317" s="57"/>
      <c r="L317" s="58"/>
      <c r="M317" s="1"/>
      <c r="N317" s="1"/>
      <c r="O317" s="1"/>
    </row>
    <row r="318" spans="1:15" ht="12.75" customHeight="1">
      <c r="A318" s="1"/>
      <c r="B318" s="1"/>
      <c r="C318" s="57"/>
      <c r="D318" s="57"/>
      <c r="E318" s="57"/>
      <c r="F318" s="57"/>
      <c r="G318" s="57"/>
      <c r="H318" s="57"/>
      <c r="I318" s="57"/>
      <c r="J318" s="57"/>
      <c r="K318" s="57"/>
      <c r="L318" s="58"/>
      <c r="M318" s="1"/>
      <c r="N318" s="1"/>
      <c r="O318" s="1"/>
    </row>
    <row r="319" spans="1:15" ht="12.75" customHeight="1">
      <c r="A319" s="1"/>
      <c r="B319" s="1"/>
      <c r="C319" s="57"/>
      <c r="D319" s="57"/>
      <c r="E319" s="57"/>
      <c r="F319" s="57"/>
      <c r="G319" s="57"/>
      <c r="H319" s="57"/>
      <c r="I319" s="57"/>
      <c r="J319" s="57"/>
      <c r="K319" s="57"/>
      <c r="L319" s="58"/>
      <c r="M319" s="1"/>
      <c r="N319" s="1"/>
      <c r="O319" s="1"/>
    </row>
    <row r="320" spans="1:15" ht="12.75" customHeight="1">
      <c r="A320" s="1"/>
      <c r="B320" s="1"/>
      <c r="C320" s="57"/>
      <c r="D320" s="57"/>
      <c r="E320" s="57"/>
      <c r="F320" s="57"/>
      <c r="G320" s="57"/>
      <c r="H320" s="57"/>
      <c r="I320" s="57"/>
      <c r="J320" s="57"/>
      <c r="K320" s="57"/>
      <c r="L320" s="58"/>
      <c r="M320" s="1"/>
      <c r="N320" s="1"/>
      <c r="O320" s="1"/>
    </row>
    <row r="321" spans="1:15" ht="12.75" customHeight="1">
      <c r="A321" s="1"/>
      <c r="B321" s="1"/>
      <c r="C321" s="57"/>
      <c r="D321" s="57"/>
      <c r="E321" s="57"/>
      <c r="F321" s="57"/>
      <c r="G321" s="57"/>
      <c r="H321" s="57"/>
      <c r="I321" s="57"/>
      <c r="J321" s="57"/>
      <c r="K321" s="57"/>
      <c r="L321" s="58"/>
      <c r="M321" s="1"/>
      <c r="N321" s="1"/>
      <c r="O321" s="1"/>
    </row>
    <row r="322" spans="1:15" ht="12.75" customHeight="1">
      <c r="A322" s="1"/>
      <c r="B322" s="1"/>
      <c r="C322" s="57"/>
      <c r="D322" s="57"/>
      <c r="E322" s="57"/>
      <c r="F322" s="57"/>
      <c r="G322" s="57"/>
      <c r="H322" s="57"/>
      <c r="I322" s="57"/>
      <c r="J322" s="57"/>
      <c r="K322" s="57"/>
      <c r="L322" s="58"/>
      <c r="M322" s="1"/>
      <c r="N322" s="1"/>
      <c r="O322" s="1"/>
    </row>
    <row r="323" spans="1:15" ht="12.75" customHeight="1">
      <c r="A323" s="1"/>
      <c r="B323" s="1"/>
      <c r="C323" s="57"/>
      <c r="D323" s="57"/>
      <c r="E323" s="57"/>
      <c r="F323" s="57"/>
      <c r="G323" s="57"/>
      <c r="H323" s="57"/>
      <c r="I323" s="57"/>
      <c r="J323" s="57"/>
      <c r="K323" s="57"/>
      <c r="L323" s="58"/>
      <c r="M323" s="1"/>
      <c r="N323" s="1"/>
      <c r="O323" s="1"/>
    </row>
    <row r="324" spans="1:15" ht="12.75" customHeight="1">
      <c r="A324" s="1"/>
      <c r="B324" s="1"/>
      <c r="C324" s="57"/>
      <c r="D324" s="57"/>
      <c r="E324" s="57"/>
      <c r="F324" s="57"/>
      <c r="G324" s="57"/>
      <c r="H324" s="57"/>
      <c r="I324" s="57"/>
      <c r="J324" s="57"/>
      <c r="K324" s="57"/>
      <c r="L324" s="58"/>
      <c r="M324" s="1"/>
      <c r="N324" s="1"/>
      <c r="O324" s="1"/>
    </row>
    <row r="325" spans="1:15" ht="12.75" customHeight="1">
      <c r="A325" s="1"/>
      <c r="B325" s="1"/>
      <c r="C325" s="57"/>
      <c r="D325" s="57"/>
      <c r="E325" s="57"/>
      <c r="F325" s="57"/>
      <c r="G325" s="57"/>
      <c r="H325" s="57"/>
      <c r="I325" s="57"/>
      <c r="J325" s="57"/>
      <c r="K325" s="57"/>
      <c r="L325" s="58"/>
      <c r="M325" s="1"/>
      <c r="N325" s="1"/>
      <c r="O325" s="1"/>
    </row>
    <row r="326" spans="1:15" ht="12.75" customHeight="1">
      <c r="A326" s="1"/>
      <c r="B326" s="1"/>
      <c r="C326" s="57"/>
      <c r="D326" s="57"/>
      <c r="E326" s="57"/>
      <c r="F326" s="57"/>
      <c r="G326" s="57"/>
      <c r="H326" s="57"/>
      <c r="I326" s="57"/>
      <c r="J326" s="57"/>
      <c r="K326" s="57"/>
      <c r="L326" s="58"/>
      <c r="M326" s="1"/>
      <c r="N326" s="1"/>
      <c r="O326" s="1"/>
    </row>
    <row r="327" spans="1:15" ht="12.75" customHeight="1">
      <c r="A327" s="1"/>
      <c r="B327" s="1"/>
      <c r="C327" s="57"/>
      <c r="D327" s="57"/>
      <c r="E327" s="57"/>
      <c r="F327" s="57"/>
      <c r="G327" s="57"/>
      <c r="H327" s="57"/>
      <c r="I327" s="57"/>
      <c r="J327" s="57"/>
      <c r="K327" s="57"/>
      <c r="L327" s="58"/>
      <c r="M327" s="1"/>
      <c r="N327" s="1"/>
      <c r="O327" s="1"/>
    </row>
    <row r="328" spans="1:15" ht="12.75" customHeight="1">
      <c r="A328" s="1"/>
      <c r="B328" s="1"/>
      <c r="C328" s="57"/>
      <c r="D328" s="57"/>
      <c r="E328" s="57"/>
      <c r="F328" s="57"/>
      <c r="G328" s="57"/>
      <c r="H328" s="57"/>
      <c r="I328" s="57"/>
      <c r="J328" s="57"/>
      <c r="K328" s="57"/>
      <c r="L328" s="58"/>
      <c r="M328" s="1"/>
      <c r="N328" s="1"/>
      <c r="O328" s="1"/>
    </row>
    <row r="329" spans="1:15" ht="12.75" customHeight="1">
      <c r="A329" s="1"/>
      <c r="B329" s="1"/>
      <c r="C329" s="57"/>
      <c r="D329" s="57"/>
      <c r="E329" s="57"/>
      <c r="F329" s="57"/>
      <c r="G329" s="57"/>
      <c r="H329" s="57"/>
      <c r="I329" s="57"/>
      <c r="J329" s="57"/>
      <c r="K329" s="57"/>
      <c r="L329" s="58"/>
      <c r="M329" s="1"/>
      <c r="N329" s="1"/>
      <c r="O329" s="1"/>
    </row>
    <row r="330" spans="1:15" ht="12.75" customHeight="1">
      <c r="A330" s="1"/>
      <c r="B330" s="1"/>
      <c r="C330" s="57"/>
      <c r="D330" s="57"/>
      <c r="E330" s="57"/>
      <c r="F330" s="57"/>
      <c r="G330" s="57"/>
      <c r="H330" s="57"/>
      <c r="I330" s="57"/>
      <c r="J330" s="57"/>
      <c r="K330" s="57"/>
      <c r="L330" s="58"/>
      <c r="M330" s="1"/>
      <c r="N330" s="1"/>
      <c r="O330" s="1"/>
    </row>
    <row r="331" spans="1:15" ht="12.75" customHeight="1">
      <c r="A331" s="1"/>
      <c r="B331" s="1"/>
      <c r="C331" s="57"/>
      <c r="D331" s="57"/>
      <c r="E331" s="57"/>
      <c r="F331" s="57"/>
      <c r="G331" s="57"/>
      <c r="H331" s="57"/>
      <c r="I331" s="57"/>
      <c r="J331" s="57"/>
      <c r="K331" s="57"/>
      <c r="L331" s="58"/>
      <c r="M331" s="1"/>
      <c r="N331" s="1"/>
      <c r="O331" s="1"/>
    </row>
    <row r="332" spans="1:15" ht="12.75" customHeight="1">
      <c r="A332" s="1"/>
      <c r="B332" s="1"/>
      <c r="C332" s="57"/>
      <c r="D332" s="57"/>
      <c r="E332" s="57"/>
      <c r="F332" s="57"/>
      <c r="G332" s="57"/>
      <c r="H332" s="57"/>
      <c r="I332" s="57"/>
      <c r="J332" s="57"/>
      <c r="K332" s="57"/>
      <c r="L332" s="58"/>
      <c r="M332" s="1"/>
      <c r="N332" s="1"/>
      <c r="O332" s="1"/>
    </row>
    <row r="333" spans="1:15" ht="12.75" customHeight="1">
      <c r="A333" s="1"/>
      <c r="B333" s="1"/>
      <c r="C333" s="57"/>
      <c r="D333" s="57"/>
      <c r="E333" s="57"/>
      <c r="F333" s="57"/>
      <c r="G333" s="57"/>
      <c r="H333" s="57"/>
      <c r="I333" s="57"/>
      <c r="J333" s="57"/>
      <c r="K333" s="57"/>
      <c r="L333" s="58"/>
      <c r="M333" s="1"/>
      <c r="N333" s="1"/>
      <c r="O333" s="1"/>
    </row>
    <row r="334" spans="1:15" ht="12.75" customHeight="1">
      <c r="A334" s="1"/>
      <c r="B334" s="1"/>
      <c r="C334" s="63"/>
      <c r="D334" s="63"/>
      <c r="E334" s="57"/>
      <c r="F334" s="57"/>
      <c r="G334" s="57"/>
      <c r="H334" s="63"/>
      <c r="I334" s="63"/>
      <c r="J334" s="63"/>
      <c r="K334" s="63"/>
      <c r="L334" s="58"/>
      <c r="M334" s="1"/>
      <c r="N334" s="1"/>
      <c r="O334" s="1"/>
    </row>
    <row r="335" spans="1:15" ht="12.75" customHeight="1">
      <c r="A335" s="1"/>
      <c r="B335" s="1"/>
      <c r="C335" s="57"/>
      <c r="D335" s="57"/>
      <c r="E335" s="57"/>
      <c r="F335" s="57"/>
      <c r="G335" s="57"/>
      <c r="H335" s="57"/>
      <c r="I335" s="57"/>
      <c r="J335" s="57"/>
      <c r="K335" s="57"/>
      <c r="L335" s="58"/>
      <c r="M335" s="1"/>
      <c r="N335" s="1"/>
      <c r="O335" s="1"/>
    </row>
    <row r="336" spans="1:15" ht="12.75" customHeight="1">
      <c r="A336" s="1"/>
      <c r="B336" s="1"/>
      <c r="C336" s="57"/>
      <c r="D336" s="57"/>
      <c r="E336" s="57"/>
      <c r="F336" s="57"/>
      <c r="G336" s="57"/>
      <c r="H336" s="57"/>
      <c r="I336" s="57"/>
      <c r="J336" s="57"/>
      <c r="K336" s="57"/>
      <c r="L336" s="58"/>
      <c r="M336" s="1"/>
      <c r="N336" s="1"/>
      <c r="O336" s="1"/>
    </row>
    <row r="337" spans="1:15" ht="12.75" customHeight="1">
      <c r="A337" s="1"/>
      <c r="B337" s="1"/>
      <c r="C337" s="57"/>
      <c r="D337" s="57"/>
      <c r="E337" s="57"/>
      <c r="F337" s="57"/>
      <c r="G337" s="57"/>
      <c r="H337" s="57"/>
      <c r="I337" s="57"/>
      <c r="J337" s="57"/>
      <c r="K337" s="57"/>
      <c r="L337" s="58"/>
      <c r="M337" s="1"/>
      <c r="N337" s="1"/>
      <c r="O337" s="1"/>
    </row>
    <row r="338" spans="1:15" ht="12.75" customHeight="1">
      <c r="A338" s="1"/>
      <c r="B338" s="1"/>
      <c r="C338" s="57"/>
      <c r="D338" s="57"/>
      <c r="E338" s="57"/>
      <c r="F338" s="57"/>
      <c r="G338" s="57"/>
      <c r="H338" s="57"/>
      <c r="I338" s="57"/>
      <c r="J338" s="57"/>
      <c r="K338" s="57"/>
      <c r="L338" s="58"/>
      <c r="M338" s="1"/>
      <c r="N338" s="1"/>
      <c r="O338" s="1"/>
    </row>
    <row r="339" spans="1:15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46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6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6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6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6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6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6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6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6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6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6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6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6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6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6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6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6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6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6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6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6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6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6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6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6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6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6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6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6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6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6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6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6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6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6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6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6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6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6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6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6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6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6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6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6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6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6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6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6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6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6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6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6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6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6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6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6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6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6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6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6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6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6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6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6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6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6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6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6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6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6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6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6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6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6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6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6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6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6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6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6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6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6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6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6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6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6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6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6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6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6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6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6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6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6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6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6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6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6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6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6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6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6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6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6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6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6"/>
      <c r="M445" s="1"/>
      <c r="N445" s="1"/>
      <c r="O445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" footer="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0"/>
  <sheetViews>
    <sheetView zoomScale="85" zoomScaleNormal="85" workbookViewId="0">
      <pane ySplit="10" topLeftCell="A11" activePane="bottomLeft" state="frozen"/>
      <selection pane="bottomLeft" activeCell="B11" sqref="B11"/>
    </sheetView>
  </sheetViews>
  <sheetFormatPr defaultColWidth="14.425781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363"/>
      <c r="B1" s="364"/>
      <c r="C1" s="67"/>
      <c r="D1" s="67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3" t="s">
        <v>310</v>
      </c>
      <c r="M5" s="1"/>
      <c r="N5" s="1"/>
      <c r="O5" s="1"/>
    </row>
    <row r="6" spans="1:15" ht="12.75" customHeight="1">
      <c r="A6" s="68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45323</v>
      </c>
      <c r="L6" s="1"/>
      <c r="M6" s="1"/>
      <c r="N6" s="1"/>
      <c r="O6" s="1"/>
    </row>
    <row r="7" spans="1:15" ht="12.75" customHeight="1">
      <c r="B7" s="1"/>
      <c r="C7" s="1" t="s">
        <v>311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5"/>
      <c r="B8" s="5"/>
      <c r="C8" s="5"/>
      <c r="D8" s="5"/>
      <c r="E8" s="5"/>
      <c r="F8" s="5"/>
      <c r="G8" s="69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357" t="s">
        <v>16</v>
      </c>
      <c r="B9" s="359" t="s">
        <v>18</v>
      </c>
      <c r="C9" s="362" t="s">
        <v>20</v>
      </c>
      <c r="D9" s="362" t="s">
        <v>21</v>
      </c>
      <c r="E9" s="354" t="s">
        <v>22</v>
      </c>
      <c r="F9" s="355"/>
      <c r="G9" s="356"/>
      <c r="H9" s="354" t="s">
        <v>23</v>
      </c>
      <c r="I9" s="355"/>
      <c r="J9" s="356"/>
      <c r="K9" s="26"/>
      <c r="L9" s="27"/>
      <c r="M9" s="48"/>
      <c r="N9" s="1"/>
      <c r="O9" s="1"/>
    </row>
    <row r="10" spans="1:15" ht="42.75" customHeight="1">
      <c r="A10" s="358"/>
      <c r="B10" s="361"/>
      <c r="C10" s="361"/>
      <c r="D10" s="361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9" t="s">
        <v>32</v>
      </c>
      <c r="M10" s="50" t="s">
        <v>258</v>
      </c>
      <c r="N10" s="1"/>
      <c r="O10" s="1"/>
    </row>
    <row r="11" spans="1:15" ht="12" customHeight="1">
      <c r="A11" s="33">
        <v>1</v>
      </c>
      <c r="B11" s="53" t="s">
        <v>312</v>
      </c>
      <c r="C11" s="31">
        <v>620.04999999999995</v>
      </c>
      <c r="D11" s="36">
        <v>625.61666666666667</v>
      </c>
      <c r="E11" s="36">
        <v>610.58333333333337</v>
      </c>
      <c r="F11" s="36">
        <v>601.11666666666667</v>
      </c>
      <c r="G11" s="36">
        <v>586.08333333333337</v>
      </c>
      <c r="H11" s="36">
        <v>635.08333333333337</v>
      </c>
      <c r="I11" s="36">
        <v>650.11666666666667</v>
      </c>
      <c r="J11" s="36">
        <v>659.58333333333337</v>
      </c>
      <c r="K11" s="31">
        <v>640.65</v>
      </c>
      <c r="L11" s="31">
        <v>616.15</v>
      </c>
      <c r="M11" s="31">
        <v>3.4792100000000001</v>
      </c>
      <c r="N11" s="1"/>
      <c r="O11" s="1"/>
    </row>
    <row r="12" spans="1:15" ht="12" customHeight="1">
      <c r="A12" s="33">
        <v>2</v>
      </c>
      <c r="B12" s="53" t="s">
        <v>313</v>
      </c>
      <c r="C12" s="31">
        <v>34408.35</v>
      </c>
      <c r="D12" s="36">
        <v>34240.98333333333</v>
      </c>
      <c r="E12" s="36">
        <v>33822.916666666657</v>
      </c>
      <c r="F12" s="36">
        <v>33237.48333333333</v>
      </c>
      <c r="G12" s="36">
        <v>32819.416666666657</v>
      </c>
      <c r="H12" s="36">
        <v>34826.416666666657</v>
      </c>
      <c r="I12" s="36">
        <v>35244.483333333323</v>
      </c>
      <c r="J12" s="36">
        <v>35829.916666666657</v>
      </c>
      <c r="K12" s="31">
        <v>34659.050000000003</v>
      </c>
      <c r="L12" s="31">
        <v>33655.550000000003</v>
      </c>
      <c r="M12" s="31">
        <v>4.845E-2</v>
      </c>
      <c r="N12" s="1"/>
      <c r="O12" s="1"/>
    </row>
    <row r="13" spans="1:15" ht="12" customHeight="1">
      <c r="A13" s="33">
        <v>3</v>
      </c>
      <c r="B13" s="53" t="s">
        <v>316</v>
      </c>
      <c r="C13" s="31">
        <v>526.65</v>
      </c>
      <c r="D13" s="36">
        <v>523.88333333333333</v>
      </c>
      <c r="E13" s="36">
        <v>517.76666666666665</v>
      </c>
      <c r="F13" s="36">
        <v>508.88333333333333</v>
      </c>
      <c r="G13" s="36">
        <v>502.76666666666665</v>
      </c>
      <c r="H13" s="36">
        <v>532.76666666666665</v>
      </c>
      <c r="I13" s="36">
        <v>538.88333333333321</v>
      </c>
      <c r="J13" s="36">
        <v>547.76666666666665</v>
      </c>
      <c r="K13" s="31">
        <v>530</v>
      </c>
      <c r="L13" s="31">
        <v>515</v>
      </c>
      <c r="M13" s="31">
        <v>3.06067</v>
      </c>
      <c r="N13" s="1"/>
      <c r="O13" s="1"/>
    </row>
    <row r="14" spans="1:15" ht="12" customHeight="1">
      <c r="A14" s="33">
        <v>4</v>
      </c>
      <c r="B14" s="53" t="s">
        <v>40</v>
      </c>
      <c r="C14" s="31">
        <v>659.1</v>
      </c>
      <c r="D14" s="36">
        <v>650.0333333333333</v>
      </c>
      <c r="E14" s="36">
        <v>640.06666666666661</v>
      </c>
      <c r="F14" s="36">
        <v>621.0333333333333</v>
      </c>
      <c r="G14" s="36">
        <v>611.06666666666661</v>
      </c>
      <c r="H14" s="36">
        <v>669.06666666666661</v>
      </c>
      <c r="I14" s="36">
        <v>679.0333333333333</v>
      </c>
      <c r="J14" s="36">
        <v>698.06666666666661</v>
      </c>
      <c r="K14" s="31">
        <v>660</v>
      </c>
      <c r="L14" s="31">
        <v>631</v>
      </c>
      <c r="M14" s="31">
        <v>15.13396</v>
      </c>
      <c r="N14" s="1"/>
      <c r="O14" s="1"/>
    </row>
    <row r="15" spans="1:15" ht="12" customHeight="1">
      <c r="A15" s="33">
        <v>5</v>
      </c>
      <c r="B15" s="53" t="s">
        <v>317</v>
      </c>
      <c r="C15" s="31">
        <v>1476.55</v>
      </c>
      <c r="D15" s="36">
        <v>1480.6500000000003</v>
      </c>
      <c r="E15" s="36">
        <v>1463.3000000000006</v>
      </c>
      <c r="F15" s="36">
        <v>1450.0500000000004</v>
      </c>
      <c r="G15" s="36">
        <v>1432.7000000000007</v>
      </c>
      <c r="H15" s="36">
        <v>1493.9000000000005</v>
      </c>
      <c r="I15" s="36">
        <v>1511.2500000000005</v>
      </c>
      <c r="J15" s="36">
        <v>1524.5000000000005</v>
      </c>
      <c r="K15" s="31">
        <v>1498</v>
      </c>
      <c r="L15" s="31">
        <v>1467.4</v>
      </c>
      <c r="M15" s="31">
        <v>1.2050799999999999</v>
      </c>
      <c r="N15" s="1"/>
      <c r="O15" s="1"/>
    </row>
    <row r="16" spans="1:15" ht="12" customHeight="1">
      <c r="A16" s="33">
        <v>6</v>
      </c>
      <c r="B16" s="53" t="s">
        <v>42</v>
      </c>
      <c r="C16" s="31">
        <v>4671.6000000000004</v>
      </c>
      <c r="D16" s="36">
        <v>4688.45</v>
      </c>
      <c r="E16" s="36">
        <v>4614.1499999999996</v>
      </c>
      <c r="F16" s="36">
        <v>4556.7</v>
      </c>
      <c r="G16" s="36">
        <v>4482.3999999999996</v>
      </c>
      <c r="H16" s="36">
        <v>4745.8999999999996</v>
      </c>
      <c r="I16" s="36">
        <v>4820.2000000000007</v>
      </c>
      <c r="J16" s="36">
        <v>4877.6499999999996</v>
      </c>
      <c r="K16" s="31">
        <v>4762.75</v>
      </c>
      <c r="L16" s="31">
        <v>4631</v>
      </c>
      <c r="M16" s="31">
        <v>2.9283700000000001</v>
      </c>
      <c r="N16" s="1"/>
      <c r="O16" s="1"/>
    </row>
    <row r="17" spans="1:15" ht="12" customHeight="1">
      <c r="A17" s="33">
        <v>7</v>
      </c>
      <c r="B17" s="53" t="s">
        <v>44</v>
      </c>
      <c r="C17" s="31">
        <v>25906.95</v>
      </c>
      <c r="D17" s="36">
        <v>25893.133333333331</v>
      </c>
      <c r="E17" s="36">
        <v>25536.316666666662</v>
      </c>
      <c r="F17" s="36">
        <v>25165.683333333331</v>
      </c>
      <c r="G17" s="36">
        <v>24808.866666666661</v>
      </c>
      <c r="H17" s="36">
        <v>26263.766666666663</v>
      </c>
      <c r="I17" s="36">
        <v>26620.583333333328</v>
      </c>
      <c r="J17" s="36">
        <v>26991.216666666664</v>
      </c>
      <c r="K17" s="31">
        <v>26249.95</v>
      </c>
      <c r="L17" s="31">
        <v>25522.5</v>
      </c>
      <c r="M17" s="31">
        <v>0.23752000000000001</v>
      </c>
      <c r="N17" s="1"/>
      <c r="O17" s="1"/>
    </row>
    <row r="18" spans="1:15" ht="12" customHeight="1">
      <c r="A18" s="33">
        <v>8</v>
      </c>
      <c r="B18" s="53" t="s">
        <v>50</v>
      </c>
      <c r="C18" s="31">
        <v>2544.3000000000002</v>
      </c>
      <c r="D18" s="36">
        <v>2532.5</v>
      </c>
      <c r="E18" s="36">
        <v>2481</v>
      </c>
      <c r="F18" s="36">
        <v>2417.6999999999998</v>
      </c>
      <c r="G18" s="36">
        <v>2366.1999999999998</v>
      </c>
      <c r="H18" s="36">
        <v>2595.8000000000002</v>
      </c>
      <c r="I18" s="36">
        <v>2647.3</v>
      </c>
      <c r="J18" s="36">
        <v>2710.6000000000004</v>
      </c>
      <c r="K18" s="31">
        <v>2584</v>
      </c>
      <c r="L18" s="31">
        <v>2469.1999999999998</v>
      </c>
      <c r="M18" s="31">
        <v>7.5294299999999996</v>
      </c>
      <c r="N18" s="1"/>
      <c r="O18" s="1"/>
    </row>
    <row r="19" spans="1:15" ht="12" customHeight="1">
      <c r="A19" s="33">
        <v>9</v>
      </c>
      <c r="B19" s="53" t="s">
        <v>51</v>
      </c>
      <c r="C19" s="31">
        <v>3142</v>
      </c>
      <c r="D19" s="36">
        <v>3122.0333333333333</v>
      </c>
      <c r="E19" s="36">
        <v>3092.3666666666668</v>
      </c>
      <c r="F19" s="36">
        <v>3042.7333333333336</v>
      </c>
      <c r="G19" s="36">
        <v>3013.0666666666671</v>
      </c>
      <c r="H19" s="36">
        <v>3171.6666666666665</v>
      </c>
      <c r="I19" s="36">
        <v>3201.3333333333335</v>
      </c>
      <c r="J19" s="36">
        <v>3250.9666666666662</v>
      </c>
      <c r="K19" s="31">
        <v>3151.7</v>
      </c>
      <c r="L19" s="31">
        <v>3072.4</v>
      </c>
      <c r="M19" s="31">
        <v>26.710509999999999</v>
      </c>
      <c r="N19" s="1"/>
      <c r="O19" s="1"/>
    </row>
    <row r="20" spans="1:15" ht="12" customHeight="1">
      <c r="A20" s="33">
        <v>10</v>
      </c>
      <c r="B20" s="53" t="s">
        <v>266</v>
      </c>
      <c r="C20" s="31">
        <v>1669.45</v>
      </c>
      <c r="D20" s="36">
        <v>1676.4666666666669</v>
      </c>
      <c r="E20" s="36">
        <v>1658.0333333333338</v>
      </c>
      <c r="F20" s="36">
        <v>1646.6166666666668</v>
      </c>
      <c r="G20" s="36">
        <v>1628.1833333333336</v>
      </c>
      <c r="H20" s="36">
        <v>1687.8833333333339</v>
      </c>
      <c r="I20" s="36">
        <v>1706.3166666666668</v>
      </c>
      <c r="J20" s="36">
        <v>1717.733333333334</v>
      </c>
      <c r="K20" s="31">
        <v>1694.9</v>
      </c>
      <c r="L20" s="31">
        <v>1665.05</v>
      </c>
      <c r="M20" s="31">
        <v>8.0266599999999997</v>
      </c>
      <c r="N20" s="1"/>
      <c r="O20" s="1"/>
    </row>
    <row r="21" spans="1:15" ht="12" customHeight="1">
      <c r="A21" s="33">
        <v>11</v>
      </c>
      <c r="B21" s="53" t="s">
        <v>52</v>
      </c>
      <c r="C21" s="31">
        <v>1207.6500000000001</v>
      </c>
      <c r="D21" s="36">
        <v>1204.5166666666667</v>
      </c>
      <c r="E21" s="36">
        <v>1194.7833333333333</v>
      </c>
      <c r="F21" s="36">
        <v>1181.9166666666667</v>
      </c>
      <c r="G21" s="36">
        <v>1172.1833333333334</v>
      </c>
      <c r="H21" s="36">
        <v>1217.3833333333332</v>
      </c>
      <c r="I21" s="36">
        <v>1227.1166666666663</v>
      </c>
      <c r="J21" s="36">
        <v>1239.9833333333331</v>
      </c>
      <c r="K21" s="31">
        <v>1214.25</v>
      </c>
      <c r="L21" s="31">
        <v>1191.6500000000001</v>
      </c>
      <c r="M21" s="31">
        <v>55.102420000000002</v>
      </c>
      <c r="N21" s="1"/>
      <c r="O21" s="1"/>
    </row>
    <row r="22" spans="1:15" ht="12" customHeight="1">
      <c r="A22" s="33">
        <v>12</v>
      </c>
      <c r="B22" s="53" t="s">
        <v>840</v>
      </c>
      <c r="C22" s="31">
        <v>562.70000000000005</v>
      </c>
      <c r="D22" s="36">
        <v>563.66666666666663</v>
      </c>
      <c r="E22" s="36">
        <v>557.0333333333333</v>
      </c>
      <c r="F22" s="36">
        <v>551.36666666666667</v>
      </c>
      <c r="G22" s="36">
        <v>544.73333333333335</v>
      </c>
      <c r="H22" s="36">
        <v>569.33333333333326</v>
      </c>
      <c r="I22" s="36">
        <v>575.9666666666667</v>
      </c>
      <c r="J22" s="36">
        <v>581.63333333333321</v>
      </c>
      <c r="K22" s="31">
        <v>570.29999999999995</v>
      </c>
      <c r="L22" s="31">
        <v>558</v>
      </c>
      <c r="M22" s="31">
        <v>19.15616</v>
      </c>
      <c r="N22" s="1"/>
      <c r="O22" s="1"/>
    </row>
    <row r="23" spans="1:15" ht="12.75" customHeight="1">
      <c r="A23" s="33">
        <v>13</v>
      </c>
      <c r="B23" s="53" t="s">
        <v>267</v>
      </c>
      <c r="C23" s="31">
        <v>1012.35</v>
      </c>
      <c r="D23" s="36">
        <v>1018.1166666666668</v>
      </c>
      <c r="E23" s="36">
        <v>1000.5333333333335</v>
      </c>
      <c r="F23" s="36">
        <v>988.7166666666667</v>
      </c>
      <c r="G23" s="36">
        <v>971.13333333333344</v>
      </c>
      <c r="H23" s="36">
        <v>1029.9333333333336</v>
      </c>
      <c r="I23" s="36">
        <v>1047.5166666666667</v>
      </c>
      <c r="J23" s="36">
        <v>1059.3333333333337</v>
      </c>
      <c r="K23" s="31">
        <v>1035.7</v>
      </c>
      <c r="L23" s="31">
        <v>1006.3</v>
      </c>
      <c r="M23" s="31">
        <v>26.720099999999999</v>
      </c>
      <c r="N23" s="1"/>
      <c r="O23" s="1"/>
    </row>
    <row r="24" spans="1:15" ht="12.75" customHeight="1">
      <c r="A24" s="33">
        <v>14</v>
      </c>
      <c r="B24" s="53" t="s">
        <v>268</v>
      </c>
      <c r="C24" s="31">
        <v>355.45</v>
      </c>
      <c r="D24" s="36">
        <v>357.48333333333335</v>
      </c>
      <c r="E24" s="36">
        <v>351.9666666666667</v>
      </c>
      <c r="F24" s="36">
        <v>348.48333333333335</v>
      </c>
      <c r="G24" s="36">
        <v>342.9666666666667</v>
      </c>
      <c r="H24" s="36">
        <v>360.9666666666667</v>
      </c>
      <c r="I24" s="36">
        <v>366.48333333333335</v>
      </c>
      <c r="J24" s="36">
        <v>369.9666666666667</v>
      </c>
      <c r="K24" s="31">
        <v>363</v>
      </c>
      <c r="L24" s="31">
        <v>354</v>
      </c>
      <c r="M24" s="31">
        <v>23.982099999999999</v>
      </c>
      <c r="N24" s="1"/>
      <c r="O24" s="1"/>
    </row>
    <row r="25" spans="1:15" ht="12.75" customHeight="1">
      <c r="A25" s="33">
        <v>15</v>
      </c>
      <c r="B25" s="53" t="s">
        <v>46</v>
      </c>
      <c r="C25" s="31">
        <v>171.1</v>
      </c>
      <c r="D25" s="36">
        <v>170.54999999999998</v>
      </c>
      <c r="E25" s="36">
        <v>168.89999999999998</v>
      </c>
      <c r="F25" s="36">
        <v>166.7</v>
      </c>
      <c r="G25" s="36">
        <v>165.04999999999998</v>
      </c>
      <c r="H25" s="36">
        <v>172.74999999999997</v>
      </c>
      <c r="I25" s="36">
        <v>174.4</v>
      </c>
      <c r="J25" s="36">
        <v>176.59999999999997</v>
      </c>
      <c r="K25" s="31">
        <v>172.2</v>
      </c>
      <c r="L25" s="31">
        <v>168.35</v>
      </c>
      <c r="M25" s="31">
        <v>28.368040000000001</v>
      </c>
      <c r="N25" s="1"/>
      <c r="O25" s="1"/>
    </row>
    <row r="26" spans="1:15" ht="12.75" customHeight="1">
      <c r="A26" s="33">
        <v>16</v>
      </c>
      <c r="B26" s="53" t="s">
        <v>48</v>
      </c>
      <c r="C26" s="31">
        <v>243.95</v>
      </c>
      <c r="D26" s="36">
        <v>243.28333333333333</v>
      </c>
      <c r="E26" s="36">
        <v>239.91666666666666</v>
      </c>
      <c r="F26" s="36">
        <v>235.88333333333333</v>
      </c>
      <c r="G26" s="36">
        <v>232.51666666666665</v>
      </c>
      <c r="H26" s="36">
        <v>247.31666666666666</v>
      </c>
      <c r="I26" s="36">
        <v>250.68333333333334</v>
      </c>
      <c r="J26" s="36">
        <v>254.71666666666667</v>
      </c>
      <c r="K26" s="31">
        <v>246.65</v>
      </c>
      <c r="L26" s="31">
        <v>239.25</v>
      </c>
      <c r="M26" s="31">
        <v>40.228749999999998</v>
      </c>
      <c r="N26" s="1"/>
      <c r="O26" s="1"/>
    </row>
    <row r="27" spans="1:15" ht="12.75" customHeight="1">
      <c r="A27" s="33">
        <v>17</v>
      </c>
      <c r="B27" s="53" t="s">
        <v>318</v>
      </c>
      <c r="C27" s="31">
        <v>377.65</v>
      </c>
      <c r="D27" s="36">
        <v>374.90000000000003</v>
      </c>
      <c r="E27" s="36">
        <v>369.80000000000007</v>
      </c>
      <c r="F27" s="36">
        <v>361.95000000000005</v>
      </c>
      <c r="G27" s="36">
        <v>356.85000000000008</v>
      </c>
      <c r="H27" s="36">
        <v>382.75000000000006</v>
      </c>
      <c r="I27" s="36">
        <v>387.85000000000008</v>
      </c>
      <c r="J27" s="36">
        <v>395.70000000000005</v>
      </c>
      <c r="K27" s="31">
        <v>380</v>
      </c>
      <c r="L27" s="31">
        <v>367.05</v>
      </c>
      <c r="M27" s="31">
        <v>4.7757199999999997</v>
      </c>
      <c r="N27" s="1"/>
      <c r="O27" s="1"/>
    </row>
    <row r="28" spans="1:15" ht="12.75" customHeight="1">
      <c r="A28" s="33">
        <v>18</v>
      </c>
      <c r="B28" s="53" t="s">
        <v>319</v>
      </c>
      <c r="C28" s="31">
        <v>883.8</v>
      </c>
      <c r="D28" s="36">
        <v>880.26666666666677</v>
      </c>
      <c r="E28" s="36">
        <v>855.53333333333353</v>
      </c>
      <c r="F28" s="36">
        <v>827.26666666666677</v>
      </c>
      <c r="G28" s="36">
        <v>802.53333333333353</v>
      </c>
      <c r="H28" s="36">
        <v>908.53333333333353</v>
      </c>
      <c r="I28" s="36">
        <v>933.26666666666688</v>
      </c>
      <c r="J28" s="36">
        <v>961.53333333333353</v>
      </c>
      <c r="K28" s="31">
        <v>905</v>
      </c>
      <c r="L28" s="31">
        <v>852</v>
      </c>
      <c r="M28" s="31">
        <v>3.3493900000000001</v>
      </c>
      <c r="N28" s="1"/>
      <c r="O28" s="1"/>
    </row>
    <row r="29" spans="1:15" ht="12.75" customHeight="1">
      <c r="A29" s="33">
        <v>19</v>
      </c>
      <c r="B29" s="53" t="s">
        <v>320</v>
      </c>
      <c r="C29" s="31">
        <v>1241</v>
      </c>
      <c r="D29" s="36">
        <v>1226.75</v>
      </c>
      <c r="E29" s="36">
        <v>1206.75</v>
      </c>
      <c r="F29" s="36">
        <v>1172.5</v>
      </c>
      <c r="G29" s="36">
        <v>1152.5</v>
      </c>
      <c r="H29" s="36">
        <v>1261</v>
      </c>
      <c r="I29" s="36">
        <v>1281</v>
      </c>
      <c r="J29" s="36">
        <v>1315.25</v>
      </c>
      <c r="K29" s="31">
        <v>1246.75</v>
      </c>
      <c r="L29" s="31">
        <v>1192.5</v>
      </c>
      <c r="M29" s="31">
        <v>2.06514</v>
      </c>
      <c r="N29" s="1"/>
      <c r="O29" s="1"/>
    </row>
    <row r="30" spans="1:15" ht="12.75" customHeight="1">
      <c r="A30" s="33">
        <v>20</v>
      </c>
      <c r="B30" s="53" t="s">
        <v>314</v>
      </c>
      <c r="C30" s="31">
        <v>4107.3500000000004</v>
      </c>
      <c r="D30" s="36">
        <v>4078.5166666666664</v>
      </c>
      <c r="E30" s="36">
        <v>3922.0333333333328</v>
      </c>
      <c r="F30" s="36">
        <v>3736.7166666666662</v>
      </c>
      <c r="G30" s="36">
        <v>3580.2333333333327</v>
      </c>
      <c r="H30" s="36">
        <v>4263.833333333333</v>
      </c>
      <c r="I30" s="36">
        <v>4420.3166666666666</v>
      </c>
      <c r="J30" s="36">
        <v>4605.6333333333332</v>
      </c>
      <c r="K30" s="31">
        <v>4235</v>
      </c>
      <c r="L30" s="31">
        <v>3893.2</v>
      </c>
      <c r="M30" s="31">
        <v>2.0172300000000001</v>
      </c>
      <c r="N30" s="1"/>
      <c r="O30" s="1"/>
    </row>
    <row r="31" spans="1:15" ht="12.75" customHeight="1">
      <c r="A31" s="33">
        <v>21</v>
      </c>
      <c r="B31" s="53" t="s">
        <v>321</v>
      </c>
      <c r="C31" s="31">
        <v>2174.25</v>
      </c>
      <c r="D31" s="36">
        <v>2163.4833333333331</v>
      </c>
      <c r="E31" s="36">
        <v>2127.4666666666662</v>
      </c>
      <c r="F31" s="36">
        <v>2080.6833333333329</v>
      </c>
      <c r="G31" s="36">
        <v>2044.6666666666661</v>
      </c>
      <c r="H31" s="36">
        <v>2210.2666666666664</v>
      </c>
      <c r="I31" s="36">
        <v>2246.2833333333338</v>
      </c>
      <c r="J31" s="36">
        <v>2293.0666666666666</v>
      </c>
      <c r="K31" s="31">
        <v>2199.5</v>
      </c>
      <c r="L31" s="31">
        <v>2116.6999999999998</v>
      </c>
      <c r="M31" s="31">
        <v>0.74409000000000003</v>
      </c>
      <c r="N31" s="1"/>
      <c r="O31" s="1"/>
    </row>
    <row r="32" spans="1:15" ht="12.75" customHeight="1">
      <c r="A32" s="33">
        <v>22</v>
      </c>
      <c r="B32" s="53" t="s">
        <v>322</v>
      </c>
      <c r="C32" s="31">
        <v>960.5</v>
      </c>
      <c r="D32" s="36">
        <v>946.73333333333323</v>
      </c>
      <c r="E32" s="36">
        <v>918.76666666666642</v>
      </c>
      <c r="F32" s="36">
        <v>877.03333333333319</v>
      </c>
      <c r="G32" s="36">
        <v>849.06666666666638</v>
      </c>
      <c r="H32" s="36">
        <v>988.46666666666647</v>
      </c>
      <c r="I32" s="36">
        <v>1016.4333333333334</v>
      </c>
      <c r="J32" s="36">
        <v>1058.1666666666665</v>
      </c>
      <c r="K32" s="31">
        <v>974.7</v>
      </c>
      <c r="L32" s="31">
        <v>905</v>
      </c>
      <c r="M32" s="31">
        <v>10.671609999999999</v>
      </c>
      <c r="N32" s="1"/>
      <c r="O32" s="1"/>
    </row>
    <row r="33" spans="1:15" ht="12.75" customHeight="1">
      <c r="A33" s="33">
        <v>23</v>
      </c>
      <c r="B33" s="53" t="s">
        <v>53</v>
      </c>
      <c r="C33" s="31">
        <v>4996.05</v>
      </c>
      <c r="D33" s="36">
        <v>5018.666666666667</v>
      </c>
      <c r="E33" s="36">
        <v>4949.3833333333341</v>
      </c>
      <c r="F33" s="36">
        <v>4902.7166666666672</v>
      </c>
      <c r="G33" s="36">
        <v>4833.4333333333343</v>
      </c>
      <c r="H33" s="36">
        <v>5065.3333333333339</v>
      </c>
      <c r="I33" s="36">
        <v>5134.6166666666668</v>
      </c>
      <c r="J33" s="36">
        <v>5181.2833333333338</v>
      </c>
      <c r="K33" s="31">
        <v>5087.95</v>
      </c>
      <c r="L33" s="31">
        <v>4972</v>
      </c>
      <c r="M33" s="31">
        <v>2.6375299999999999</v>
      </c>
      <c r="N33" s="1"/>
      <c r="O33" s="1"/>
    </row>
    <row r="34" spans="1:15" ht="12.75" customHeight="1">
      <c r="A34" s="33">
        <v>24</v>
      </c>
      <c r="B34" s="53" t="s">
        <v>323</v>
      </c>
      <c r="C34" s="31">
        <v>2380.85</v>
      </c>
      <c r="D34" s="36">
        <v>2351.2833333333333</v>
      </c>
      <c r="E34" s="36">
        <v>2303.5666666666666</v>
      </c>
      <c r="F34" s="36">
        <v>2226.2833333333333</v>
      </c>
      <c r="G34" s="36">
        <v>2178.5666666666666</v>
      </c>
      <c r="H34" s="36">
        <v>2428.5666666666666</v>
      </c>
      <c r="I34" s="36">
        <v>2476.2833333333328</v>
      </c>
      <c r="J34" s="36">
        <v>2553.5666666666666</v>
      </c>
      <c r="K34" s="31">
        <v>2399</v>
      </c>
      <c r="L34" s="31">
        <v>2274</v>
      </c>
      <c r="M34" s="31">
        <v>1.2151700000000001</v>
      </c>
      <c r="N34" s="1"/>
      <c r="O34" s="1"/>
    </row>
    <row r="35" spans="1:15" ht="12.75" customHeight="1">
      <c r="A35" s="33">
        <v>25</v>
      </c>
      <c r="B35" s="53" t="s">
        <v>873</v>
      </c>
      <c r="C35" s="31">
        <v>889.05</v>
      </c>
      <c r="D35" s="36">
        <v>876.43333333333339</v>
      </c>
      <c r="E35" s="36">
        <v>852.86666666666679</v>
      </c>
      <c r="F35" s="36">
        <v>816.68333333333339</v>
      </c>
      <c r="G35" s="36">
        <v>793.11666666666679</v>
      </c>
      <c r="H35" s="36">
        <v>912.61666666666679</v>
      </c>
      <c r="I35" s="36">
        <v>936.18333333333339</v>
      </c>
      <c r="J35" s="36">
        <v>972.36666666666679</v>
      </c>
      <c r="K35" s="31">
        <v>900</v>
      </c>
      <c r="L35" s="31">
        <v>840.25</v>
      </c>
      <c r="M35" s="31">
        <v>30.531099999999999</v>
      </c>
      <c r="N35" s="1"/>
      <c r="O35" s="1"/>
    </row>
    <row r="36" spans="1:15" ht="12.75" customHeight="1">
      <c r="A36" s="33">
        <v>26</v>
      </c>
      <c r="B36" s="53" t="s">
        <v>324</v>
      </c>
      <c r="C36" s="31">
        <v>4437.05</v>
      </c>
      <c r="D36" s="36">
        <v>4455.9333333333334</v>
      </c>
      <c r="E36" s="36">
        <v>4297.666666666667</v>
      </c>
      <c r="F36" s="36">
        <v>4158.2833333333338</v>
      </c>
      <c r="G36" s="36">
        <v>4000.0166666666673</v>
      </c>
      <c r="H36" s="36">
        <v>4595.3166666666666</v>
      </c>
      <c r="I36" s="36">
        <v>4753.583333333333</v>
      </c>
      <c r="J36" s="36">
        <v>4892.9666666666662</v>
      </c>
      <c r="K36" s="31">
        <v>4614.2</v>
      </c>
      <c r="L36" s="31">
        <v>4316.55</v>
      </c>
      <c r="M36" s="31">
        <v>2.5900099999999999</v>
      </c>
      <c r="N36" s="1"/>
      <c r="O36" s="1"/>
    </row>
    <row r="37" spans="1:15" ht="12.75" customHeight="1">
      <c r="A37" s="33">
        <v>27</v>
      </c>
      <c r="B37" s="53" t="s">
        <v>54</v>
      </c>
      <c r="C37" s="31">
        <v>560.29999999999995</v>
      </c>
      <c r="D37" s="36">
        <v>564.58333333333337</v>
      </c>
      <c r="E37" s="36">
        <v>542.7166666666667</v>
      </c>
      <c r="F37" s="36">
        <v>525.13333333333333</v>
      </c>
      <c r="G37" s="36">
        <v>503.26666666666665</v>
      </c>
      <c r="H37" s="36">
        <v>582.16666666666674</v>
      </c>
      <c r="I37" s="36">
        <v>604.0333333333333</v>
      </c>
      <c r="J37" s="36">
        <v>621.61666666666679</v>
      </c>
      <c r="K37" s="31">
        <v>586.45000000000005</v>
      </c>
      <c r="L37" s="31">
        <v>547</v>
      </c>
      <c r="M37" s="31">
        <v>137.41694000000001</v>
      </c>
      <c r="N37" s="1"/>
      <c r="O37" s="1"/>
    </row>
    <row r="38" spans="1:15" ht="12.75" customHeight="1">
      <c r="A38" s="33">
        <v>28</v>
      </c>
      <c r="B38" s="53" t="s">
        <v>325</v>
      </c>
      <c r="C38" s="31">
        <v>3285.35</v>
      </c>
      <c r="D38" s="36">
        <v>3218.5500000000006</v>
      </c>
      <c r="E38" s="36">
        <v>3138.1000000000013</v>
      </c>
      <c r="F38" s="36">
        <v>2990.8500000000008</v>
      </c>
      <c r="G38" s="36">
        <v>2910.4000000000015</v>
      </c>
      <c r="H38" s="36">
        <v>3365.8000000000011</v>
      </c>
      <c r="I38" s="36">
        <v>3446.2500000000009</v>
      </c>
      <c r="J38" s="36">
        <v>3593.5000000000009</v>
      </c>
      <c r="K38" s="31">
        <v>3299</v>
      </c>
      <c r="L38" s="31">
        <v>3071.3</v>
      </c>
      <c r="M38" s="31">
        <v>5.5831499999999998</v>
      </c>
      <c r="N38" s="1"/>
      <c r="O38" s="1"/>
    </row>
    <row r="39" spans="1:15" ht="12.75" customHeight="1">
      <c r="A39" s="33">
        <v>29</v>
      </c>
      <c r="B39" s="53" t="s">
        <v>326</v>
      </c>
      <c r="C39" s="31">
        <v>949.3</v>
      </c>
      <c r="D39" s="36">
        <v>940.30000000000007</v>
      </c>
      <c r="E39" s="36">
        <v>927.10000000000014</v>
      </c>
      <c r="F39" s="36">
        <v>904.90000000000009</v>
      </c>
      <c r="G39" s="36">
        <v>891.70000000000016</v>
      </c>
      <c r="H39" s="36">
        <v>962.50000000000011</v>
      </c>
      <c r="I39" s="36">
        <v>975.70000000000016</v>
      </c>
      <c r="J39" s="36">
        <v>997.90000000000009</v>
      </c>
      <c r="K39" s="31">
        <v>953.5</v>
      </c>
      <c r="L39" s="31">
        <v>918.1</v>
      </c>
      <c r="M39" s="31">
        <v>6.2825300000000004</v>
      </c>
      <c r="N39" s="1"/>
      <c r="O39" s="1"/>
    </row>
    <row r="40" spans="1:15" ht="12.75" customHeight="1">
      <c r="A40" s="33">
        <v>30</v>
      </c>
      <c r="B40" s="53" t="s">
        <v>842</v>
      </c>
      <c r="C40" s="31">
        <v>6321.3</v>
      </c>
      <c r="D40" s="36">
        <v>6253.8666666666659</v>
      </c>
      <c r="E40" s="36">
        <v>6057.7333333333318</v>
      </c>
      <c r="F40" s="36">
        <v>5794.1666666666661</v>
      </c>
      <c r="G40" s="36">
        <v>5598.0333333333319</v>
      </c>
      <c r="H40" s="36">
        <v>6517.4333333333316</v>
      </c>
      <c r="I40" s="36">
        <v>6713.5666666666648</v>
      </c>
      <c r="J40" s="36">
        <v>6977.1333333333314</v>
      </c>
      <c r="K40" s="31">
        <v>6450</v>
      </c>
      <c r="L40" s="31">
        <v>5990.3</v>
      </c>
      <c r="M40" s="31">
        <v>7.0689399999999996</v>
      </c>
      <c r="N40" s="1"/>
      <c r="O40" s="1"/>
    </row>
    <row r="41" spans="1:15" ht="12.75" customHeight="1">
      <c r="A41" s="33">
        <v>31</v>
      </c>
      <c r="B41" s="53" t="s">
        <v>315</v>
      </c>
      <c r="C41" s="31">
        <v>1503.35</v>
      </c>
      <c r="D41" s="36">
        <v>1492.9333333333332</v>
      </c>
      <c r="E41" s="36">
        <v>1467.0166666666664</v>
      </c>
      <c r="F41" s="36">
        <v>1430.6833333333332</v>
      </c>
      <c r="G41" s="36">
        <v>1404.7666666666664</v>
      </c>
      <c r="H41" s="36">
        <v>1529.2666666666664</v>
      </c>
      <c r="I41" s="36">
        <v>1555.1833333333329</v>
      </c>
      <c r="J41" s="36">
        <v>1591.5166666666664</v>
      </c>
      <c r="K41" s="31">
        <v>1518.85</v>
      </c>
      <c r="L41" s="31">
        <v>1456.6</v>
      </c>
      <c r="M41" s="31">
        <v>13.76291</v>
      </c>
      <c r="N41" s="1"/>
      <c r="O41" s="1"/>
    </row>
    <row r="42" spans="1:15" ht="12.75" customHeight="1">
      <c r="A42" s="33">
        <v>32</v>
      </c>
      <c r="B42" s="53" t="s">
        <v>55</v>
      </c>
      <c r="C42" s="31">
        <v>6352.95</v>
      </c>
      <c r="D42" s="36">
        <v>6326.7166666666662</v>
      </c>
      <c r="E42" s="36">
        <v>6281.7833333333328</v>
      </c>
      <c r="F42" s="36">
        <v>6210.6166666666668</v>
      </c>
      <c r="G42" s="36">
        <v>6165.6833333333334</v>
      </c>
      <c r="H42" s="36">
        <v>6397.8833333333323</v>
      </c>
      <c r="I42" s="36">
        <v>6442.8166666666648</v>
      </c>
      <c r="J42" s="36">
        <v>6513.9833333333318</v>
      </c>
      <c r="K42" s="31">
        <v>6371.65</v>
      </c>
      <c r="L42" s="31">
        <v>6255.55</v>
      </c>
      <c r="M42" s="31">
        <v>4.9928100000000004</v>
      </c>
      <c r="N42" s="1"/>
      <c r="O42" s="1"/>
    </row>
    <row r="43" spans="1:15" ht="12.75" customHeight="1">
      <c r="A43" s="33">
        <v>33</v>
      </c>
      <c r="B43" s="53" t="s">
        <v>57</v>
      </c>
      <c r="C43" s="31">
        <v>540.5</v>
      </c>
      <c r="D43" s="36">
        <v>537.81666666666661</v>
      </c>
      <c r="E43" s="36">
        <v>527.78333333333319</v>
      </c>
      <c r="F43" s="36">
        <v>515.06666666666661</v>
      </c>
      <c r="G43" s="36">
        <v>505.03333333333319</v>
      </c>
      <c r="H43" s="36">
        <v>550.53333333333319</v>
      </c>
      <c r="I43" s="36">
        <v>560.56666666666649</v>
      </c>
      <c r="J43" s="36">
        <v>573.28333333333319</v>
      </c>
      <c r="K43" s="31">
        <v>547.85</v>
      </c>
      <c r="L43" s="31">
        <v>525.1</v>
      </c>
      <c r="M43" s="31">
        <v>39.446080000000002</v>
      </c>
      <c r="N43" s="1"/>
      <c r="O43" s="1"/>
    </row>
    <row r="44" spans="1:15" ht="12.75" customHeight="1">
      <c r="A44" s="33">
        <v>34</v>
      </c>
      <c r="B44" s="53" t="s">
        <v>327</v>
      </c>
      <c r="C44" s="31">
        <v>374.65</v>
      </c>
      <c r="D44" s="36">
        <v>369.01666666666665</v>
      </c>
      <c r="E44" s="36">
        <v>362.0333333333333</v>
      </c>
      <c r="F44" s="36">
        <v>349.41666666666663</v>
      </c>
      <c r="G44" s="36">
        <v>342.43333333333328</v>
      </c>
      <c r="H44" s="36">
        <v>381.63333333333333</v>
      </c>
      <c r="I44" s="36">
        <v>388.61666666666667</v>
      </c>
      <c r="J44" s="36">
        <v>401.23333333333335</v>
      </c>
      <c r="K44" s="31">
        <v>376</v>
      </c>
      <c r="L44" s="31">
        <v>356.4</v>
      </c>
      <c r="M44" s="31">
        <v>8.6352799999999998</v>
      </c>
      <c r="N44" s="1"/>
      <c r="O44" s="1"/>
    </row>
    <row r="45" spans="1:15" ht="12.75" customHeight="1">
      <c r="A45" s="33">
        <v>35</v>
      </c>
      <c r="B45" s="53" t="s">
        <v>841</v>
      </c>
      <c r="C45" s="31">
        <v>633.5</v>
      </c>
      <c r="D45" s="36">
        <v>631.91666666666663</v>
      </c>
      <c r="E45" s="36">
        <v>626.83333333333326</v>
      </c>
      <c r="F45" s="36">
        <v>620.16666666666663</v>
      </c>
      <c r="G45" s="36">
        <v>615.08333333333326</v>
      </c>
      <c r="H45" s="36">
        <v>638.58333333333326</v>
      </c>
      <c r="I45" s="36">
        <v>643.66666666666652</v>
      </c>
      <c r="J45" s="36">
        <v>650.33333333333326</v>
      </c>
      <c r="K45" s="31">
        <v>637</v>
      </c>
      <c r="L45" s="31">
        <v>625.25</v>
      </c>
      <c r="M45" s="31">
        <v>1.62399</v>
      </c>
      <c r="N45" s="1"/>
      <c r="O45" s="1"/>
    </row>
    <row r="46" spans="1:15" ht="12.75" customHeight="1">
      <c r="A46" s="33">
        <v>36</v>
      </c>
      <c r="B46" s="53" t="s">
        <v>328</v>
      </c>
      <c r="C46" s="31">
        <v>524.95000000000005</v>
      </c>
      <c r="D46" s="36">
        <v>528.75</v>
      </c>
      <c r="E46" s="36">
        <v>520.20000000000005</v>
      </c>
      <c r="F46" s="36">
        <v>515.45000000000005</v>
      </c>
      <c r="G46" s="36">
        <v>506.90000000000009</v>
      </c>
      <c r="H46" s="36">
        <v>533.5</v>
      </c>
      <c r="I46" s="36">
        <v>542.04999999999995</v>
      </c>
      <c r="J46" s="36">
        <v>546.79999999999995</v>
      </c>
      <c r="K46" s="31">
        <v>537.29999999999995</v>
      </c>
      <c r="L46" s="31">
        <v>524</v>
      </c>
      <c r="M46" s="31">
        <v>3.4779200000000001</v>
      </c>
      <c r="N46" s="1"/>
      <c r="O46" s="1"/>
    </row>
    <row r="47" spans="1:15" ht="12.75" customHeight="1">
      <c r="A47" s="33">
        <v>37</v>
      </c>
      <c r="B47" s="53" t="s">
        <v>58</v>
      </c>
      <c r="C47" s="31">
        <v>175.9</v>
      </c>
      <c r="D47" s="36">
        <v>174.58333333333334</v>
      </c>
      <c r="E47" s="36">
        <v>172.91666666666669</v>
      </c>
      <c r="F47" s="36">
        <v>169.93333333333334</v>
      </c>
      <c r="G47" s="36">
        <v>168.26666666666668</v>
      </c>
      <c r="H47" s="36">
        <v>177.56666666666669</v>
      </c>
      <c r="I47" s="36">
        <v>179.23333333333338</v>
      </c>
      <c r="J47" s="36">
        <v>182.2166666666667</v>
      </c>
      <c r="K47" s="31">
        <v>176.25</v>
      </c>
      <c r="L47" s="31">
        <v>171.6</v>
      </c>
      <c r="M47" s="31">
        <v>142.25380000000001</v>
      </c>
      <c r="N47" s="1"/>
      <c r="O47" s="1"/>
    </row>
    <row r="48" spans="1:15" ht="12.75" customHeight="1">
      <c r="A48" s="33">
        <v>38</v>
      </c>
      <c r="B48" s="53" t="s">
        <v>60</v>
      </c>
      <c r="C48" s="31">
        <v>2957.85</v>
      </c>
      <c r="D48" s="36">
        <v>2959.2666666666664</v>
      </c>
      <c r="E48" s="36">
        <v>2946.6333333333328</v>
      </c>
      <c r="F48" s="36">
        <v>2935.4166666666665</v>
      </c>
      <c r="G48" s="36">
        <v>2922.7833333333328</v>
      </c>
      <c r="H48" s="36">
        <v>2970.4833333333327</v>
      </c>
      <c r="I48" s="36">
        <v>2983.1166666666659</v>
      </c>
      <c r="J48" s="36">
        <v>2994.3333333333326</v>
      </c>
      <c r="K48" s="31">
        <v>2971.9</v>
      </c>
      <c r="L48" s="31">
        <v>2948.05</v>
      </c>
      <c r="M48" s="31">
        <v>17.712440000000001</v>
      </c>
      <c r="N48" s="1"/>
      <c r="O48" s="1"/>
    </row>
    <row r="49" spans="1:15" ht="12.75" customHeight="1">
      <c r="A49" s="33">
        <v>39</v>
      </c>
      <c r="B49" s="53" t="s">
        <v>329</v>
      </c>
      <c r="C49" s="31">
        <v>442.65</v>
      </c>
      <c r="D49" s="36">
        <v>438.85000000000008</v>
      </c>
      <c r="E49" s="36">
        <v>432.90000000000015</v>
      </c>
      <c r="F49" s="36">
        <v>423.15000000000009</v>
      </c>
      <c r="G49" s="36">
        <v>417.20000000000016</v>
      </c>
      <c r="H49" s="36">
        <v>448.60000000000014</v>
      </c>
      <c r="I49" s="36">
        <v>454.55000000000007</v>
      </c>
      <c r="J49" s="36">
        <v>464.30000000000013</v>
      </c>
      <c r="K49" s="31">
        <v>444.8</v>
      </c>
      <c r="L49" s="31">
        <v>429.1</v>
      </c>
      <c r="M49" s="31">
        <v>5.6951200000000002</v>
      </c>
      <c r="N49" s="1"/>
      <c r="O49" s="1"/>
    </row>
    <row r="50" spans="1:15" ht="12.75" customHeight="1">
      <c r="A50" s="33">
        <v>40</v>
      </c>
      <c r="B50" s="53" t="s">
        <v>61</v>
      </c>
      <c r="C50" s="31">
        <v>1830.4</v>
      </c>
      <c r="D50" s="36">
        <v>1840.5</v>
      </c>
      <c r="E50" s="36">
        <v>1797</v>
      </c>
      <c r="F50" s="36">
        <v>1763.6</v>
      </c>
      <c r="G50" s="36">
        <v>1720.1</v>
      </c>
      <c r="H50" s="36">
        <v>1873.9</v>
      </c>
      <c r="I50" s="36">
        <v>1917.4</v>
      </c>
      <c r="J50" s="36">
        <v>1950.8000000000002</v>
      </c>
      <c r="K50" s="31">
        <v>1884</v>
      </c>
      <c r="L50" s="31">
        <v>1807.1</v>
      </c>
      <c r="M50" s="31">
        <v>17.428529999999999</v>
      </c>
      <c r="N50" s="1"/>
      <c r="O50" s="1"/>
    </row>
    <row r="51" spans="1:15" ht="12.75" customHeight="1">
      <c r="A51" s="33">
        <v>41</v>
      </c>
      <c r="B51" s="53" t="s">
        <v>62</v>
      </c>
      <c r="C51" s="31">
        <v>6431.25</v>
      </c>
      <c r="D51" s="36">
        <v>6370.2666666666664</v>
      </c>
      <c r="E51" s="36">
        <v>6237.0333333333328</v>
      </c>
      <c r="F51" s="36">
        <v>6042.8166666666666</v>
      </c>
      <c r="G51" s="36">
        <v>5909.583333333333</v>
      </c>
      <c r="H51" s="36">
        <v>6564.4833333333327</v>
      </c>
      <c r="I51" s="36">
        <v>6697.7166666666662</v>
      </c>
      <c r="J51" s="36">
        <v>6891.9333333333325</v>
      </c>
      <c r="K51" s="31">
        <v>6503.5</v>
      </c>
      <c r="L51" s="31">
        <v>6176.05</v>
      </c>
      <c r="M51" s="31">
        <v>0.87638000000000005</v>
      </c>
      <c r="N51" s="1"/>
      <c r="O51" s="1"/>
    </row>
    <row r="52" spans="1:15" ht="12.75" customHeight="1">
      <c r="A52" s="33">
        <v>42</v>
      </c>
      <c r="B52" s="53" t="s">
        <v>64</v>
      </c>
      <c r="C52" s="31">
        <v>636.6</v>
      </c>
      <c r="D52" s="36">
        <v>632.61666666666667</v>
      </c>
      <c r="E52" s="36">
        <v>624.7833333333333</v>
      </c>
      <c r="F52" s="36">
        <v>612.96666666666658</v>
      </c>
      <c r="G52" s="36">
        <v>605.13333333333321</v>
      </c>
      <c r="H52" s="36">
        <v>644.43333333333339</v>
      </c>
      <c r="I52" s="36">
        <v>652.26666666666665</v>
      </c>
      <c r="J52" s="36">
        <v>664.08333333333348</v>
      </c>
      <c r="K52" s="31">
        <v>640.45000000000005</v>
      </c>
      <c r="L52" s="31">
        <v>620.79999999999995</v>
      </c>
      <c r="M52" s="31">
        <v>55.793900000000001</v>
      </c>
      <c r="N52" s="1"/>
      <c r="O52" s="1"/>
    </row>
    <row r="53" spans="1:15" ht="12.75" customHeight="1">
      <c r="A53" s="33">
        <v>43</v>
      </c>
      <c r="B53" s="53" t="s">
        <v>65</v>
      </c>
      <c r="C53" s="31">
        <v>1150.4000000000001</v>
      </c>
      <c r="D53" s="36">
        <v>1144.4166666666667</v>
      </c>
      <c r="E53" s="36">
        <v>1127.1333333333334</v>
      </c>
      <c r="F53" s="36">
        <v>1103.8666666666668</v>
      </c>
      <c r="G53" s="36">
        <v>1086.5833333333335</v>
      </c>
      <c r="H53" s="36">
        <v>1167.6833333333334</v>
      </c>
      <c r="I53" s="36">
        <v>1184.9666666666667</v>
      </c>
      <c r="J53" s="36">
        <v>1208.2333333333333</v>
      </c>
      <c r="K53" s="31">
        <v>1161.7</v>
      </c>
      <c r="L53" s="31">
        <v>1121.1500000000001</v>
      </c>
      <c r="M53" s="31">
        <v>60.674880000000002</v>
      </c>
      <c r="N53" s="1"/>
      <c r="O53" s="1"/>
    </row>
    <row r="54" spans="1:15" ht="12.75" customHeight="1">
      <c r="A54" s="33">
        <v>44</v>
      </c>
      <c r="B54" s="53" t="s">
        <v>330</v>
      </c>
      <c r="C54" s="31">
        <v>521.5</v>
      </c>
      <c r="D54" s="36">
        <v>525.33333333333337</v>
      </c>
      <c r="E54" s="36">
        <v>498.66666666666674</v>
      </c>
      <c r="F54" s="36">
        <v>475.83333333333337</v>
      </c>
      <c r="G54" s="36">
        <v>449.16666666666674</v>
      </c>
      <c r="H54" s="36">
        <v>548.16666666666674</v>
      </c>
      <c r="I54" s="36">
        <v>574.83333333333348</v>
      </c>
      <c r="J54" s="36">
        <v>597.66666666666674</v>
      </c>
      <c r="K54" s="31">
        <v>552</v>
      </c>
      <c r="L54" s="31">
        <v>502.5</v>
      </c>
      <c r="M54" s="31">
        <v>48.229990000000001</v>
      </c>
      <c r="N54" s="1"/>
      <c r="O54" s="1"/>
    </row>
    <row r="55" spans="1:15" ht="12.75" customHeight="1">
      <c r="A55" s="33">
        <v>45</v>
      </c>
      <c r="B55" s="53" t="s">
        <v>269</v>
      </c>
      <c r="C55" s="31">
        <v>3792.7</v>
      </c>
      <c r="D55" s="36">
        <v>3755.6166666666668</v>
      </c>
      <c r="E55" s="36">
        <v>3689.8333333333335</v>
      </c>
      <c r="F55" s="36">
        <v>3586.9666666666667</v>
      </c>
      <c r="G55" s="36">
        <v>3521.1833333333334</v>
      </c>
      <c r="H55" s="36">
        <v>3858.4833333333336</v>
      </c>
      <c r="I55" s="36">
        <v>3924.2666666666664</v>
      </c>
      <c r="J55" s="36">
        <v>4027.1333333333337</v>
      </c>
      <c r="K55" s="31">
        <v>3821.4</v>
      </c>
      <c r="L55" s="31">
        <v>3652.75</v>
      </c>
      <c r="M55" s="31">
        <v>3.5388000000000002</v>
      </c>
      <c r="N55" s="1"/>
      <c r="O55" s="1"/>
    </row>
    <row r="56" spans="1:15" ht="12" customHeight="1">
      <c r="A56" s="33">
        <v>46</v>
      </c>
      <c r="B56" s="53" t="s">
        <v>66</v>
      </c>
      <c r="C56" s="31">
        <v>1067.75</v>
      </c>
      <c r="D56" s="36">
        <v>1064.8500000000001</v>
      </c>
      <c r="E56" s="36">
        <v>1045.6000000000004</v>
      </c>
      <c r="F56" s="36">
        <v>1023.4500000000003</v>
      </c>
      <c r="G56" s="36">
        <v>1004.2000000000005</v>
      </c>
      <c r="H56" s="36">
        <v>1087.0000000000002</v>
      </c>
      <c r="I56" s="36">
        <v>1106.2499999999998</v>
      </c>
      <c r="J56" s="36">
        <v>1128.4000000000001</v>
      </c>
      <c r="K56" s="31">
        <v>1084.0999999999999</v>
      </c>
      <c r="L56" s="31">
        <v>1042.7</v>
      </c>
      <c r="M56" s="31">
        <v>126.0039</v>
      </c>
      <c r="N56" s="1"/>
      <c r="O56" s="1"/>
    </row>
    <row r="57" spans="1:15" ht="12.75" customHeight="1">
      <c r="A57" s="33">
        <v>47</v>
      </c>
      <c r="B57" s="53" t="s">
        <v>67</v>
      </c>
      <c r="C57" s="31">
        <v>7667.55</v>
      </c>
      <c r="D57" s="36">
        <v>7622.8833333333341</v>
      </c>
      <c r="E57" s="36">
        <v>7559.7666666666682</v>
      </c>
      <c r="F57" s="36">
        <v>7451.9833333333345</v>
      </c>
      <c r="G57" s="36">
        <v>7388.8666666666686</v>
      </c>
      <c r="H57" s="36">
        <v>7730.6666666666679</v>
      </c>
      <c r="I57" s="36">
        <v>7793.7833333333347</v>
      </c>
      <c r="J57" s="36">
        <v>7901.5666666666675</v>
      </c>
      <c r="K57" s="31">
        <v>7686</v>
      </c>
      <c r="L57" s="31">
        <v>7515.1</v>
      </c>
      <c r="M57" s="31">
        <v>3.3687399999999998</v>
      </c>
      <c r="N57" s="1"/>
      <c r="O57" s="1"/>
    </row>
    <row r="58" spans="1:15" ht="12.75" customHeight="1">
      <c r="A58" s="33">
        <v>48</v>
      </c>
      <c r="B58" s="53" t="s">
        <v>70</v>
      </c>
      <c r="C58" s="31">
        <v>6862.9</v>
      </c>
      <c r="D58" s="36">
        <v>6865.3</v>
      </c>
      <c r="E58" s="36">
        <v>6809.6</v>
      </c>
      <c r="F58" s="36">
        <v>6756.3</v>
      </c>
      <c r="G58" s="36">
        <v>6700.6</v>
      </c>
      <c r="H58" s="36">
        <v>6918.6</v>
      </c>
      <c r="I58" s="36">
        <v>6974.2999999999993</v>
      </c>
      <c r="J58" s="36">
        <v>7027.6</v>
      </c>
      <c r="K58" s="31">
        <v>6921</v>
      </c>
      <c r="L58" s="31">
        <v>6812</v>
      </c>
      <c r="M58" s="31">
        <v>18.105119999999999</v>
      </c>
      <c r="N58" s="1"/>
      <c r="O58" s="1"/>
    </row>
    <row r="59" spans="1:15" ht="12.75" customHeight="1">
      <c r="A59" s="33">
        <v>49</v>
      </c>
      <c r="B59" s="53" t="s">
        <v>69</v>
      </c>
      <c r="C59" s="31">
        <v>1627.3</v>
      </c>
      <c r="D59" s="36">
        <v>1614.7666666666667</v>
      </c>
      <c r="E59" s="36">
        <v>1597.5333333333333</v>
      </c>
      <c r="F59" s="36">
        <v>1567.7666666666667</v>
      </c>
      <c r="G59" s="36">
        <v>1550.5333333333333</v>
      </c>
      <c r="H59" s="36">
        <v>1644.5333333333333</v>
      </c>
      <c r="I59" s="36">
        <v>1661.7666666666664</v>
      </c>
      <c r="J59" s="36">
        <v>1691.5333333333333</v>
      </c>
      <c r="K59" s="31">
        <v>1632</v>
      </c>
      <c r="L59" s="31">
        <v>1585</v>
      </c>
      <c r="M59" s="31">
        <v>14.86444</v>
      </c>
      <c r="N59" s="1"/>
      <c r="O59" s="1"/>
    </row>
    <row r="60" spans="1:15" ht="12.75" customHeight="1">
      <c r="A60" s="33">
        <v>50</v>
      </c>
      <c r="B60" s="53" t="s">
        <v>270</v>
      </c>
      <c r="C60" s="31">
        <v>8366.2999999999993</v>
      </c>
      <c r="D60" s="36">
        <v>8323.6166666666668</v>
      </c>
      <c r="E60" s="36">
        <v>8253.6833333333343</v>
      </c>
      <c r="F60" s="36">
        <v>8141.0666666666675</v>
      </c>
      <c r="G60" s="36">
        <v>8071.133333333335</v>
      </c>
      <c r="H60" s="36">
        <v>8436.2333333333336</v>
      </c>
      <c r="I60" s="36">
        <v>8506.1666666666642</v>
      </c>
      <c r="J60" s="36">
        <v>8618.7833333333328</v>
      </c>
      <c r="K60" s="31">
        <v>8393.5499999999993</v>
      </c>
      <c r="L60" s="31">
        <v>8211</v>
      </c>
      <c r="M60" s="31">
        <v>0.35249999999999998</v>
      </c>
      <c r="N60" s="1"/>
      <c r="O60" s="1"/>
    </row>
    <row r="61" spans="1:15" ht="12.75" customHeight="1">
      <c r="A61" s="33">
        <v>51</v>
      </c>
      <c r="B61" s="53" t="s">
        <v>334</v>
      </c>
      <c r="C61" s="31">
        <v>2438.6999999999998</v>
      </c>
      <c r="D61" s="36">
        <v>2404.2166666666667</v>
      </c>
      <c r="E61" s="36">
        <v>2313.4833333333336</v>
      </c>
      <c r="F61" s="36">
        <v>2188.2666666666669</v>
      </c>
      <c r="G61" s="36">
        <v>2097.5333333333338</v>
      </c>
      <c r="H61" s="36">
        <v>2529.4333333333334</v>
      </c>
      <c r="I61" s="36">
        <v>2620.1666666666661</v>
      </c>
      <c r="J61" s="36">
        <v>2745.3833333333332</v>
      </c>
      <c r="K61" s="31">
        <v>2494.9499999999998</v>
      </c>
      <c r="L61" s="31">
        <v>2279</v>
      </c>
      <c r="M61" s="31">
        <v>2.1762999999999999</v>
      </c>
      <c r="N61" s="1"/>
      <c r="O61" s="1"/>
    </row>
    <row r="62" spans="1:15" ht="12.75" customHeight="1">
      <c r="A62" s="33">
        <v>52</v>
      </c>
      <c r="B62" s="53" t="s">
        <v>71</v>
      </c>
      <c r="C62" s="31">
        <v>2454.25</v>
      </c>
      <c r="D62" s="36">
        <v>2448.4333333333334</v>
      </c>
      <c r="E62" s="36">
        <v>2429.8166666666666</v>
      </c>
      <c r="F62" s="36">
        <v>2405.3833333333332</v>
      </c>
      <c r="G62" s="36">
        <v>2386.7666666666664</v>
      </c>
      <c r="H62" s="36">
        <v>2472.8666666666668</v>
      </c>
      <c r="I62" s="36">
        <v>2491.4833333333336</v>
      </c>
      <c r="J62" s="36">
        <v>2515.916666666667</v>
      </c>
      <c r="K62" s="31">
        <v>2467.0500000000002</v>
      </c>
      <c r="L62" s="31">
        <v>2424</v>
      </c>
      <c r="M62" s="31">
        <v>4.0493699999999997</v>
      </c>
      <c r="N62" s="1"/>
      <c r="O62" s="1"/>
    </row>
    <row r="63" spans="1:15" ht="12.75" customHeight="1">
      <c r="A63" s="33">
        <v>53</v>
      </c>
      <c r="B63" s="53" t="s">
        <v>72</v>
      </c>
      <c r="C63" s="31">
        <v>395.45</v>
      </c>
      <c r="D63" s="36">
        <v>394.83333333333331</v>
      </c>
      <c r="E63" s="36">
        <v>392.76666666666665</v>
      </c>
      <c r="F63" s="36">
        <v>390.08333333333331</v>
      </c>
      <c r="G63" s="36">
        <v>388.01666666666665</v>
      </c>
      <c r="H63" s="36">
        <v>397.51666666666665</v>
      </c>
      <c r="I63" s="36">
        <v>399.58333333333337</v>
      </c>
      <c r="J63" s="36">
        <v>402.26666666666665</v>
      </c>
      <c r="K63" s="31">
        <v>396.9</v>
      </c>
      <c r="L63" s="31">
        <v>392.15</v>
      </c>
      <c r="M63" s="31">
        <v>10.202400000000001</v>
      </c>
      <c r="N63" s="1"/>
      <c r="O63" s="1"/>
    </row>
    <row r="64" spans="1:15" ht="12.75" customHeight="1">
      <c r="A64" s="33">
        <v>54</v>
      </c>
      <c r="B64" s="53" t="s">
        <v>73</v>
      </c>
      <c r="C64" s="31">
        <v>229</v>
      </c>
      <c r="D64" s="36">
        <v>227.18333333333331</v>
      </c>
      <c r="E64" s="36">
        <v>224.91666666666663</v>
      </c>
      <c r="F64" s="36">
        <v>220.83333333333331</v>
      </c>
      <c r="G64" s="36">
        <v>218.56666666666663</v>
      </c>
      <c r="H64" s="36">
        <v>231.26666666666662</v>
      </c>
      <c r="I64" s="36">
        <v>233.53333333333333</v>
      </c>
      <c r="J64" s="36">
        <v>237.61666666666662</v>
      </c>
      <c r="K64" s="31">
        <v>229.45</v>
      </c>
      <c r="L64" s="31">
        <v>223.1</v>
      </c>
      <c r="M64" s="31">
        <v>107.25612</v>
      </c>
      <c r="N64" s="1"/>
      <c r="O64" s="1"/>
    </row>
    <row r="65" spans="1:15" ht="12.75" customHeight="1">
      <c r="A65" s="33">
        <v>55</v>
      </c>
      <c r="B65" s="53" t="s">
        <v>74</v>
      </c>
      <c r="C65" s="31">
        <v>247.6</v>
      </c>
      <c r="D65" s="36">
        <v>243.2166666666667</v>
      </c>
      <c r="E65" s="36">
        <v>236.43333333333339</v>
      </c>
      <c r="F65" s="36">
        <v>225.26666666666671</v>
      </c>
      <c r="G65" s="36">
        <v>218.48333333333341</v>
      </c>
      <c r="H65" s="36">
        <v>254.38333333333338</v>
      </c>
      <c r="I65" s="36">
        <v>261.16666666666669</v>
      </c>
      <c r="J65" s="36">
        <v>272.33333333333337</v>
      </c>
      <c r="K65" s="31">
        <v>250</v>
      </c>
      <c r="L65" s="31">
        <v>232.05</v>
      </c>
      <c r="M65" s="31">
        <v>637.50711000000001</v>
      </c>
      <c r="N65" s="1"/>
      <c r="O65" s="1"/>
    </row>
    <row r="66" spans="1:15" ht="12.75" customHeight="1">
      <c r="A66" s="33">
        <v>56</v>
      </c>
      <c r="B66" s="53" t="s">
        <v>271</v>
      </c>
      <c r="C66" s="31">
        <v>138.94999999999999</v>
      </c>
      <c r="D66" s="36">
        <v>138.88333333333335</v>
      </c>
      <c r="E66" s="36">
        <v>136.3666666666667</v>
      </c>
      <c r="F66" s="36">
        <v>133.78333333333336</v>
      </c>
      <c r="G66" s="36">
        <v>131.26666666666671</v>
      </c>
      <c r="H66" s="36">
        <v>141.4666666666667</v>
      </c>
      <c r="I66" s="36">
        <v>143.98333333333335</v>
      </c>
      <c r="J66" s="36">
        <v>146.56666666666669</v>
      </c>
      <c r="K66" s="31">
        <v>141.4</v>
      </c>
      <c r="L66" s="31">
        <v>136.30000000000001</v>
      </c>
      <c r="M66" s="31">
        <v>187.43903</v>
      </c>
      <c r="N66" s="1"/>
      <c r="O66" s="1"/>
    </row>
    <row r="67" spans="1:15" ht="12.75" customHeight="1">
      <c r="A67" s="33">
        <v>57</v>
      </c>
      <c r="B67" s="53" t="s">
        <v>335</v>
      </c>
      <c r="C67" s="31">
        <v>55.25</v>
      </c>
      <c r="D67" s="36">
        <v>54.949999999999996</v>
      </c>
      <c r="E67" s="36">
        <v>53.79999999999999</v>
      </c>
      <c r="F67" s="36">
        <v>52.349999999999994</v>
      </c>
      <c r="G67" s="36">
        <v>51.199999999999989</v>
      </c>
      <c r="H67" s="36">
        <v>56.399999999999991</v>
      </c>
      <c r="I67" s="36">
        <v>57.55</v>
      </c>
      <c r="J67" s="36">
        <v>58.999999999999993</v>
      </c>
      <c r="K67" s="31">
        <v>56.1</v>
      </c>
      <c r="L67" s="31">
        <v>53.5</v>
      </c>
      <c r="M67" s="31">
        <v>707.01160000000004</v>
      </c>
      <c r="N67" s="1"/>
      <c r="O67" s="1"/>
    </row>
    <row r="68" spans="1:15" ht="12.75" customHeight="1">
      <c r="A68" s="33">
        <v>58</v>
      </c>
      <c r="B68" s="53" t="s">
        <v>331</v>
      </c>
      <c r="C68" s="31">
        <v>3037.7</v>
      </c>
      <c r="D68" s="36">
        <v>3022.5166666666664</v>
      </c>
      <c r="E68" s="36">
        <v>2983.083333333333</v>
      </c>
      <c r="F68" s="36">
        <v>2928.4666666666667</v>
      </c>
      <c r="G68" s="36">
        <v>2889.0333333333333</v>
      </c>
      <c r="H68" s="36">
        <v>3077.1333333333328</v>
      </c>
      <c r="I68" s="36">
        <v>3116.5666666666662</v>
      </c>
      <c r="J68" s="36">
        <v>3171.1833333333325</v>
      </c>
      <c r="K68" s="31">
        <v>3061.95</v>
      </c>
      <c r="L68" s="31">
        <v>2967.9</v>
      </c>
      <c r="M68" s="31">
        <v>0.17748</v>
      </c>
      <c r="N68" s="1"/>
      <c r="O68" s="1"/>
    </row>
    <row r="69" spans="1:15" ht="12.75" customHeight="1">
      <c r="A69" s="33">
        <v>59</v>
      </c>
      <c r="B69" s="53" t="s">
        <v>75</v>
      </c>
      <c r="C69" s="31">
        <v>1488.45</v>
      </c>
      <c r="D69" s="36">
        <v>1478.4833333333336</v>
      </c>
      <c r="E69" s="36">
        <v>1465.5666666666671</v>
      </c>
      <c r="F69" s="36">
        <v>1442.6833333333334</v>
      </c>
      <c r="G69" s="36">
        <v>1429.7666666666669</v>
      </c>
      <c r="H69" s="36">
        <v>1501.3666666666672</v>
      </c>
      <c r="I69" s="36">
        <v>1514.2833333333338</v>
      </c>
      <c r="J69" s="36">
        <v>1537.1666666666674</v>
      </c>
      <c r="K69" s="31">
        <v>1491.4</v>
      </c>
      <c r="L69" s="31">
        <v>1455.6</v>
      </c>
      <c r="M69" s="31">
        <v>4.3982999999999999</v>
      </c>
      <c r="N69" s="1"/>
      <c r="O69" s="1"/>
    </row>
    <row r="70" spans="1:15" ht="12.75" customHeight="1">
      <c r="A70" s="33">
        <v>60</v>
      </c>
      <c r="B70" s="53" t="s">
        <v>336</v>
      </c>
      <c r="C70" s="31">
        <v>6002.05</v>
      </c>
      <c r="D70" s="36">
        <v>5976.0166666666664</v>
      </c>
      <c r="E70" s="36">
        <v>5786.0333333333328</v>
      </c>
      <c r="F70" s="36">
        <v>5570.0166666666664</v>
      </c>
      <c r="G70" s="36">
        <v>5380.0333333333328</v>
      </c>
      <c r="H70" s="36">
        <v>6192.0333333333328</v>
      </c>
      <c r="I70" s="36">
        <v>6382.0166666666664</v>
      </c>
      <c r="J70" s="36">
        <v>6598.0333333333328</v>
      </c>
      <c r="K70" s="31">
        <v>6166</v>
      </c>
      <c r="L70" s="31">
        <v>5760</v>
      </c>
      <c r="M70" s="31">
        <v>0.53895000000000004</v>
      </c>
      <c r="N70" s="1"/>
      <c r="O70" s="1"/>
    </row>
    <row r="71" spans="1:15" ht="12.75" customHeight="1">
      <c r="A71" s="33">
        <v>61</v>
      </c>
      <c r="B71" s="53" t="s">
        <v>332</v>
      </c>
      <c r="C71" s="31">
        <v>3505.3</v>
      </c>
      <c r="D71" s="36">
        <v>3549.2666666666664</v>
      </c>
      <c r="E71" s="36">
        <v>3437.5333333333328</v>
      </c>
      <c r="F71" s="36">
        <v>3369.7666666666664</v>
      </c>
      <c r="G71" s="36">
        <v>3258.0333333333328</v>
      </c>
      <c r="H71" s="36">
        <v>3617.0333333333328</v>
      </c>
      <c r="I71" s="36">
        <v>3728.7666666666664</v>
      </c>
      <c r="J71" s="36">
        <v>3796.5333333333328</v>
      </c>
      <c r="K71" s="31">
        <v>3661</v>
      </c>
      <c r="L71" s="31">
        <v>3481.5</v>
      </c>
      <c r="M71" s="31">
        <v>9.6403800000000004</v>
      </c>
      <c r="N71" s="1"/>
      <c r="O71" s="1"/>
    </row>
    <row r="72" spans="1:15" ht="12.75" customHeight="1">
      <c r="A72" s="33">
        <v>62</v>
      </c>
      <c r="B72" s="53" t="s">
        <v>77</v>
      </c>
      <c r="C72" s="31">
        <v>565.15</v>
      </c>
      <c r="D72" s="36">
        <v>563.41666666666663</v>
      </c>
      <c r="E72" s="36">
        <v>559.73333333333323</v>
      </c>
      <c r="F72" s="36">
        <v>554.31666666666661</v>
      </c>
      <c r="G72" s="36">
        <v>550.63333333333321</v>
      </c>
      <c r="H72" s="36">
        <v>568.83333333333326</v>
      </c>
      <c r="I72" s="36">
        <v>572.51666666666665</v>
      </c>
      <c r="J72" s="36">
        <v>577.93333333333328</v>
      </c>
      <c r="K72" s="31">
        <v>567.1</v>
      </c>
      <c r="L72" s="31">
        <v>558</v>
      </c>
      <c r="M72" s="31">
        <v>5.5407500000000001</v>
      </c>
      <c r="N72" s="1"/>
      <c r="O72" s="1"/>
    </row>
    <row r="73" spans="1:15" ht="12.75" customHeight="1">
      <c r="A73" s="33">
        <v>63</v>
      </c>
      <c r="B73" s="53" t="s">
        <v>337</v>
      </c>
      <c r="C73" s="31">
        <v>1707.05</v>
      </c>
      <c r="D73" s="36">
        <v>1707.1166666666668</v>
      </c>
      <c r="E73" s="36">
        <v>1691.2333333333336</v>
      </c>
      <c r="F73" s="36">
        <v>1675.4166666666667</v>
      </c>
      <c r="G73" s="36">
        <v>1659.5333333333335</v>
      </c>
      <c r="H73" s="36">
        <v>1722.9333333333336</v>
      </c>
      <c r="I73" s="36">
        <v>1738.8166666666668</v>
      </c>
      <c r="J73" s="36">
        <v>1754.6333333333337</v>
      </c>
      <c r="K73" s="31">
        <v>1723</v>
      </c>
      <c r="L73" s="31">
        <v>1691.3</v>
      </c>
      <c r="M73" s="31">
        <v>4.2215400000000001</v>
      </c>
      <c r="N73" s="1"/>
      <c r="O73" s="1"/>
    </row>
    <row r="74" spans="1:15" ht="12.75" customHeight="1">
      <c r="A74" s="33">
        <v>64</v>
      </c>
      <c r="B74" s="53" t="s">
        <v>76</v>
      </c>
      <c r="C74" s="31">
        <v>185.9</v>
      </c>
      <c r="D74" s="36">
        <v>186.61666666666667</v>
      </c>
      <c r="E74" s="36">
        <v>184.13333333333335</v>
      </c>
      <c r="F74" s="36">
        <v>182.36666666666667</v>
      </c>
      <c r="G74" s="36">
        <v>179.88333333333335</v>
      </c>
      <c r="H74" s="36">
        <v>188.38333333333335</v>
      </c>
      <c r="I74" s="36">
        <v>190.8666666666667</v>
      </c>
      <c r="J74" s="36">
        <v>192.63333333333335</v>
      </c>
      <c r="K74" s="31">
        <v>189.1</v>
      </c>
      <c r="L74" s="31">
        <v>184.85</v>
      </c>
      <c r="M74" s="31">
        <v>237.57415</v>
      </c>
      <c r="N74" s="1"/>
      <c r="O74" s="1"/>
    </row>
    <row r="75" spans="1:15" ht="12.75" customHeight="1">
      <c r="A75" s="33">
        <v>65</v>
      </c>
      <c r="B75" s="53" t="s">
        <v>78</v>
      </c>
      <c r="C75" s="31">
        <v>1235.25</v>
      </c>
      <c r="D75" s="36">
        <v>1227.7333333333333</v>
      </c>
      <c r="E75" s="36">
        <v>1211.5166666666667</v>
      </c>
      <c r="F75" s="36">
        <v>1187.7833333333333</v>
      </c>
      <c r="G75" s="36">
        <v>1171.5666666666666</v>
      </c>
      <c r="H75" s="36">
        <v>1251.4666666666667</v>
      </c>
      <c r="I75" s="36">
        <v>1267.6833333333334</v>
      </c>
      <c r="J75" s="36">
        <v>1291.4166666666667</v>
      </c>
      <c r="K75" s="31">
        <v>1243.95</v>
      </c>
      <c r="L75" s="31">
        <v>1204</v>
      </c>
      <c r="M75" s="31">
        <v>8.9278899999999997</v>
      </c>
      <c r="N75" s="1"/>
      <c r="O75" s="1"/>
    </row>
    <row r="76" spans="1:15" ht="12.75" customHeight="1">
      <c r="A76" s="33">
        <v>66</v>
      </c>
      <c r="B76" s="53" t="s">
        <v>81</v>
      </c>
      <c r="C76" s="31">
        <v>228.25</v>
      </c>
      <c r="D76" s="36">
        <v>228.53333333333333</v>
      </c>
      <c r="E76" s="36">
        <v>224.81666666666666</v>
      </c>
      <c r="F76" s="36">
        <v>221.38333333333333</v>
      </c>
      <c r="G76" s="36">
        <v>217.66666666666666</v>
      </c>
      <c r="H76" s="36">
        <v>231.96666666666667</v>
      </c>
      <c r="I76" s="36">
        <v>235.68333333333331</v>
      </c>
      <c r="J76" s="36">
        <v>239.11666666666667</v>
      </c>
      <c r="K76" s="31">
        <v>232.25</v>
      </c>
      <c r="L76" s="31">
        <v>225.1</v>
      </c>
      <c r="M76" s="31">
        <v>198.35652999999999</v>
      </c>
      <c r="N76" s="1"/>
      <c r="O76" s="1"/>
    </row>
    <row r="77" spans="1:15" ht="12.75" customHeight="1">
      <c r="A77" s="33">
        <v>67</v>
      </c>
      <c r="B77" s="53" t="s">
        <v>85</v>
      </c>
      <c r="C77" s="31">
        <v>502.35</v>
      </c>
      <c r="D77" s="36">
        <v>504.48333333333335</v>
      </c>
      <c r="E77" s="36">
        <v>496.41666666666674</v>
      </c>
      <c r="F77" s="36">
        <v>490.48333333333341</v>
      </c>
      <c r="G77" s="36">
        <v>482.4166666666668</v>
      </c>
      <c r="H77" s="36">
        <v>510.41666666666669</v>
      </c>
      <c r="I77" s="36">
        <v>518.48333333333335</v>
      </c>
      <c r="J77" s="36">
        <v>524.41666666666663</v>
      </c>
      <c r="K77" s="31">
        <v>512.54999999999995</v>
      </c>
      <c r="L77" s="31">
        <v>498.55</v>
      </c>
      <c r="M77" s="31">
        <v>103.53868</v>
      </c>
      <c r="N77" s="1"/>
      <c r="O77" s="1"/>
    </row>
    <row r="78" spans="1:15" ht="12.75" customHeight="1">
      <c r="A78" s="33">
        <v>68</v>
      </c>
      <c r="B78" s="53" t="s">
        <v>80</v>
      </c>
      <c r="C78" s="31">
        <v>1170.7</v>
      </c>
      <c r="D78" s="36">
        <v>1163.9833333333333</v>
      </c>
      <c r="E78" s="36">
        <v>1152.9166666666667</v>
      </c>
      <c r="F78" s="36">
        <v>1135.1333333333334</v>
      </c>
      <c r="G78" s="36">
        <v>1124.0666666666668</v>
      </c>
      <c r="H78" s="36">
        <v>1181.7666666666667</v>
      </c>
      <c r="I78" s="36">
        <v>1192.8333333333333</v>
      </c>
      <c r="J78" s="36">
        <v>1210.6166666666666</v>
      </c>
      <c r="K78" s="31">
        <v>1175.05</v>
      </c>
      <c r="L78" s="31">
        <v>1146.2</v>
      </c>
      <c r="M78" s="31">
        <v>59.819659999999999</v>
      </c>
      <c r="N78" s="1"/>
      <c r="O78" s="1"/>
    </row>
    <row r="79" spans="1:15" ht="12.75" customHeight="1">
      <c r="A79" s="33">
        <v>69</v>
      </c>
      <c r="B79" s="53" t="s">
        <v>843</v>
      </c>
      <c r="C79" s="31">
        <v>591.70000000000005</v>
      </c>
      <c r="D79" s="36">
        <v>593.9666666666667</v>
      </c>
      <c r="E79" s="36">
        <v>584.38333333333344</v>
      </c>
      <c r="F79" s="36">
        <v>577.06666666666672</v>
      </c>
      <c r="G79" s="36">
        <v>567.48333333333346</v>
      </c>
      <c r="H79" s="36">
        <v>601.28333333333342</v>
      </c>
      <c r="I79" s="36">
        <v>610.86666666666667</v>
      </c>
      <c r="J79" s="36">
        <v>618.18333333333339</v>
      </c>
      <c r="K79" s="31">
        <v>603.54999999999995</v>
      </c>
      <c r="L79" s="31">
        <v>586.65</v>
      </c>
      <c r="M79" s="31">
        <v>3.1635399999999998</v>
      </c>
      <c r="N79" s="1"/>
      <c r="O79" s="1"/>
    </row>
    <row r="80" spans="1:15" ht="12.75" customHeight="1">
      <c r="A80" s="33">
        <v>70</v>
      </c>
      <c r="B80" s="53" t="s">
        <v>82</v>
      </c>
      <c r="C80" s="31">
        <v>268.39999999999998</v>
      </c>
      <c r="D80" s="36">
        <v>266.25</v>
      </c>
      <c r="E80" s="36">
        <v>262.14999999999998</v>
      </c>
      <c r="F80" s="36">
        <v>255.89999999999998</v>
      </c>
      <c r="G80" s="36">
        <v>251.79999999999995</v>
      </c>
      <c r="H80" s="36">
        <v>272.5</v>
      </c>
      <c r="I80" s="36">
        <v>276.60000000000002</v>
      </c>
      <c r="J80" s="36">
        <v>282.85000000000002</v>
      </c>
      <c r="K80" s="31">
        <v>270.35000000000002</v>
      </c>
      <c r="L80" s="31">
        <v>260</v>
      </c>
      <c r="M80" s="31">
        <v>49.43291</v>
      </c>
      <c r="N80" s="1"/>
      <c r="O80" s="1"/>
    </row>
    <row r="81" spans="1:15" ht="12.75" customHeight="1">
      <c r="A81" s="33">
        <v>71</v>
      </c>
      <c r="B81" s="53" t="s">
        <v>338</v>
      </c>
      <c r="C81" s="31">
        <v>1532.85</v>
      </c>
      <c r="D81" s="36">
        <v>1546.95</v>
      </c>
      <c r="E81" s="36">
        <v>1509.95</v>
      </c>
      <c r="F81" s="36">
        <v>1487.05</v>
      </c>
      <c r="G81" s="36">
        <v>1450.05</v>
      </c>
      <c r="H81" s="36">
        <v>1569.8500000000001</v>
      </c>
      <c r="I81" s="36">
        <v>1606.8500000000001</v>
      </c>
      <c r="J81" s="36">
        <v>1629.7500000000002</v>
      </c>
      <c r="K81" s="31">
        <v>1583.95</v>
      </c>
      <c r="L81" s="31">
        <v>1524.05</v>
      </c>
      <c r="M81" s="31">
        <v>1.9406699999999999</v>
      </c>
      <c r="N81" s="1"/>
      <c r="O81" s="1"/>
    </row>
    <row r="82" spans="1:15" ht="12.75" customHeight="1">
      <c r="A82" s="33">
        <v>72</v>
      </c>
      <c r="B82" s="53" t="s">
        <v>88</v>
      </c>
      <c r="C82" s="31">
        <v>848.45</v>
      </c>
      <c r="D82" s="36">
        <v>847.7166666666667</v>
      </c>
      <c r="E82" s="36">
        <v>840.83333333333337</v>
      </c>
      <c r="F82" s="36">
        <v>833.2166666666667</v>
      </c>
      <c r="G82" s="36">
        <v>826.33333333333337</v>
      </c>
      <c r="H82" s="36">
        <v>855.33333333333337</v>
      </c>
      <c r="I82" s="36">
        <v>862.21666666666658</v>
      </c>
      <c r="J82" s="36">
        <v>869.83333333333337</v>
      </c>
      <c r="K82" s="31">
        <v>854.6</v>
      </c>
      <c r="L82" s="31">
        <v>840.1</v>
      </c>
      <c r="M82" s="31">
        <v>13.61383</v>
      </c>
      <c r="N82" s="1"/>
      <c r="O82" s="1"/>
    </row>
    <row r="83" spans="1:15" ht="12.75" customHeight="1">
      <c r="A83" s="33">
        <v>73</v>
      </c>
      <c r="B83" s="53" t="s">
        <v>844</v>
      </c>
      <c r="C83" s="31">
        <v>420</v>
      </c>
      <c r="D83" s="36">
        <v>414.5</v>
      </c>
      <c r="E83" s="36">
        <v>406.65</v>
      </c>
      <c r="F83" s="36">
        <v>393.29999999999995</v>
      </c>
      <c r="G83" s="36">
        <v>385.44999999999993</v>
      </c>
      <c r="H83" s="36">
        <v>427.85</v>
      </c>
      <c r="I83" s="36">
        <v>435.70000000000005</v>
      </c>
      <c r="J83" s="36">
        <v>449.05000000000007</v>
      </c>
      <c r="K83" s="31">
        <v>422.35</v>
      </c>
      <c r="L83" s="31">
        <v>401.15</v>
      </c>
      <c r="M83" s="31">
        <v>66.800870000000003</v>
      </c>
      <c r="N83" s="1"/>
      <c r="O83" s="1"/>
    </row>
    <row r="84" spans="1:15" ht="12.75" customHeight="1">
      <c r="A84" s="33">
        <v>74</v>
      </c>
      <c r="B84" s="53" t="s">
        <v>339</v>
      </c>
      <c r="C84" s="31">
        <v>6509.2</v>
      </c>
      <c r="D84" s="36">
        <v>6492.6500000000005</v>
      </c>
      <c r="E84" s="36">
        <v>6441.5500000000011</v>
      </c>
      <c r="F84" s="36">
        <v>6373.9000000000005</v>
      </c>
      <c r="G84" s="36">
        <v>6322.8000000000011</v>
      </c>
      <c r="H84" s="36">
        <v>6560.3000000000011</v>
      </c>
      <c r="I84" s="36">
        <v>6611.4000000000015</v>
      </c>
      <c r="J84" s="36">
        <v>6679.0500000000011</v>
      </c>
      <c r="K84" s="31">
        <v>6543.75</v>
      </c>
      <c r="L84" s="31">
        <v>6425</v>
      </c>
      <c r="M84" s="31">
        <v>0.12629000000000001</v>
      </c>
      <c r="N84" s="1"/>
      <c r="O84" s="1"/>
    </row>
    <row r="85" spans="1:15" ht="12.75" customHeight="1">
      <c r="A85" s="33">
        <v>75</v>
      </c>
      <c r="B85" s="53" t="s">
        <v>340</v>
      </c>
      <c r="C85" s="31">
        <v>1139.5</v>
      </c>
      <c r="D85" s="36">
        <v>1127.1666666666667</v>
      </c>
      <c r="E85" s="36">
        <v>1104.3333333333335</v>
      </c>
      <c r="F85" s="36">
        <v>1069.1666666666667</v>
      </c>
      <c r="G85" s="36">
        <v>1046.3333333333335</v>
      </c>
      <c r="H85" s="36">
        <v>1162.3333333333335</v>
      </c>
      <c r="I85" s="36">
        <v>1185.166666666667</v>
      </c>
      <c r="J85" s="36">
        <v>1220.3333333333335</v>
      </c>
      <c r="K85" s="31">
        <v>1150</v>
      </c>
      <c r="L85" s="31">
        <v>1092</v>
      </c>
      <c r="M85" s="31">
        <v>11.15747</v>
      </c>
      <c r="N85" s="1"/>
      <c r="O85" s="1"/>
    </row>
    <row r="86" spans="1:15" ht="12.75" customHeight="1">
      <c r="A86" s="33">
        <v>76</v>
      </c>
      <c r="B86" s="53" t="s">
        <v>341</v>
      </c>
      <c r="C86" s="31">
        <v>1734.2</v>
      </c>
      <c r="D86" s="36">
        <v>1709.3166666666666</v>
      </c>
      <c r="E86" s="36">
        <v>1678.9333333333332</v>
      </c>
      <c r="F86" s="36">
        <v>1623.6666666666665</v>
      </c>
      <c r="G86" s="36">
        <v>1593.2833333333331</v>
      </c>
      <c r="H86" s="36">
        <v>1764.5833333333333</v>
      </c>
      <c r="I86" s="36">
        <v>1794.9666666666665</v>
      </c>
      <c r="J86" s="36">
        <v>1850.2333333333333</v>
      </c>
      <c r="K86" s="31">
        <v>1739.7</v>
      </c>
      <c r="L86" s="31">
        <v>1654.05</v>
      </c>
      <c r="M86" s="31">
        <v>2.2978800000000001</v>
      </c>
      <c r="N86" s="1"/>
      <c r="O86" s="1"/>
    </row>
    <row r="87" spans="1:15" ht="12.75" customHeight="1">
      <c r="A87" s="33">
        <v>77</v>
      </c>
      <c r="B87" s="53" t="s">
        <v>342</v>
      </c>
      <c r="C87" s="31">
        <v>630.6</v>
      </c>
      <c r="D87" s="36">
        <v>614.9666666666667</v>
      </c>
      <c r="E87" s="36">
        <v>592.63333333333344</v>
      </c>
      <c r="F87" s="36">
        <v>554.66666666666674</v>
      </c>
      <c r="G87" s="36">
        <v>532.33333333333348</v>
      </c>
      <c r="H87" s="36">
        <v>652.93333333333339</v>
      </c>
      <c r="I87" s="36">
        <v>675.26666666666665</v>
      </c>
      <c r="J87" s="36">
        <v>713.23333333333335</v>
      </c>
      <c r="K87" s="31">
        <v>637.29999999999995</v>
      </c>
      <c r="L87" s="31">
        <v>577</v>
      </c>
      <c r="M87" s="31">
        <v>21.182390000000002</v>
      </c>
      <c r="N87" s="1"/>
      <c r="O87" s="1"/>
    </row>
    <row r="88" spans="1:15" ht="12.75" customHeight="1">
      <c r="A88" s="33">
        <v>78</v>
      </c>
      <c r="B88" s="53" t="s">
        <v>83</v>
      </c>
      <c r="C88" s="31">
        <v>23568.15</v>
      </c>
      <c r="D88" s="36">
        <v>23706.05</v>
      </c>
      <c r="E88" s="36">
        <v>23362.1</v>
      </c>
      <c r="F88" s="36">
        <v>23156.05</v>
      </c>
      <c r="G88" s="36">
        <v>22812.1</v>
      </c>
      <c r="H88" s="36">
        <v>23912.1</v>
      </c>
      <c r="I88" s="36">
        <v>24256.050000000003</v>
      </c>
      <c r="J88" s="36">
        <v>24462.1</v>
      </c>
      <c r="K88" s="31">
        <v>24050</v>
      </c>
      <c r="L88" s="31">
        <v>23500</v>
      </c>
      <c r="M88" s="31">
        <v>0.31086999999999998</v>
      </c>
      <c r="N88" s="1"/>
      <c r="O88" s="1"/>
    </row>
    <row r="89" spans="1:15" ht="12.75" customHeight="1">
      <c r="A89" s="33">
        <v>79</v>
      </c>
      <c r="B89" s="53" t="s">
        <v>343</v>
      </c>
      <c r="C89" s="31">
        <v>1025.25</v>
      </c>
      <c r="D89" s="36">
        <v>1018.3000000000001</v>
      </c>
      <c r="E89" s="36">
        <v>998.60000000000014</v>
      </c>
      <c r="F89" s="36">
        <v>971.95</v>
      </c>
      <c r="G89" s="36">
        <v>952.25000000000011</v>
      </c>
      <c r="H89" s="36">
        <v>1044.9500000000003</v>
      </c>
      <c r="I89" s="36">
        <v>1064.6500000000001</v>
      </c>
      <c r="J89" s="36">
        <v>1091.3000000000002</v>
      </c>
      <c r="K89" s="31">
        <v>1038</v>
      </c>
      <c r="L89" s="31">
        <v>991.65</v>
      </c>
      <c r="M89" s="31">
        <v>3.7103999999999999</v>
      </c>
      <c r="N89" s="1"/>
      <c r="O89" s="1"/>
    </row>
    <row r="90" spans="1:15" ht="12.75" customHeight="1">
      <c r="A90" s="33">
        <v>80</v>
      </c>
      <c r="B90" s="53" t="s">
        <v>344</v>
      </c>
      <c r="C90" s="31">
        <v>20.149999999999999</v>
      </c>
      <c r="D90" s="36">
        <v>19.849999999999998</v>
      </c>
      <c r="E90" s="36">
        <v>18.599999999999994</v>
      </c>
      <c r="F90" s="36">
        <v>17.049999999999997</v>
      </c>
      <c r="G90" s="36">
        <v>15.799999999999994</v>
      </c>
      <c r="H90" s="36">
        <v>21.399999999999995</v>
      </c>
      <c r="I90" s="36">
        <v>22.650000000000002</v>
      </c>
      <c r="J90" s="36">
        <v>24.199999999999996</v>
      </c>
      <c r="K90" s="31">
        <v>21.1</v>
      </c>
      <c r="L90" s="31">
        <v>18.3</v>
      </c>
      <c r="M90" s="31">
        <v>1335.41022</v>
      </c>
      <c r="N90" s="1"/>
      <c r="O90" s="1"/>
    </row>
    <row r="91" spans="1:15" ht="12.75" customHeight="1">
      <c r="A91" s="33">
        <v>81</v>
      </c>
      <c r="B91" s="53" t="s">
        <v>86</v>
      </c>
      <c r="C91" s="31">
        <v>5198.3999999999996</v>
      </c>
      <c r="D91" s="36">
        <v>5150.05</v>
      </c>
      <c r="E91" s="36">
        <v>5080.1000000000004</v>
      </c>
      <c r="F91" s="36">
        <v>4961.8</v>
      </c>
      <c r="G91" s="36">
        <v>4891.8500000000004</v>
      </c>
      <c r="H91" s="36">
        <v>5268.35</v>
      </c>
      <c r="I91" s="36">
        <v>5338.2999999999993</v>
      </c>
      <c r="J91" s="36">
        <v>5456.6</v>
      </c>
      <c r="K91" s="31">
        <v>5220</v>
      </c>
      <c r="L91" s="31">
        <v>5031.75</v>
      </c>
      <c r="M91" s="31">
        <v>5.4923799999999998</v>
      </c>
      <c r="N91" s="1"/>
      <c r="O91" s="1"/>
    </row>
    <row r="92" spans="1:15" ht="12.75" customHeight="1">
      <c r="A92" s="33">
        <v>82</v>
      </c>
      <c r="B92" s="53" t="s">
        <v>333</v>
      </c>
      <c r="C92" s="31">
        <v>2323.6</v>
      </c>
      <c r="D92" s="36">
        <v>2283.8166666666666</v>
      </c>
      <c r="E92" s="36">
        <v>2224.7833333333333</v>
      </c>
      <c r="F92" s="36">
        <v>2125.9666666666667</v>
      </c>
      <c r="G92" s="36">
        <v>2066.9333333333334</v>
      </c>
      <c r="H92" s="36">
        <v>2382.6333333333332</v>
      </c>
      <c r="I92" s="36">
        <v>2441.6666666666661</v>
      </c>
      <c r="J92" s="36">
        <v>2540.4833333333331</v>
      </c>
      <c r="K92" s="31">
        <v>2342.85</v>
      </c>
      <c r="L92" s="31">
        <v>2185</v>
      </c>
      <c r="M92" s="31">
        <v>10.93722</v>
      </c>
      <c r="N92" s="1"/>
      <c r="O92" s="1"/>
    </row>
    <row r="93" spans="1:15" ht="12.75" customHeight="1">
      <c r="A93" s="33">
        <v>83</v>
      </c>
      <c r="B93" s="53" t="s">
        <v>345</v>
      </c>
      <c r="C93" s="31">
        <v>1963.8</v>
      </c>
      <c r="D93" s="36">
        <v>1948.0166666666667</v>
      </c>
      <c r="E93" s="36">
        <v>1928.3333333333333</v>
      </c>
      <c r="F93" s="36">
        <v>1892.8666666666666</v>
      </c>
      <c r="G93" s="36">
        <v>1873.1833333333332</v>
      </c>
      <c r="H93" s="36">
        <v>1983.4833333333333</v>
      </c>
      <c r="I93" s="36">
        <v>2003.1666666666667</v>
      </c>
      <c r="J93" s="36">
        <v>2038.6333333333334</v>
      </c>
      <c r="K93" s="31">
        <v>1967.7</v>
      </c>
      <c r="L93" s="31">
        <v>1912.55</v>
      </c>
      <c r="M93" s="31">
        <v>1.0665100000000001</v>
      </c>
      <c r="N93" s="1"/>
      <c r="O93" s="1"/>
    </row>
    <row r="94" spans="1:15" ht="12.75" customHeight="1">
      <c r="A94" s="33">
        <v>84</v>
      </c>
      <c r="B94" s="53" t="s">
        <v>351</v>
      </c>
      <c r="C94" s="31">
        <v>275.8</v>
      </c>
      <c r="D94" s="36">
        <v>274.4666666666667</v>
      </c>
      <c r="E94" s="36">
        <v>271.28333333333342</v>
      </c>
      <c r="F94" s="36">
        <v>266.76666666666671</v>
      </c>
      <c r="G94" s="36">
        <v>263.58333333333343</v>
      </c>
      <c r="H94" s="36">
        <v>278.98333333333341</v>
      </c>
      <c r="I94" s="36">
        <v>282.16666666666669</v>
      </c>
      <c r="J94" s="36">
        <v>286.68333333333339</v>
      </c>
      <c r="K94" s="31">
        <v>277.64999999999998</v>
      </c>
      <c r="L94" s="31">
        <v>269.95</v>
      </c>
      <c r="M94" s="31">
        <v>5.4127299999999998</v>
      </c>
      <c r="N94" s="1"/>
      <c r="O94" s="1"/>
    </row>
    <row r="95" spans="1:15" ht="12.75" customHeight="1">
      <c r="A95" s="33">
        <v>85</v>
      </c>
      <c r="B95" s="53" t="s">
        <v>90</v>
      </c>
      <c r="C95" s="31">
        <v>776.4</v>
      </c>
      <c r="D95" s="36">
        <v>773.4</v>
      </c>
      <c r="E95" s="36">
        <v>767.34999999999991</v>
      </c>
      <c r="F95" s="36">
        <v>758.3</v>
      </c>
      <c r="G95" s="36">
        <v>752.24999999999989</v>
      </c>
      <c r="H95" s="36">
        <v>782.44999999999993</v>
      </c>
      <c r="I95" s="36">
        <v>788.49999999999989</v>
      </c>
      <c r="J95" s="36">
        <v>797.55</v>
      </c>
      <c r="K95" s="31">
        <v>779.45</v>
      </c>
      <c r="L95" s="31">
        <v>764.35</v>
      </c>
      <c r="M95" s="31">
        <v>4.6146500000000001</v>
      </c>
      <c r="N95" s="1"/>
      <c r="O95" s="1"/>
    </row>
    <row r="96" spans="1:15" ht="12.75" customHeight="1">
      <c r="A96" s="33">
        <v>86</v>
      </c>
      <c r="B96" s="53" t="s">
        <v>89</v>
      </c>
      <c r="C96" s="31">
        <v>482</v>
      </c>
      <c r="D96" s="36">
        <v>479.61666666666662</v>
      </c>
      <c r="E96" s="36">
        <v>474.23333333333323</v>
      </c>
      <c r="F96" s="36">
        <v>466.46666666666664</v>
      </c>
      <c r="G96" s="36">
        <v>461.08333333333326</v>
      </c>
      <c r="H96" s="36">
        <v>487.38333333333321</v>
      </c>
      <c r="I96" s="36">
        <v>492.76666666666654</v>
      </c>
      <c r="J96" s="36">
        <v>500.53333333333319</v>
      </c>
      <c r="K96" s="31">
        <v>485</v>
      </c>
      <c r="L96" s="31">
        <v>471.85</v>
      </c>
      <c r="M96" s="31">
        <v>66.432829999999996</v>
      </c>
      <c r="N96" s="1"/>
      <c r="O96" s="1"/>
    </row>
    <row r="97" spans="1:15" ht="12.75" customHeight="1">
      <c r="A97" s="33">
        <v>87</v>
      </c>
      <c r="B97" s="53" t="s">
        <v>352</v>
      </c>
      <c r="C97" s="31">
        <v>947.65</v>
      </c>
      <c r="D97" s="36">
        <v>948.75</v>
      </c>
      <c r="E97" s="36">
        <v>941.6</v>
      </c>
      <c r="F97" s="36">
        <v>935.55000000000007</v>
      </c>
      <c r="G97" s="36">
        <v>928.40000000000009</v>
      </c>
      <c r="H97" s="36">
        <v>954.8</v>
      </c>
      <c r="I97" s="36">
        <v>961.95</v>
      </c>
      <c r="J97" s="36">
        <v>967.99999999999989</v>
      </c>
      <c r="K97" s="31">
        <v>955.9</v>
      </c>
      <c r="L97" s="31">
        <v>942.7</v>
      </c>
      <c r="M97" s="31">
        <v>1.1010899999999999</v>
      </c>
      <c r="N97" s="1"/>
      <c r="O97" s="1"/>
    </row>
    <row r="98" spans="1:15" ht="12.75" customHeight="1">
      <c r="A98" s="33">
        <v>88</v>
      </c>
      <c r="B98" s="53" t="s">
        <v>353</v>
      </c>
      <c r="C98" s="31">
        <v>1124.6500000000001</v>
      </c>
      <c r="D98" s="36">
        <v>1127.3500000000001</v>
      </c>
      <c r="E98" s="36">
        <v>1109.3000000000002</v>
      </c>
      <c r="F98" s="36">
        <v>1093.95</v>
      </c>
      <c r="G98" s="36">
        <v>1075.9000000000001</v>
      </c>
      <c r="H98" s="36">
        <v>1142.7000000000003</v>
      </c>
      <c r="I98" s="36">
        <v>1160.75</v>
      </c>
      <c r="J98" s="36">
        <v>1176.1000000000004</v>
      </c>
      <c r="K98" s="31">
        <v>1145.4000000000001</v>
      </c>
      <c r="L98" s="31">
        <v>1112</v>
      </c>
      <c r="M98" s="31">
        <v>1.3008599999999999</v>
      </c>
      <c r="N98" s="1"/>
      <c r="O98" s="1"/>
    </row>
    <row r="99" spans="1:15" ht="12.75" customHeight="1">
      <c r="A99" s="33">
        <v>89</v>
      </c>
      <c r="B99" s="53" t="s">
        <v>354</v>
      </c>
      <c r="C99" s="31">
        <v>196.7</v>
      </c>
      <c r="D99" s="36">
        <v>195.06666666666669</v>
      </c>
      <c r="E99" s="36">
        <v>192.23333333333338</v>
      </c>
      <c r="F99" s="36">
        <v>187.76666666666668</v>
      </c>
      <c r="G99" s="36">
        <v>184.93333333333337</v>
      </c>
      <c r="H99" s="36">
        <v>199.53333333333339</v>
      </c>
      <c r="I99" s="36">
        <v>202.3666666666667</v>
      </c>
      <c r="J99" s="36">
        <v>206.8333333333334</v>
      </c>
      <c r="K99" s="31">
        <v>197.9</v>
      </c>
      <c r="L99" s="31">
        <v>190.6</v>
      </c>
      <c r="M99" s="31">
        <v>76.405910000000006</v>
      </c>
      <c r="N99" s="1"/>
      <c r="O99" s="1"/>
    </row>
    <row r="100" spans="1:15" ht="12.75" customHeight="1">
      <c r="A100" s="33">
        <v>90</v>
      </c>
      <c r="B100" s="53" t="s">
        <v>346</v>
      </c>
      <c r="C100" s="31">
        <v>671.05</v>
      </c>
      <c r="D100" s="36">
        <v>675.63333333333333</v>
      </c>
      <c r="E100" s="36">
        <v>663.01666666666665</v>
      </c>
      <c r="F100" s="36">
        <v>654.98333333333335</v>
      </c>
      <c r="G100" s="36">
        <v>642.36666666666667</v>
      </c>
      <c r="H100" s="36">
        <v>683.66666666666663</v>
      </c>
      <c r="I100" s="36">
        <v>696.28333333333319</v>
      </c>
      <c r="J100" s="36">
        <v>704.31666666666661</v>
      </c>
      <c r="K100" s="31">
        <v>688.25</v>
      </c>
      <c r="L100" s="31">
        <v>667.6</v>
      </c>
      <c r="M100" s="31">
        <v>4.9229900000000004</v>
      </c>
      <c r="N100" s="1"/>
      <c r="O100" s="1"/>
    </row>
    <row r="101" spans="1:15" ht="12.75" customHeight="1">
      <c r="A101" s="33">
        <v>91</v>
      </c>
      <c r="B101" s="53" t="s">
        <v>355</v>
      </c>
      <c r="C101" s="31">
        <v>2650.5</v>
      </c>
      <c r="D101" s="36">
        <v>2681.8333333333335</v>
      </c>
      <c r="E101" s="36">
        <v>2578.666666666667</v>
      </c>
      <c r="F101" s="36">
        <v>2506.8333333333335</v>
      </c>
      <c r="G101" s="36">
        <v>2403.666666666667</v>
      </c>
      <c r="H101" s="36">
        <v>2753.666666666667</v>
      </c>
      <c r="I101" s="36">
        <v>2856.8333333333339</v>
      </c>
      <c r="J101" s="36">
        <v>2928.666666666667</v>
      </c>
      <c r="K101" s="31">
        <v>2785</v>
      </c>
      <c r="L101" s="31">
        <v>2610</v>
      </c>
      <c r="M101" s="31">
        <v>5.3558300000000001</v>
      </c>
      <c r="N101" s="1"/>
      <c r="O101" s="1"/>
    </row>
    <row r="102" spans="1:15" ht="12.75" customHeight="1">
      <c r="A102" s="33">
        <v>92</v>
      </c>
      <c r="B102" s="53" t="s">
        <v>356</v>
      </c>
      <c r="C102" s="31">
        <v>57.5</v>
      </c>
      <c r="D102" s="36">
        <v>57.333333333333336</v>
      </c>
      <c r="E102" s="36">
        <v>55.866666666666674</v>
      </c>
      <c r="F102" s="36">
        <v>54.233333333333341</v>
      </c>
      <c r="G102" s="36">
        <v>52.76666666666668</v>
      </c>
      <c r="H102" s="36">
        <v>58.966666666666669</v>
      </c>
      <c r="I102" s="36">
        <v>60.433333333333323</v>
      </c>
      <c r="J102" s="36">
        <v>62.066666666666663</v>
      </c>
      <c r="K102" s="31">
        <v>58.8</v>
      </c>
      <c r="L102" s="31">
        <v>55.7</v>
      </c>
      <c r="M102" s="31">
        <v>442.89076999999997</v>
      </c>
      <c r="N102" s="1"/>
      <c r="O102" s="1"/>
    </row>
    <row r="103" spans="1:15" ht="12.75" customHeight="1">
      <c r="A103" s="33">
        <v>93</v>
      </c>
      <c r="B103" s="53" t="s">
        <v>357</v>
      </c>
      <c r="C103" s="31">
        <v>1775.05</v>
      </c>
      <c r="D103" s="36">
        <v>1764.6833333333334</v>
      </c>
      <c r="E103" s="36">
        <v>1744.3666666666668</v>
      </c>
      <c r="F103" s="36">
        <v>1713.6833333333334</v>
      </c>
      <c r="G103" s="36">
        <v>1693.3666666666668</v>
      </c>
      <c r="H103" s="36">
        <v>1795.3666666666668</v>
      </c>
      <c r="I103" s="36">
        <v>1815.6833333333334</v>
      </c>
      <c r="J103" s="36">
        <v>1846.3666666666668</v>
      </c>
      <c r="K103" s="31">
        <v>1785</v>
      </c>
      <c r="L103" s="31">
        <v>1734</v>
      </c>
      <c r="M103" s="31">
        <v>7.52644</v>
      </c>
      <c r="N103" s="1"/>
      <c r="O103" s="1"/>
    </row>
    <row r="104" spans="1:15" ht="12.75" customHeight="1">
      <c r="A104" s="33">
        <v>94</v>
      </c>
      <c r="B104" s="53" t="s">
        <v>358</v>
      </c>
      <c r="C104" s="31">
        <v>785.15</v>
      </c>
      <c r="D104" s="36">
        <v>786.93333333333339</v>
      </c>
      <c r="E104" s="36">
        <v>770.16666666666674</v>
      </c>
      <c r="F104" s="36">
        <v>755.18333333333339</v>
      </c>
      <c r="G104" s="36">
        <v>738.41666666666674</v>
      </c>
      <c r="H104" s="36">
        <v>801.91666666666674</v>
      </c>
      <c r="I104" s="36">
        <v>818.68333333333339</v>
      </c>
      <c r="J104" s="36">
        <v>833.66666666666674</v>
      </c>
      <c r="K104" s="31">
        <v>803.7</v>
      </c>
      <c r="L104" s="31">
        <v>771.95</v>
      </c>
      <c r="M104" s="31">
        <v>1.65632</v>
      </c>
      <c r="N104" s="1"/>
      <c r="O104" s="1"/>
    </row>
    <row r="105" spans="1:15" ht="12.75" customHeight="1">
      <c r="A105" s="33">
        <v>95</v>
      </c>
      <c r="B105" s="53" t="s">
        <v>359</v>
      </c>
      <c r="C105" s="31">
        <v>1425.95</v>
      </c>
      <c r="D105" s="36">
        <v>1418.6666666666667</v>
      </c>
      <c r="E105" s="36">
        <v>1392.3333333333335</v>
      </c>
      <c r="F105" s="36">
        <v>1358.7166666666667</v>
      </c>
      <c r="G105" s="36">
        <v>1332.3833333333334</v>
      </c>
      <c r="H105" s="36">
        <v>1452.2833333333335</v>
      </c>
      <c r="I105" s="36">
        <v>1478.616666666667</v>
      </c>
      <c r="J105" s="36">
        <v>1512.2333333333336</v>
      </c>
      <c r="K105" s="31">
        <v>1445</v>
      </c>
      <c r="L105" s="31">
        <v>1385.05</v>
      </c>
      <c r="M105" s="31">
        <v>3.9589699999999999</v>
      </c>
      <c r="N105" s="1"/>
      <c r="O105" s="1"/>
    </row>
    <row r="106" spans="1:15" ht="12.75" customHeight="1">
      <c r="A106" s="33">
        <v>96</v>
      </c>
      <c r="B106" s="53" t="s">
        <v>360</v>
      </c>
      <c r="C106" s="31">
        <v>8253.7000000000007</v>
      </c>
      <c r="D106" s="36">
        <v>8239.5500000000011</v>
      </c>
      <c r="E106" s="36">
        <v>8194.1500000000015</v>
      </c>
      <c r="F106" s="36">
        <v>8134.6</v>
      </c>
      <c r="G106" s="36">
        <v>8089.2000000000007</v>
      </c>
      <c r="H106" s="36">
        <v>8299.1000000000022</v>
      </c>
      <c r="I106" s="36">
        <v>8344.5</v>
      </c>
      <c r="J106" s="36">
        <v>8404.0500000000029</v>
      </c>
      <c r="K106" s="31">
        <v>8284.9500000000007</v>
      </c>
      <c r="L106" s="31">
        <v>8180</v>
      </c>
      <c r="M106" s="31">
        <v>0.10382</v>
      </c>
      <c r="N106" s="1"/>
      <c r="O106" s="1"/>
    </row>
    <row r="107" spans="1:15" ht="12.75" customHeight="1">
      <c r="A107" s="33">
        <v>97</v>
      </c>
      <c r="B107" s="53" t="s">
        <v>347</v>
      </c>
      <c r="C107" s="31">
        <v>143.1</v>
      </c>
      <c r="D107" s="36">
        <v>143.46666666666667</v>
      </c>
      <c r="E107" s="36">
        <v>141.43333333333334</v>
      </c>
      <c r="F107" s="36">
        <v>139.76666666666668</v>
      </c>
      <c r="G107" s="36">
        <v>137.73333333333335</v>
      </c>
      <c r="H107" s="36">
        <v>145.13333333333333</v>
      </c>
      <c r="I107" s="36">
        <v>147.16666666666669</v>
      </c>
      <c r="J107" s="36">
        <v>148.83333333333331</v>
      </c>
      <c r="K107" s="31">
        <v>145.5</v>
      </c>
      <c r="L107" s="31">
        <v>141.80000000000001</v>
      </c>
      <c r="M107" s="31">
        <v>83.59254</v>
      </c>
      <c r="N107" s="1"/>
      <c r="O107" s="1"/>
    </row>
    <row r="108" spans="1:15" ht="12.75" customHeight="1">
      <c r="A108" s="33">
        <v>98</v>
      </c>
      <c r="B108" s="53" t="s">
        <v>348</v>
      </c>
      <c r="C108" s="31">
        <v>468.55</v>
      </c>
      <c r="D108" s="36">
        <v>464.83333333333331</v>
      </c>
      <c r="E108" s="36">
        <v>459.66666666666663</v>
      </c>
      <c r="F108" s="36">
        <v>450.7833333333333</v>
      </c>
      <c r="G108" s="36">
        <v>445.61666666666662</v>
      </c>
      <c r="H108" s="36">
        <v>473.71666666666664</v>
      </c>
      <c r="I108" s="36">
        <v>478.88333333333327</v>
      </c>
      <c r="J108" s="36">
        <v>487.76666666666665</v>
      </c>
      <c r="K108" s="31">
        <v>470</v>
      </c>
      <c r="L108" s="31">
        <v>455.95</v>
      </c>
      <c r="M108" s="31">
        <v>20.966159999999999</v>
      </c>
      <c r="N108" s="1"/>
      <c r="O108" s="1"/>
    </row>
    <row r="109" spans="1:15" ht="12.75" customHeight="1">
      <c r="A109" s="33">
        <v>99</v>
      </c>
      <c r="B109" s="53" t="s">
        <v>361</v>
      </c>
      <c r="C109" s="31">
        <v>777.1</v>
      </c>
      <c r="D109" s="36">
        <v>770.43333333333339</v>
      </c>
      <c r="E109" s="36">
        <v>755.86666666666679</v>
      </c>
      <c r="F109" s="36">
        <v>734.63333333333344</v>
      </c>
      <c r="G109" s="36">
        <v>720.06666666666683</v>
      </c>
      <c r="H109" s="36">
        <v>791.66666666666674</v>
      </c>
      <c r="I109" s="36">
        <v>806.23333333333335</v>
      </c>
      <c r="J109" s="36">
        <v>827.4666666666667</v>
      </c>
      <c r="K109" s="31">
        <v>785</v>
      </c>
      <c r="L109" s="31">
        <v>749.2</v>
      </c>
      <c r="M109" s="31">
        <v>3.5626600000000002</v>
      </c>
      <c r="N109" s="1"/>
      <c r="O109" s="1"/>
    </row>
    <row r="110" spans="1:15" ht="12.75" customHeight="1">
      <c r="A110" s="33">
        <v>100</v>
      </c>
      <c r="B110" s="53" t="s">
        <v>91</v>
      </c>
      <c r="C110" s="31">
        <v>366.85</v>
      </c>
      <c r="D110" s="36">
        <v>362.58333333333331</v>
      </c>
      <c r="E110" s="36">
        <v>357.36666666666662</v>
      </c>
      <c r="F110" s="36">
        <v>347.88333333333333</v>
      </c>
      <c r="G110" s="36">
        <v>342.66666666666663</v>
      </c>
      <c r="H110" s="36">
        <v>372.06666666666661</v>
      </c>
      <c r="I110" s="36">
        <v>377.2833333333333</v>
      </c>
      <c r="J110" s="36">
        <v>386.76666666666659</v>
      </c>
      <c r="K110" s="31">
        <v>367.8</v>
      </c>
      <c r="L110" s="31">
        <v>353.1</v>
      </c>
      <c r="M110" s="31">
        <v>19.13486</v>
      </c>
      <c r="N110" s="1"/>
      <c r="O110" s="1"/>
    </row>
    <row r="111" spans="1:15" ht="12.75" customHeight="1">
      <c r="A111" s="33">
        <v>101</v>
      </c>
      <c r="B111" s="53" t="s">
        <v>362</v>
      </c>
      <c r="C111" s="31">
        <v>493.3</v>
      </c>
      <c r="D111" s="36">
        <v>486.9666666666667</v>
      </c>
      <c r="E111" s="36">
        <v>478.93333333333339</v>
      </c>
      <c r="F111" s="36">
        <v>464.56666666666672</v>
      </c>
      <c r="G111" s="36">
        <v>456.53333333333342</v>
      </c>
      <c r="H111" s="36">
        <v>501.33333333333337</v>
      </c>
      <c r="I111" s="36">
        <v>509.36666666666667</v>
      </c>
      <c r="J111" s="36">
        <v>523.73333333333335</v>
      </c>
      <c r="K111" s="31">
        <v>495</v>
      </c>
      <c r="L111" s="31">
        <v>472.6</v>
      </c>
      <c r="M111" s="31">
        <v>1.3506499999999999</v>
      </c>
      <c r="N111" s="1"/>
      <c r="O111" s="1"/>
    </row>
    <row r="112" spans="1:15" ht="12.75" customHeight="1">
      <c r="A112" s="33">
        <v>102</v>
      </c>
      <c r="B112" s="53" t="s">
        <v>363</v>
      </c>
      <c r="C112" s="31">
        <v>1179.75</v>
      </c>
      <c r="D112" s="36">
        <v>1178.4833333333333</v>
      </c>
      <c r="E112" s="36">
        <v>1166.2666666666667</v>
      </c>
      <c r="F112" s="36">
        <v>1152.7833333333333</v>
      </c>
      <c r="G112" s="36">
        <v>1140.5666666666666</v>
      </c>
      <c r="H112" s="36">
        <v>1191.9666666666667</v>
      </c>
      <c r="I112" s="36">
        <v>1204.1833333333334</v>
      </c>
      <c r="J112" s="36">
        <v>1217.6666666666667</v>
      </c>
      <c r="K112" s="31">
        <v>1190.7</v>
      </c>
      <c r="L112" s="31">
        <v>1165</v>
      </c>
      <c r="M112" s="31">
        <v>8.4695400000000003</v>
      </c>
      <c r="N112" s="1"/>
      <c r="O112" s="1"/>
    </row>
    <row r="113" spans="1:15" ht="12.75" customHeight="1">
      <c r="A113" s="33">
        <v>103</v>
      </c>
      <c r="B113" s="53" t="s">
        <v>92</v>
      </c>
      <c r="C113" s="31">
        <v>1184.1500000000001</v>
      </c>
      <c r="D113" s="36">
        <v>1193.8833333333334</v>
      </c>
      <c r="E113" s="36">
        <v>1165.7666666666669</v>
      </c>
      <c r="F113" s="36">
        <v>1147.3833333333334</v>
      </c>
      <c r="G113" s="36">
        <v>1119.2666666666669</v>
      </c>
      <c r="H113" s="36">
        <v>1212.2666666666669</v>
      </c>
      <c r="I113" s="36">
        <v>1240.3833333333332</v>
      </c>
      <c r="J113" s="36">
        <v>1258.7666666666669</v>
      </c>
      <c r="K113" s="31">
        <v>1222</v>
      </c>
      <c r="L113" s="31">
        <v>1175.5</v>
      </c>
      <c r="M113" s="31">
        <v>27.600300000000001</v>
      </c>
      <c r="N113" s="1"/>
      <c r="O113" s="1"/>
    </row>
    <row r="114" spans="1:15" ht="12.75" customHeight="1">
      <c r="A114" s="33">
        <v>104</v>
      </c>
      <c r="B114" s="53" t="s">
        <v>839</v>
      </c>
      <c r="C114" s="31">
        <v>485.45</v>
      </c>
      <c r="D114" s="36">
        <v>484.16666666666669</v>
      </c>
      <c r="E114" s="36">
        <v>477.38333333333338</v>
      </c>
      <c r="F114" s="36">
        <v>469.31666666666672</v>
      </c>
      <c r="G114" s="36">
        <v>462.53333333333342</v>
      </c>
      <c r="H114" s="36">
        <v>492.23333333333335</v>
      </c>
      <c r="I114" s="36">
        <v>499.01666666666665</v>
      </c>
      <c r="J114" s="36">
        <v>507.08333333333331</v>
      </c>
      <c r="K114" s="31">
        <v>490.95</v>
      </c>
      <c r="L114" s="31">
        <v>476.1</v>
      </c>
      <c r="M114" s="31">
        <v>8.8152899999999992</v>
      </c>
      <c r="N114" s="1"/>
      <c r="O114" s="1"/>
    </row>
    <row r="115" spans="1:15" ht="12.75" customHeight="1">
      <c r="A115" s="33">
        <v>105</v>
      </c>
      <c r="B115" s="53" t="s">
        <v>93</v>
      </c>
      <c r="C115" s="31">
        <v>1351</v>
      </c>
      <c r="D115" s="36">
        <v>1338.6333333333334</v>
      </c>
      <c r="E115" s="36">
        <v>1324.3666666666668</v>
      </c>
      <c r="F115" s="36">
        <v>1297.7333333333333</v>
      </c>
      <c r="G115" s="36">
        <v>1283.4666666666667</v>
      </c>
      <c r="H115" s="36">
        <v>1365.2666666666669</v>
      </c>
      <c r="I115" s="36">
        <v>1379.5333333333338</v>
      </c>
      <c r="J115" s="36">
        <v>1406.166666666667</v>
      </c>
      <c r="K115" s="31">
        <v>1352.9</v>
      </c>
      <c r="L115" s="31">
        <v>1312</v>
      </c>
      <c r="M115" s="31">
        <v>17.233789999999999</v>
      </c>
      <c r="N115" s="1"/>
      <c r="O115" s="1"/>
    </row>
    <row r="116" spans="1:15" ht="12.75" customHeight="1">
      <c r="A116" s="33">
        <v>106</v>
      </c>
      <c r="B116" s="53" t="s">
        <v>100</v>
      </c>
      <c r="C116" s="31">
        <v>144.9</v>
      </c>
      <c r="D116" s="36">
        <v>144.41666666666666</v>
      </c>
      <c r="E116" s="36">
        <v>143.23333333333332</v>
      </c>
      <c r="F116" s="36">
        <v>141.56666666666666</v>
      </c>
      <c r="G116" s="36">
        <v>140.38333333333333</v>
      </c>
      <c r="H116" s="36">
        <v>146.08333333333331</v>
      </c>
      <c r="I116" s="36">
        <v>147.26666666666665</v>
      </c>
      <c r="J116" s="36">
        <v>148.93333333333331</v>
      </c>
      <c r="K116" s="31">
        <v>145.6</v>
      </c>
      <c r="L116" s="31">
        <v>142.75</v>
      </c>
      <c r="M116" s="31">
        <v>23.00996</v>
      </c>
      <c r="N116" s="1"/>
      <c r="O116" s="1"/>
    </row>
    <row r="117" spans="1:15" ht="12.75" customHeight="1">
      <c r="A117" s="33">
        <v>107</v>
      </c>
      <c r="B117" s="53" t="s">
        <v>272</v>
      </c>
      <c r="C117" s="31">
        <v>1493.55</v>
      </c>
      <c r="D117" s="36">
        <v>1467.1833333333334</v>
      </c>
      <c r="E117" s="36">
        <v>1427.3666666666668</v>
      </c>
      <c r="F117" s="36">
        <v>1361.1833333333334</v>
      </c>
      <c r="G117" s="36">
        <v>1321.3666666666668</v>
      </c>
      <c r="H117" s="36">
        <v>1533.3666666666668</v>
      </c>
      <c r="I117" s="36">
        <v>1573.1833333333334</v>
      </c>
      <c r="J117" s="36">
        <v>1639.3666666666668</v>
      </c>
      <c r="K117" s="31">
        <v>1507</v>
      </c>
      <c r="L117" s="31">
        <v>1401</v>
      </c>
      <c r="M117" s="31">
        <v>3.33297</v>
      </c>
      <c r="N117" s="1"/>
      <c r="O117" s="1"/>
    </row>
    <row r="118" spans="1:15" ht="12.75" customHeight="1">
      <c r="A118" s="33">
        <v>108</v>
      </c>
      <c r="B118" s="53" t="s">
        <v>94</v>
      </c>
      <c r="C118" s="31">
        <v>406.15</v>
      </c>
      <c r="D118" s="36">
        <v>405.23333333333329</v>
      </c>
      <c r="E118" s="36">
        <v>401.31666666666661</v>
      </c>
      <c r="F118" s="36">
        <v>396.48333333333329</v>
      </c>
      <c r="G118" s="36">
        <v>392.56666666666661</v>
      </c>
      <c r="H118" s="36">
        <v>410.06666666666661</v>
      </c>
      <c r="I118" s="36">
        <v>413.98333333333323</v>
      </c>
      <c r="J118" s="36">
        <v>418.81666666666661</v>
      </c>
      <c r="K118" s="31">
        <v>409.15</v>
      </c>
      <c r="L118" s="31">
        <v>400.4</v>
      </c>
      <c r="M118" s="31">
        <v>237.50821999999999</v>
      </c>
      <c r="N118" s="1"/>
      <c r="O118" s="1"/>
    </row>
    <row r="119" spans="1:15" ht="12.75" customHeight="1">
      <c r="A119" s="33">
        <v>109</v>
      </c>
      <c r="B119" s="53" t="s">
        <v>364</v>
      </c>
      <c r="C119" s="31">
        <v>912.2</v>
      </c>
      <c r="D119" s="36">
        <v>917.63333333333333</v>
      </c>
      <c r="E119" s="36">
        <v>890.26666666666665</v>
      </c>
      <c r="F119" s="36">
        <v>868.33333333333337</v>
      </c>
      <c r="G119" s="36">
        <v>840.9666666666667</v>
      </c>
      <c r="H119" s="36">
        <v>939.56666666666661</v>
      </c>
      <c r="I119" s="36">
        <v>966.93333333333317</v>
      </c>
      <c r="J119" s="36">
        <v>988.86666666666656</v>
      </c>
      <c r="K119" s="31">
        <v>945</v>
      </c>
      <c r="L119" s="31">
        <v>895.7</v>
      </c>
      <c r="M119" s="31">
        <v>69.534769999999995</v>
      </c>
      <c r="N119" s="1"/>
      <c r="O119" s="1"/>
    </row>
    <row r="120" spans="1:15" ht="12.75" customHeight="1">
      <c r="A120" s="33">
        <v>110</v>
      </c>
      <c r="B120" s="53" t="s">
        <v>95</v>
      </c>
      <c r="C120" s="31">
        <v>6250.1</v>
      </c>
      <c r="D120" s="36">
        <v>6272.7166666666672</v>
      </c>
      <c r="E120" s="36">
        <v>6215.4333333333343</v>
      </c>
      <c r="F120" s="36">
        <v>6180.7666666666673</v>
      </c>
      <c r="G120" s="36">
        <v>6123.4833333333345</v>
      </c>
      <c r="H120" s="36">
        <v>6307.3833333333341</v>
      </c>
      <c r="I120" s="36">
        <v>6364.666666666667</v>
      </c>
      <c r="J120" s="36">
        <v>6399.3333333333339</v>
      </c>
      <c r="K120" s="31">
        <v>6330</v>
      </c>
      <c r="L120" s="31">
        <v>6238.05</v>
      </c>
      <c r="M120" s="31">
        <v>3.3729200000000001</v>
      </c>
      <c r="N120" s="1"/>
      <c r="O120" s="1"/>
    </row>
    <row r="121" spans="1:15" ht="12.75" customHeight="1">
      <c r="A121" s="33">
        <v>111</v>
      </c>
      <c r="B121" s="53" t="s">
        <v>96</v>
      </c>
      <c r="C121" s="31">
        <v>2569.1</v>
      </c>
      <c r="D121" s="36">
        <v>2549.2999999999997</v>
      </c>
      <c r="E121" s="36">
        <v>2517.6999999999994</v>
      </c>
      <c r="F121" s="36">
        <v>2466.2999999999997</v>
      </c>
      <c r="G121" s="36">
        <v>2434.6999999999994</v>
      </c>
      <c r="H121" s="36">
        <v>2600.6999999999994</v>
      </c>
      <c r="I121" s="36">
        <v>2632.2999999999997</v>
      </c>
      <c r="J121" s="36">
        <v>2683.6999999999994</v>
      </c>
      <c r="K121" s="31">
        <v>2580.9</v>
      </c>
      <c r="L121" s="31">
        <v>2497.9</v>
      </c>
      <c r="M121" s="31">
        <v>4.4803699999999997</v>
      </c>
      <c r="N121" s="1"/>
      <c r="O121" s="1"/>
    </row>
    <row r="122" spans="1:15" ht="12.75" customHeight="1">
      <c r="A122" s="33">
        <v>112</v>
      </c>
      <c r="B122" s="53" t="s">
        <v>365</v>
      </c>
      <c r="C122" s="31">
        <v>2897</v>
      </c>
      <c r="D122" s="36">
        <v>2872.2833333333333</v>
      </c>
      <c r="E122" s="36">
        <v>2809.7166666666667</v>
      </c>
      <c r="F122" s="36">
        <v>2722.4333333333334</v>
      </c>
      <c r="G122" s="36">
        <v>2659.8666666666668</v>
      </c>
      <c r="H122" s="36">
        <v>2959.5666666666666</v>
      </c>
      <c r="I122" s="36">
        <v>3022.1333333333332</v>
      </c>
      <c r="J122" s="36">
        <v>3109.4166666666665</v>
      </c>
      <c r="K122" s="31">
        <v>2934.85</v>
      </c>
      <c r="L122" s="31">
        <v>2785</v>
      </c>
      <c r="M122" s="31">
        <v>6.8698199999999998</v>
      </c>
      <c r="N122" s="1"/>
      <c r="O122" s="1"/>
    </row>
    <row r="123" spans="1:15" ht="12.75" customHeight="1">
      <c r="A123" s="33">
        <v>113</v>
      </c>
      <c r="B123" s="53" t="s">
        <v>97</v>
      </c>
      <c r="C123" s="31">
        <v>887.5</v>
      </c>
      <c r="D123" s="36">
        <v>881.5</v>
      </c>
      <c r="E123" s="36">
        <v>871</v>
      </c>
      <c r="F123" s="36">
        <v>854.5</v>
      </c>
      <c r="G123" s="36">
        <v>844</v>
      </c>
      <c r="H123" s="36">
        <v>898</v>
      </c>
      <c r="I123" s="36">
        <v>908.5</v>
      </c>
      <c r="J123" s="36">
        <v>925</v>
      </c>
      <c r="K123" s="31">
        <v>892</v>
      </c>
      <c r="L123" s="31">
        <v>865</v>
      </c>
      <c r="M123" s="31">
        <v>27.565539999999999</v>
      </c>
      <c r="N123" s="1"/>
      <c r="O123" s="1"/>
    </row>
    <row r="124" spans="1:15" ht="12.75" customHeight="1">
      <c r="A124" s="33">
        <v>114</v>
      </c>
      <c r="B124" s="53" t="s">
        <v>98</v>
      </c>
      <c r="C124" s="31">
        <v>1049.9000000000001</v>
      </c>
      <c r="D124" s="36">
        <v>1053.8333333333333</v>
      </c>
      <c r="E124" s="36">
        <v>1030.6666666666665</v>
      </c>
      <c r="F124" s="36">
        <v>1011.4333333333332</v>
      </c>
      <c r="G124" s="36">
        <v>988.26666666666642</v>
      </c>
      <c r="H124" s="36">
        <v>1073.0666666666666</v>
      </c>
      <c r="I124" s="36">
        <v>1096.2333333333331</v>
      </c>
      <c r="J124" s="36">
        <v>1115.4666666666667</v>
      </c>
      <c r="K124" s="31">
        <v>1077</v>
      </c>
      <c r="L124" s="31">
        <v>1034.5999999999999</v>
      </c>
      <c r="M124" s="31">
        <v>14.427250000000001</v>
      </c>
      <c r="N124" s="1"/>
      <c r="O124" s="1"/>
    </row>
    <row r="125" spans="1:15" ht="12.75" customHeight="1">
      <c r="A125" s="33">
        <v>115</v>
      </c>
      <c r="B125" s="53" t="s">
        <v>845</v>
      </c>
      <c r="C125" s="31">
        <v>4376.3</v>
      </c>
      <c r="D125" s="36">
        <v>4421.7833333333328</v>
      </c>
      <c r="E125" s="36">
        <v>4295.5666666666657</v>
      </c>
      <c r="F125" s="36">
        <v>4214.833333333333</v>
      </c>
      <c r="G125" s="36">
        <v>4088.6166666666659</v>
      </c>
      <c r="H125" s="36">
        <v>4502.5166666666655</v>
      </c>
      <c r="I125" s="36">
        <v>4628.7333333333327</v>
      </c>
      <c r="J125" s="36">
        <v>4709.4666666666653</v>
      </c>
      <c r="K125" s="31">
        <v>4548</v>
      </c>
      <c r="L125" s="31">
        <v>4341.05</v>
      </c>
      <c r="M125" s="31">
        <v>1.8050600000000001</v>
      </c>
      <c r="N125" s="1"/>
      <c r="O125" s="1"/>
    </row>
    <row r="126" spans="1:15" ht="12.75" customHeight="1">
      <c r="A126" s="33">
        <v>116</v>
      </c>
      <c r="B126" s="53" t="s">
        <v>366</v>
      </c>
      <c r="C126" s="31">
        <v>1589.8</v>
      </c>
      <c r="D126" s="36">
        <v>1586.1166666666668</v>
      </c>
      <c r="E126" s="36">
        <v>1563.2333333333336</v>
      </c>
      <c r="F126" s="36">
        <v>1536.6666666666667</v>
      </c>
      <c r="G126" s="36">
        <v>1513.7833333333335</v>
      </c>
      <c r="H126" s="36">
        <v>1612.6833333333336</v>
      </c>
      <c r="I126" s="36">
        <v>1635.5666666666668</v>
      </c>
      <c r="J126" s="36">
        <v>1662.1333333333337</v>
      </c>
      <c r="K126" s="31">
        <v>1609</v>
      </c>
      <c r="L126" s="31">
        <v>1559.55</v>
      </c>
      <c r="M126" s="31">
        <v>2.4784799999999998</v>
      </c>
      <c r="N126" s="1"/>
      <c r="O126" s="1"/>
    </row>
    <row r="127" spans="1:15" ht="12.75" customHeight="1">
      <c r="A127" s="33">
        <v>117</v>
      </c>
      <c r="B127" s="53" t="s">
        <v>349</v>
      </c>
      <c r="C127" s="31">
        <v>4095.35</v>
      </c>
      <c r="D127" s="36">
        <v>4065.1333333333337</v>
      </c>
      <c r="E127" s="36">
        <v>4030.2666666666673</v>
      </c>
      <c r="F127" s="36">
        <v>3965.1833333333338</v>
      </c>
      <c r="G127" s="36">
        <v>3930.3166666666675</v>
      </c>
      <c r="H127" s="36">
        <v>4130.2166666666672</v>
      </c>
      <c r="I127" s="36">
        <v>4165.083333333333</v>
      </c>
      <c r="J127" s="36">
        <v>4230.166666666667</v>
      </c>
      <c r="K127" s="31">
        <v>4100</v>
      </c>
      <c r="L127" s="31">
        <v>4000.05</v>
      </c>
      <c r="M127" s="31">
        <v>0.31827</v>
      </c>
      <c r="N127" s="1"/>
      <c r="O127" s="1"/>
    </row>
    <row r="128" spans="1:15" ht="12.75" customHeight="1">
      <c r="A128" s="33">
        <v>118</v>
      </c>
      <c r="B128" s="53" t="s">
        <v>99</v>
      </c>
      <c r="C128" s="31">
        <v>302.95</v>
      </c>
      <c r="D128" s="36">
        <v>300.23333333333335</v>
      </c>
      <c r="E128" s="36">
        <v>296.9666666666667</v>
      </c>
      <c r="F128" s="36">
        <v>290.98333333333335</v>
      </c>
      <c r="G128" s="36">
        <v>287.7166666666667</v>
      </c>
      <c r="H128" s="36">
        <v>306.2166666666667</v>
      </c>
      <c r="I128" s="36">
        <v>309.48333333333335</v>
      </c>
      <c r="J128" s="36">
        <v>315.4666666666667</v>
      </c>
      <c r="K128" s="31">
        <v>303.5</v>
      </c>
      <c r="L128" s="31">
        <v>294.25</v>
      </c>
      <c r="M128" s="31">
        <v>29.140730000000001</v>
      </c>
      <c r="N128" s="1"/>
      <c r="O128" s="1"/>
    </row>
    <row r="129" spans="1:15" ht="12.75" customHeight="1">
      <c r="A129" s="33">
        <v>119</v>
      </c>
      <c r="B129" s="53" t="s">
        <v>350</v>
      </c>
      <c r="C129" s="31">
        <v>382.25</v>
      </c>
      <c r="D129" s="36">
        <v>380.18333333333334</v>
      </c>
      <c r="E129" s="36">
        <v>375.86666666666667</v>
      </c>
      <c r="F129" s="36">
        <v>369.48333333333335</v>
      </c>
      <c r="G129" s="36">
        <v>365.16666666666669</v>
      </c>
      <c r="H129" s="36">
        <v>386.56666666666666</v>
      </c>
      <c r="I129" s="36">
        <v>390.88333333333338</v>
      </c>
      <c r="J129" s="36">
        <v>397.26666666666665</v>
      </c>
      <c r="K129" s="31">
        <v>384.5</v>
      </c>
      <c r="L129" s="31">
        <v>373.8</v>
      </c>
      <c r="M129" s="31">
        <v>2.3967200000000002</v>
      </c>
      <c r="N129" s="1"/>
      <c r="O129" s="1"/>
    </row>
    <row r="130" spans="1:15" ht="12.75" customHeight="1">
      <c r="A130" s="33">
        <v>120</v>
      </c>
      <c r="B130" s="53" t="s">
        <v>101</v>
      </c>
      <c r="C130" s="31">
        <v>2293.85</v>
      </c>
      <c r="D130" s="36">
        <v>2263.5500000000002</v>
      </c>
      <c r="E130" s="36">
        <v>2220.3500000000004</v>
      </c>
      <c r="F130" s="36">
        <v>2146.8500000000004</v>
      </c>
      <c r="G130" s="36">
        <v>2103.6500000000005</v>
      </c>
      <c r="H130" s="36">
        <v>2337.0500000000002</v>
      </c>
      <c r="I130" s="36">
        <v>2380.25</v>
      </c>
      <c r="J130" s="36">
        <v>2453.75</v>
      </c>
      <c r="K130" s="31">
        <v>2306.75</v>
      </c>
      <c r="L130" s="31">
        <v>2190.0500000000002</v>
      </c>
      <c r="M130" s="31">
        <v>9.6248500000000003</v>
      </c>
      <c r="N130" s="1"/>
      <c r="O130" s="1"/>
    </row>
    <row r="131" spans="1:15" ht="12.75" customHeight="1">
      <c r="A131" s="33">
        <v>121</v>
      </c>
      <c r="B131" s="53" t="s">
        <v>367</v>
      </c>
      <c r="C131" s="31">
        <v>1973.8</v>
      </c>
      <c r="D131" s="36">
        <v>1981.1166666666666</v>
      </c>
      <c r="E131" s="36">
        <v>1933.1333333333332</v>
      </c>
      <c r="F131" s="36">
        <v>1892.4666666666667</v>
      </c>
      <c r="G131" s="36">
        <v>1844.4833333333333</v>
      </c>
      <c r="H131" s="36">
        <v>2021.7833333333331</v>
      </c>
      <c r="I131" s="36">
        <v>2069.7666666666664</v>
      </c>
      <c r="J131" s="36">
        <v>2110.4333333333329</v>
      </c>
      <c r="K131" s="31">
        <v>2029.1</v>
      </c>
      <c r="L131" s="31">
        <v>1940.45</v>
      </c>
      <c r="M131" s="31">
        <v>8.3234700000000004</v>
      </c>
      <c r="N131" s="1"/>
      <c r="O131" s="1"/>
    </row>
    <row r="132" spans="1:15" ht="12.75" customHeight="1">
      <c r="A132" s="33">
        <v>122</v>
      </c>
      <c r="B132" s="53" t="s">
        <v>102</v>
      </c>
      <c r="C132" s="31">
        <v>539.6</v>
      </c>
      <c r="D132" s="36">
        <v>539.73333333333335</v>
      </c>
      <c r="E132" s="36">
        <v>533.86666666666667</v>
      </c>
      <c r="F132" s="36">
        <v>528.13333333333333</v>
      </c>
      <c r="G132" s="36">
        <v>522.26666666666665</v>
      </c>
      <c r="H132" s="36">
        <v>545.4666666666667</v>
      </c>
      <c r="I132" s="36">
        <v>551.33333333333348</v>
      </c>
      <c r="J132" s="36">
        <v>557.06666666666672</v>
      </c>
      <c r="K132" s="31">
        <v>545.6</v>
      </c>
      <c r="L132" s="31">
        <v>534</v>
      </c>
      <c r="M132" s="31">
        <v>34.759180000000001</v>
      </c>
      <c r="N132" s="1"/>
      <c r="O132" s="1"/>
    </row>
    <row r="133" spans="1:15" ht="12.75" customHeight="1">
      <c r="A133" s="33">
        <v>123</v>
      </c>
      <c r="B133" s="53" t="s">
        <v>103</v>
      </c>
      <c r="C133" s="31">
        <v>2279.8000000000002</v>
      </c>
      <c r="D133" s="36">
        <v>2277.1333333333332</v>
      </c>
      <c r="E133" s="36">
        <v>2259.3166666666666</v>
      </c>
      <c r="F133" s="36">
        <v>2238.8333333333335</v>
      </c>
      <c r="G133" s="36">
        <v>2221.0166666666669</v>
      </c>
      <c r="H133" s="36">
        <v>2297.6166666666663</v>
      </c>
      <c r="I133" s="36">
        <v>2315.4333333333329</v>
      </c>
      <c r="J133" s="36">
        <v>2335.9166666666661</v>
      </c>
      <c r="K133" s="31">
        <v>2294.9499999999998</v>
      </c>
      <c r="L133" s="31">
        <v>2256.65</v>
      </c>
      <c r="M133" s="31">
        <v>2.9849600000000001</v>
      </c>
      <c r="N133" s="1"/>
      <c r="O133" s="1"/>
    </row>
    <row r="134" spans="1:15" ht="12.75" customHeight="1">
      <c r="A134" s="33">
        <v>124</v>
      </c>
      <c r="B134" s="53" t="s">
        <v>846</v>
      </c>
      <c r="C134" s="31">
        <v>1905.5</v>
      </c>
      <c r="D134" s="36">
        <v>1915.8499999999997</v>
      </c>
      <c r="E134" s="36">
        <v>1869.7499999999993</v>
      </c>
      <c r="F134" s="36">
        <v>1833.9999999999995</v>
      </c>
      <c r="G134" s="36">
        <v>1787.8999999999992</v>
      </c>
      <c r="H134" s="36">
        <v>1951.5999999999995</v>
      </c>
      <c r="I134" s="36">
        <v>1997.6999999999998</v>
      </c>
      <c r="J134" s="36">
        <v>2033.4499999999996</v>
      </c>
      <c r="K134" s="31">
        <v>1961.95</v>
      </c>
      <c r="L134" s="31">
        <v>1880.1</v>
      </c>
      <c r="M134" s="31">
        <v>2.2526299999999999</v>
      </c>
      <c r="N134" s="1"/>
      <c r="O134" s="1"/>
    </row>
    <row r="135" spans="1:15" ht="12.75" customHeight="1">
      <c r="A135" s="33">
        <v>125</v>
      </c>
      <c r="B135" s="53" t="s">
        <v>368</v>
      </c>
      <c r="C135" s="31">
        <v>1039.95</v>
      </c>
      <c r="D135" s="36">
        <v>1032.25</v>
      </c>
      <c r="E135" s="36">
        <v>1012.45</v>
      </c>
      <c r="F135" s="36">
        <v>984.95</v>
      </c>
      <c r="G135" s="36">
        <v>965.15000000000009</v>
      </c>
      <c r="H135" s="36">
        <v>1059.75</v>
      </c>
      <c r="I135" s="36">
        <v>1079.5500000000002</v>
      </c>
      <c r="J135" s="36">
        <v>1107.05</v>
      </c>
      <c r="K135" s="31">
        <v>1052.05</v>
      </c>
      <c r="L135" s="31">
        <v>1004.75</v>
      </c>
      <c r="M135" s="31">
        <v>0.83306999999999998</v>
      </c>
      <c r="N135" s="1"/>
      <c r="O135" s="1"/>
    </row>
    <row r="136" spans="1:15" ht="12.75" customHeight="1">
      <c r="A136" s="33">
        <v>126</v>
      </c>
      <c r="B136" s="53" t="s">
        <v>369</v>
      </c>
      <c r="C136" s="31">
        <v>618.15</v>
      </c>
      <c r="D136" s="36">
        <v>619.4</v>
      </c>
      <c r="E136" s="36">
        <v>611.5</v>
      </c>
      <c r="F136" s="36">
        <v>604.85</v>
      </c>
      <c r="G136" s="36">
        <v>596.95000000000005</v>
      </c>
      <c r="H136" s="36">
        <v>626.04999999999995</v>
      </c>
      <c r="I136" s="36">
        <v>633.94999999999982</v>
      </c>
      <c r="J136" s="36">
        <v>640.59999999999991</v>
      </c>
      <c r="K136" s="31">
        <v>627.29999999999995</v>
      </c>
      <c r="L136" s="31">
        <v>612.75</v>
      </c>
      <c r="M136" s="31">
        <v>4.8741700000000003</v>
      </c>
      <c r="N136" s="1"/>
      <c r="O136" s="1"/>
    </row>
    <row r="137" spans="1:15" ht="12.75" customHeight="1">
      <c r="A137" s="33">
        <v>127</v>
      </c>
      <c r="B137" s="53" t="s">
        <v>104</v>
      </c>
      <c r="C137" s="31">
        <v>2305.9</v>
      </c>
      <c r="D137" s="36">
        <v>2277.9833333333331</v>
      </c>
      <c r="E137" s="36">
        <v>2235.9666666666662</v>
      </c>
      <c r="F137" s="36">
        <v>2166.0333333333333</v>
      </c>
      <c r="G137" s="36">
        <v>2124.0166666666664</v>
      </c>
      <c r="H137" s="36">
        <v>2347.9166666666661</v>
      </c>
      <c r="I137" s="36">
        <v>2389.9333333333334</v>
      </c>
      <c r="J137" s="36">
        <v>2459.8666666666659</v>
      </c>
      <c r="K137" s="31">
        <v>2320</v>
      </c>
      <c r="L137" s="31">
        <v>2208.0500000000002</v>
      </c>
      <c r="M137" s="31">
        <v>3.93059</v>
      </c>
      <c r="N137" s="1"/>
      <c r="O137" s="1"/>
    </row>
    <row r="138" spans="1:15" ht="12.75" customHeight="1">
      <c r="A138" s="33">
        <v>128</v>
      </c>
      <c r="B138" s="53" t="s">
        <v>273</v>
      </c>
      <c r="C138" s="31">
        <v>449.45</v>
      </c>
      <c r="D138" s="36">
        <v>444.8</v>
      </c>
      <c r="E138" s="36">
        <v>434.65000000000003</v>
      </c>
      <c r="F138" s="36">
        <v>419.85</v>
      </c>
      <c r="G138" s="36">
        <v>409.70000000000005</v>
      </c>
      <c r="H138" s="36">
        <v>459.6</v>
      </c>
      <c r="I138" s="36">
        <v>469.75</v>
      </c>
      <c r="J138" s="36">
        <v>484.55</v>
      </c>
      <c r="K138" s="31">
        <v>454.95</v>
      </c>
      <c r="L138" s="31">
        <v>430</v>
      </c>
      <c r="M138" s="31">
        <v>149.31414000000001</v>
      </c>
      <c r="N138" s="1"/>
      <c r="O138" s="1"/>
    </row>
    <row r="139" spans="1:15" ht="12.75" customHeight="1">
      <c r="A139" s="33">
        <v>129</v>
      </c>
      <c r="B139" s="53" t="s">
        <v>105</v>
      </c>
      <c r="C139" s="31">
        <v>140.5</v>
      </c>
      <c r="D139" s="36">
        <v>140.41666666666666</v>
      </c>
      <c r="E139" s="36">
        <v>139.18333333333331</v>
      </c>
      <c r="F139" s="36">
        <v>137.86666666666665</v>
      </c>
      <c r="G139" s="36">
        <v>136.6333333333333</v>
      </c>
      <c r="H139" s="36">
        <v>141.73333333333332</v>
      </c>
      <c r="I139" s="36">
        <v>142.96666666666667</v>
      </c>
      <c r="J139" s="36">
        <v>144.28333333333333</v>
      </c>
      <c r="K139" s="31">
        <v>141.65</v>
      </c>
      <c r="L139" s="31">
        <v>139.1</v>
      </c>
      <c r="M139" s="31">
        <v>20.18045</v>
      </c>
      <c r="N139" s="1"/>
      <c r="O139" s="1"/>
    </row>
    <row r="140" spans="1:15" ht="12.75" customHeight="1">
      <c r="A140" s="33">
        <v>130</v>
      </c>
      <c r="B140" s="53" t="s">
        <v>370</v>
      </c>
      <c r="C140" s="31">
        <v>181.9</v>
      </c>
      <c r="D140" s="36">
        <v>180.35</v>
      </c>
      <c r="E140" s="36">
        <v>177.7</v>
      </c>
      <c r="F140" s="36">
        <v>173.5</v>
      </c>
      <c r="G140" s="36">
        <v>170.85</v>
      </c>
      <c r="H140" s="36">
        <v>184.54999999999998</v>
      </c>
      <c r="I140" s="36">
        <v>187.20000000000002</v>
      </c>
      <c r="J140" s="36">
        <v>191.39999999999998</v>
      </c>
      <c r="K140" s="31">
        <v>183</v>
      </c>
      <c r="L140" s="31">
        <v>176.15</v>
      </c>
      <c r="M140" s="31">
        <v>28.131679999999999</v>
      </c>
      <c r="N140" s="1"/>
      <c r="O140" s="1"/>
    </row>
    <row r="141" spans="1:15" ht="12.75" customHeight="1">
      <c r="A141" s="33">
        <v>131</v>
      </c>
      <c r="B141" s="53" t="s">
        <v>106</v>
      </c>
      <c r="C141" s="31">
        <v>3670.6</v>
      </c>
      <c r="D141" s="36">
        <v>3637.1833333333329</v>
      </c>
      <c r="E141" s="36">
        <v>3593.4666666666658</v>
      </c>
      <c r="F141" s="36">
        <v>3516.333333333333</v>
      </c>
      <c r="G141" s="36">
        <v>3472.6166666666659</v>
      </c>
      <c r="H141" s="36">
        <v>3714.3166666666657</v>
      </c>
      <c r="I141" s="36">
        <v>3758.0333333333328</v>
      </c>
      <c r="J141" s="36">
        <v>3835.1666666666656</v>
      </c>
      <c r="K141" s="31">
        <v>3680.9</v>
      </c>
      <c r="L141" s="31">
        <v>3560.05</v>
      </c>
      <c r="M141" s="31">
        <v>8.4078400000000002</v>
      </c>
      <c r="N141" s="1"/>
      <c r="O141" s="1"/>
    </row>
    <row r="142" spans="1:15" ht="12.75" customHeight="1">
      <c r="A142" s="33">
        <v>132</v>
      </c>
      <c r="B142" s="53" t="s">
        <v>107</v>
      </c>
      <c r="C142" s="31">
        <v>5991.1</v>
      </c>
      <c r="D142" s="36">
        <v>5936.5666666666666</v>
      </c>
      <c r="E142" s="36">
        <v>5854.7333333333336</v>
      </c>
      <c r="F142" s="36">
        <v>5718.3666666666668</v>
      </c>
      <c r="G142" s="36">
        <v>5636.5333333333338</v>
      </c>
      <c r="H142" s="36">
        <v>6072.9333333333334</v>
      </c>
      <c r="I142" s="36">
        <v>6154.7666666666673</v>
      </c>
      <c r="J142" s="36">
        <v>6291.1333333333332</v>
      </c>
      <c r="K142" s="31">
        <v>6018.4</v>
      </c>
      <c r="L142" s="31">
        <v>5800.2</v>
      </c>
      <c r="M142" s="31">
        <v>5.88652</v>
      </c>
      <c r="N142" s="1"/>
      <c r="O142" s="1"/>
    </row>
    <row r="143" spans="1:15" ht="12.75" customHeight="1">
      <c r="A143" s="33">
        <v>133</v>
      </c>
      <c r="B143" s="53" t="s">
        <v>109</v>
      </c>
      <c r="C143" s="31">
        <v>802.6</v>
      </c>
      <c r="D143" s="36">
        <v>797.26666666666677</v>
      </c>
      <c r="E143" s="36">
        <v>787.83333333333348</v>
      </c>
      <c r="F143" s="36">
        <v>773.06666666666672</v>
      </c>
      <c r="G143" s="36">
        <v>763.63333333333344</v>
      </c>
      <c r="H143" s="36">
        <v>812.03333333333353</v>
      </c>
      <c r="I143" s="36">
        <v>821.4666666666667</v>
      </c>
      <c r="J143" s="36">
        <v>836.23333333333358</v>
      </c>
      <c r="K143" s="31">
        <v>806.7</v>
      </c>
      <c r="L143" s="31">
        <v>782.5</v>
      </c>
      <c r="M143" s="31">
        <v>79.976140000000001</v>
      </c>
      <c r="N143" s="1"/>
      <c r="O143" s="1"/>
    </row>
    <row r="144" spans="1:15" ht="12.75" customHeight="1">
      <c r="A144" s="33">
        <v>134</v>
      </c>
      <c r="B144" s="53" t="s">
        <v>164</v>
      </c>
      <c r="C144" s="31">
        <v>2517.4</v>
      </c>
      <c r="D144" s="36">
        <v>2506.1333333333332</v>
      </c>
      <c r="E144" s="36">
        <v>2486.2666666666664</v>
      </c>
      <c r="F144" s="36">
        <v>2455.1333333333332</v>
      </c>
      <c r="G144" s="36">
        <v>2435.2666666666664</v>
      </c>
      <c r="H144" s="36">
        <v>2537.2666666666664</v>
      </c>
      <c r="I144" s="36">
        <v>2557.1333333333332</v>
      </c>
      <c r="J144" s="36">
        <v>2588.2666666666664</v>
      </c>
      <c r="K144" s="31">
        <v>2526</v>
      </c>
      <c r="L144" s="31">
        <v>2475</v>
      </c>
      <c r="M144" s="31">
        <v>3.05518</v>
      </c>
      <c r="N144" s="1"/>
      <c r="O144" s="1"/>
    </row>
    <row r="145" spans="1:15" ht="12.75" customHeight="1">
      <c r="A145" s="33">
        <v>135</v>
      </c>
      <c r="B145" s="53" t="s">
        <v>110</v>
      </c>
      <c r="C145" s="31">
        <v>6121.15</v>
      </c>
      <c r="D145" s="36">
        <v>6021.9000000000005</v>
      </c>
      <c r="E145" s="36">
        <v>5906.3000000000011</v>
      </c>
      <c r="F145" s="36">
        <v>5691.4500000000007</v>
      </c>
      <c r="G145" s="36">
        <v>5575.8500000000013</v>
      </c>
      <c r="H145" s="36">
        <v>6236.7500000000009</v>
      </c>
      <c r="I145" s="36">
        <v>6352.3500000000013</v>
      </c>
      <c r="J145" s="36">
        <v>6567.2000000000007</v>
      </c>
      <c r="K145" s="31">
        <v>6137.5</v>
      </c>
      <c r="L145" s="31">
        <v>5807.05</v>
      </c>
      <c r="M145" s="31">
        <v>15.71485</v>
      </c>
      <c r="N145" s="1"/>
      <c r="O145" s="1"/>
    </row>
    <row r="146" spans="1:15" ht="12.75" customHeight="1">
      <c r="A146" s="33">
        <v>136</v>
      </c>
      <c r="B146" s="53" t="s">
        <v>371</v>
      </c>
      <c r="C146" s="31">
        <v>624.75</v>
      </c>
      <c r="D146" s="36">
        <v>623.2833333333333</v>
      </c>
      <c r="E146" s="36">
        <v>615.61666666666656</v>
      </c>
      <c r="F146" s="36">
        <v>606.48333333333323</v>
      </c>
      <c r="G146" s="36">
        <v>598.81666666666649</v>
      </c>
      <c r="H146" s="36">
        <v>632.41666666666663</v>
      </c>
      <c r="I146" s="36">
        <v>640.08333333333337</v>
      </c>
      <c r="J146" s="36">
        <v>649.2166666666667</v>
      </c>
      <c r="K146" s="31">
        <v>630.95000000000005</v>
      </c>
      <c r="L146" s="31">
        <v>614.15</v>
      </c>
      <c r="M146" s="31">
        <v>13.228</v>
      </c>
      <c r="N146" s="1"/>
      <c r="O146" s="1"/>
    </row>
    <row r="147" spans="1:15" ht="12.75" customHeight="1">
      <c r="A147" s="33">
        <v>137</v>
      </c>
      <c r="B147" s="53" t="s">
        <v>374</v>
      </c>
      <c r="C147" s="31">
        <v>47.15</v>
      </c>
      <c r="D147" s="36">
        <v>47.083333333333336</v>
      </c>
      <c r="E147" s="36">
        <v>46.166666666666671</v>
      </c>
      <c r="F147" s="36">
        <v>45.183333333333337</v>
      </c>
      <c r="G147" s="36">
        <v>44.266666666666673</v>
      </c>
      <c r="H147" s="36">
        <v>48.06666666666667</v>
      </c>
      <c r="I147" s="36">
        <v>48.983333333333341</v>
      </c>
      <c r="J147" s="36">
        <v>49.966666666666669</v>
      </c>
      <c r="K147" s="31">
        <v>48</v>
      </c>
      <c r="L147" s="31">
        <v>46.1</v>
      </c>
      <c r="M147" s="31">
        <v>203.06963999999999</v>
      </c>
      <c r="N147" s="1"/>
      <c r="O147" s="1"/>
    </row>
    <row r="148" spans="1:15" ht="12.75" customHeight="1">
      <c r="A148" s="33">
        <v>138</v>
      </c>
      <c r="B148" s="53" t="s">
        <v>561</v>
      </c>
      <c r="C148" s="31">
        <v>2727.15</v>
      </c>
      <c r="D148" s="36">
        <v>2715.0166666666664</v>
      </c>
      <c r="E148" s="36">
        <v>2682.0333333333328</v>
      </c>
      <c r="F148" s="36">
        <v>2636.9166666666665</v>
      </c>
      <c r="G148" s="36">
        <v>2603.9333333333329</v>
      </c>
      <c r="H148" s="36">
        <v>2760.1333333333328</v>
      </c>
      <c r="I148" s="36">
        <v>2793.1166666666663</v>
      </c>
      <c r="J148" s="36">
        <v>2838.2333333333327</v>
      </c>
      <c r="K148" s="31">
        <v>2748</v>
      </c>
      <c r="L148" s="31">
        <v>2669.9</v>
      </c>
      <c r="M148" s="31">
        <v>0.45423999999999998</v>
      </c>
      <c r="N148" s="1"/>
      <c r="O148" s="1"/>
    </row>
    <row r="149" spans="1:15" ht="12.75" customHeight="1">
      <c r="A149" s="33">
        <v>139</v>
      </c>
      <c r="B149" s="53" t="s">
        <v>111</v>
      </c>
      <c r="C149" s="31">
        <v>3839.6</v>
      </c>
      <c r="D149" s="36">
        <v>3797.6166666666668</v>
      </c>
      <c r="E149" s="36">
        <v>3743.0833333333335</v>
      </c>
      <c r="F149" s="36">
        <v>3646.5666666666666</v>
      </c>
      <c r="G149" s="36">
        <v>3592.0333333333333</v>
      </c>
      <c r="H149" s="36">
        <v>3894.1333333333337</v>
      </c>
      <c r="I149" s="36">
        <v>3948.6666666666665</v>
      </c>
      <c r="J149" s="36">
        <v>4045.1833333333338</v>
      </c>
      <c r="K149" s="31">
        <v>3852.15</v>
      </c>
      <c r="L149" s="31">
        <v>3701.1</v>
      </c>
      <c r="M149" s="31">
        <v>7.5981699999999996</v>
      </c>
      <c r="N149" s="1"/>
      <c r="O149" s="1"/>
    </row>
    <row r="150" spans="1:15" ht="12.75" customHeight="1">
      <c r="A150" s="33">
        <v>140</v>
      </c>
      <c r="B150" s="53" t="s">
        <v>372</v>
      </c>
      <c r="C150" s="31">
        <v>327.85</v>
      </c>
      <c r="D150" s="36">
        <v>325.71666666666664</v>
      </c>
      <c r="E150" s="36">
        <v>321.73333333333329</v>
      </c>
      <c r="F150" s="36">
        <v>315.61666666666667</v>
      </c>
      <c r="G150" s="36">
        <v>311.63333333333333</v>
      </c>
      <c r="H150" s="36">
        <v>331.83333333333326</v>
      </c>
      <c r="I150" s="36">
        <v>335.81666666666661</v>
      </c>
      <c r="J150" s="36">
        <v>341.93333333333322</v>
      </c>
      <c r="K150" s="31">
        <v>329.7</v>
      </c>
      <c r="L150" s="31">
        <v>319.60000000000002</v>
      </c>
      <c r="M150" s="31">
        <v>11.772349999999999</v>
      </c>
      <c r="N150" s="1"/>
      <c r="O150" s="1"/>
    </row>
    <row r="151" spans="1:15" ht="12.75" customHeight="1">
      <c r="A151" s="33">
        <v>141</v>
      </c>
      <c r="B151" s="53" t="s">
        <v>375</v>
      </c>
      <c r="C151" s="31">
        <v>614.9</v>
      </c>
      <c r="D151" s="36">
        <v>613.1</v>
      </c>
      <c r="E151" s="36">
        <v>609.20000000000005</v>
      </c>
      <c r="F151" s="36">
        <v>603.5</v>
      </c>
      <c r="G151" s="36">
        <v>599.6</v>
      </c>
      <c r="H151" s="36">
        <v>618.80000000000007</v>
      </c>
      <c r="I151" s="36">
        <v>622.69999999999993</v>
      </c>
      <c r="J151" s="36">
        <v>628.40000000000009</v>
      </c>
      <c r="K151" s="31">
        <v>617</v>
      </c>
      <c r="L151" s="31">
        <v>607.4</v>
      </c>
      <c r="M151" s="31">
        <v>2.7842799999999999</v>
      </c>
      <c r="N151" s="1"/>
      <c r="O151" s="1"/>
    </row>
    <row r="152" spans="1:15" ht="12.75" customHeight="1">
      <c r="A152" s="33">
        <v>142</v>
      </c>
      <c r="B152" s="53" t="s">
        <v>274</v>
      </c>
      <c r="C152" s="31">
        <v>499.85</v>
      </c>
      <c r="D152" s="36">
        <v>503.38333333333338</v>
      </c>
      <c r="E152" s="36">
        <v>494.76666666666677</v>
      </c>
      <c r="F152" s="36">
        <v>489.68333333333339</v>
      </c>
      <c r="G152" s="36">
        <v>481.06666666666678</v>
      </c>
      <c r="H152" s="36">
        <v>508.46666666666675</v>
      </c>
      <c r="I152" s="36">
        <v>517.08333333333348</v>
      </c>
      <c r="J152" s="36">
        <v>522.16666666666674</v>
      </c>
      <c r="K152" s="31">
        <v>512</v>
      </c>
      <c r="L152" s="31">
        <v>498.3</v>
      </c>
      <c r="M152" s="31">
        <v>10.96425</v>
      </c>
      <c r="N152" s="1"/>
      <c r="O152" s="1"/>
    </row>
    <row r="153" spans="1:15" ht="12.75" customHeight="1">
      <c r="A153" s="33">
        <v>143</v>
      </c>
      <c r="B153" s="53" t="s">
        <v>376</v>
      </c>
      <c r="C153" s="31">
        <v>2105.25</v>
      </c>
      <c r="D153" s="36">
        <v>2112.9500000000003</v>
      </c>
      <c r="E153" s="36">
        <v>2050.9000000000005</v>
      </c>
      <c r="F153" s="36">
        <v>1996.5500000000002</v>
      </c>
      <c r="G153" s="36">
        <v>1934.5000000000005</v>
      </c>
      <c r="H153" s="36">
        <v>2167.3000000000006</v>
      </c>
      <c r="I153" s="36">
        <v>2229.3500000000008</v>
      </c>
      <c r="J153" s="36">
        <v>2283.7000000000007</v>
      </c>
      <c r="K153" s="31">
        <v>2175</v>
      </c>
      <c r="L153" s="31">
        <v>2058.6</v>
      </c>
      <c r="M153" s="31">
        <v>2.5531299999999999</v>
      </c>
      <c r="N153" s="1"/>
      <c r="O153" s="1"/>
    </row>
    <row r="154" spans="1:15" ht="12.75" customHeight="1">
      <c r="A154" s="33">
        <v>144</v>
      </c>
      <c r="B154" s="53" t="s">
        <v>377</v>
      </c>
      <c r="C154" s="31">
        <v>233.85</v>
      </c>
      <c r="D154" s="36">
        <v>234.26666666666665</v>
      </c>
      <c r="E154" s="36">
        <v>230.58333333333331</v>
      </c>
      <c r="F154" s="36">
        <v>227.31666666666666</v>
      </c>
      <c r="G154" s="36">
        <v>223.63333333333333</v>
      </c>
      <c r="H154" s="36">
        <v>237.5333333333333</v>
      </c>
      <c r="I154" s="36">
        <v>241.21666666666664</v>
      </c>
      <c r="J154" s="36">
        <v>244.48333333333329</v>
      </c>
      <c r="K154" s="31">
        <v>237.95</v>
      </c>
      <c r="L154" s="31">
        <v>231</v>
      </c>
      <c r="M154" s="31">
        <v>68.94726</v>
      </c>
      <c r="N154" s="1"/>
      <c r="O154" s="1"/>
    </row>
    <row r="155" spans="1:15" ht="12.75" customHeight="1">
      <c r="A155" s="33">
        <v>145</v>
      </c>
      <c r="B155" s="53" t="s">
        <v>373</v>
      </c>
      <c r="C155" s="31">
        <v>202.1</v>
      </c>
      <c r="D155" s="36">
        <v>200.1</v>
      </c>
      <c r="E155" s="36">
        <v>197.1</v>
      </c>
      <c r="F155" s="36">
        <v>192.1</v>
      </c>
      <c r="G155" s="36">
        <v>189.1</v>
      </c>
      <c r="H155" s="36">
        <v>205.1</v>
      </c>
      <c r="I155" s="36">
        <v>208.1</v>
      </c>
      <c r="J155" s="36">
        <v>213.1</v>
      </c>
      <c r="K155" s="31">
        <v>203.1</v>
      </c>
      <c r="L155" s="31">
        <v>195.1</v>
      </c>
      <c r="M155" s="31">
        <v>14.0564</v>
      </c>
      <c r="N155" s="1"/>
      <c r="O155" s="1"/>
    </row>
    <row r="156" spans="1:15" ht="12.75" customHeight="1">
      <c r="A156" s="33">
        <v>146</v>
      </c>
      <c r="B156" s="53" t="s">
        <v>378</v>
      </c>
      <c r="C156" s="31">
        <v>103.75</v>
      </c>
      <c r="D156" s="36">
        <v>104.28333333333335</v>
      </c>
      <c r="E156" s="36">
        <v>101.9666666666667</v>
      </c>
      <c r="F156" s="36">
        <v>100.18333333333335</v>
      </c>
      <c r="G156" s="36">
        <v>97.866666666666703</v>
      </c>
      <c r="H156" s="36">
        <v>106.06666666666669</v>
      </c>
      <c r="I156" s="36">
        <v>108.38333333333333</v>
      </c>
      <c r="J156" s="36">
        <v>110.16666666666669</v>
      </c>
      <c r="K156" s="31">
        <v>106.6</v>
      </c>
      <c r="L156" s="31">
        <v>102.5</v>
      </c>
      <c r="M156" s="31">
        <v>51.943950000000001</v>
      </c>
      <c r="N156" s="1"/>
      <c r="O156" s="1"/>
    </row>
    <row r="157" spans="1:15" ht="12.75" customHeight="1">
      <c r="A157" s="33">
        <v>147</v>
      </c>
      <c r="B157" s="53" t="s">
        <v>847</v>
      </c>
      <c r="C157" s="31">
        <v>916.25</v>
      </c>
      <c r="D157" s="36">
        <v>920.65</v>
      </c>
      <c r="E157" s="36">
        <v>901.59999999999991</v>
      </c>
      <c r="F157" s="36">
        <v>886.94999999999993</v>
      </c>
      <c r="G157" s="36">
        <v>867.89999999999986</v>
      </c>
      <c r="H157" s="36">
        <v>935.3</v>
      </c>
      <c r="I157" s="36">
        <v>954.34999999999991</v>
      </c>
      <c r="J157" s="36">
        <v>969</v>
      </c>
      <c r="K157" s="31">
        <v>939.7</v>
      </c>
      <c r="L157" s="31">
        <v>906</v>
      </c>
      <c r="M157" s="31">
        <v>22.782599999999999</v>
      </c>
      <c r="N157" s="1"/>
      <c r="O157" s="1"/>
    </row>
    <row r="158" spans="1:15" ht="12.75" customHeight="1">
      <c r="A158" s="33">
        <v>148</v>
      </c>
      <c r="B158" s="53" t="s">
        <v>112</v>
      </c>
      <c r="C158" s="31">
        <v>2983.25</v>
      </c>
      <c r="D158" s="36">
        <v>3000.9</v>
      </c>
      <c r="E158" s="36">
        <v>2958.7000000000003</v>
      </c>
      <c r="F158" s="36">
        <v>2934.15</v>
      </c>
      <c r="G158" s="36">
        <v>2891.9500000000003</v>
      </c>
      <c r="H158" s="36">
        <v>3025.4500000000003</v>
      </c>
      <c r="I158" s="36">
        <v>3067.65</v>
      </c>
      <c r="J158" s="36">
        <v>3092.2000000000003</v>
      </c>
      <c r="K158" s="31">
        <v>3043.1</v>
      </c>
      <c r="L158" s="31">
        <v>2976.35</v>
      </c>
      <c r="M158" s="31">
        <v>2.0436000000000001</v>
      </c>
      <c r="N158" s="1"/>
      <c r="O158" s="1"/>
    </row>
    <row r="159" spans="1:15" ht="12.75" customHeight="1">
      <c r="A159" s="33">
        <v>149</v>
      </c>
      <c r="B159" s="53" t="s">
        <v>113</v>
      </c>
      <c r="C159" s="31">
        <v>334.95</v>
      </c>
      <c r="D159" s="36">
        <v>329.88333333333338</v>
      </c>
      <c r="E159" s="36">
        <v>323.76666666666677</v>
      </c>
      <c r="F159" s="36">
        <v>312.58333333333337</v>
      </c>
      <c r="G159" s="36">
        <v>306.46666666666675</v>
      </c>
      <c r="H159" s="36">
        <v>341.06666666666678</v>
      </c>
      <c r="I159" s="36">
        <v>347.18333333333345</v>
      </c>
      <c r="J159" s="36">
        <v>358.36666666666679</v>
      </c>
      <c r="K159" s="31">
        <v>336</v>
      </c>
      <c r="L159" s="31">
        <v>318.7</v>
      </c>
      <c r="M159" s="31">
        <v>79.168499999999995</v>
      </c>
      <c r="N159" s="1"/>
      <c r="O159" s="1"/>
    </row>
    <row r="160" spans="1:15" ht="12.75" customHeight="1">
      <c r="A160" s="33">
        <v>150</v>
      </c>
      <c r="B160" s="53" t="s">
        <v>379</v>
      </c>
      <c r="C160" s="31">
        <v>417.45</v>
      </c>
      <c r="D160" s="36">
        <v>425.98333333333329</v>
      </c>
      <c r="E160" s="36">
        <v>407.06666666666661</v>
      </c>
      <c r="F160" s="36">
        <v>396.68333333333334</v>
      </c>
      <c r="G160" s="36">
        <v>377.76666666666665</v>
      </c>
      <c r="H160" s="36">
        <v>436.36666666666656</v>
      </c>
      <c r="I160" s="36">
        <v>455.28333333333319</v>
      </c>
      <c r="J160" s="36">
        <v>465.66666666666652</v>
      </c>
      <c r="K160" s="31">
        <v>444.9</v>
      </c>
      <c r="L160" s="31">
        <v>415.6</v>
      </c>
      <c r="M160" s="31">
        <v>7.85778</v>
      </c>
      <c r="N160" s="1"/>
      <c r="O160" s="1"/>
    </row>
    <row r="161" spans="1:15" ht="12.75" customHeight="1">
      <c r="A161" s="33">
        <v>151</v>
      </c>
      <c r="B161" s="53" t="s">
        <v>114</v>
      </c>
      <c r="C161" s="31">
        <v>147.30000000000001</v>
      </c>
      <c r="D161" s="36">
        <v>146.76666666666668</v>
      </c>
      <c r="E161" s="36">
        <v>145.13333333333335</v>
      </c>
      <c r="F161" s="36">
        <v>142.96666666666667</v>
      </c>
      <c r="G161" s="36">
        <v>141.33333333333334</v>
      </c>
      <c r="H161" s="36">
        <v>148.93333333333337</v>
      </c>
      <c r="I161" s="36">
        <v>150.56666666666669</v>
      </c>
      <c r="J161" s="36">
        <v>152.73333333333338</v>
      </c>
      <c r="K161" s="31">
        <v>148.4</v>
      </c>
      <c r="L161" s="31">
        <v>144.6</v>
      </c>
      <c r="M161" s="31">
        <v>185.44711000000001</v>
      </c>
      <c r="N161" s="1"/>
      <c r="O161" s="1"/>
    </row>
    <row r="162" spans="1:15" ht="12.75" customHeight="1">
      <c r="A162" s="33">
        <v>152</v>
      </c>
      <c r="B162" s="53" t="s">
        <v>380</v>
      </c>
      <c r="C162" s="31">
        <v>862.55</v>
      </c>
      <c r="D162" s="36">
        <v>856.56666666666661</v>
      </c>
      <c r="E162" s="36">
        <v>846.13333333333321</v>
      </c>
      <c r="F162" s="36">
        <v>829.71666666666658</v>
      </c>
      <c r="G162" s="36">
        <v>819.28333333333319</v>
      </c>
      <c r="H162" s="36">
        <v>872.98333333333323</v>
      </c>
      <c r="I162" s="36">
        <v>883.41666666666663</v>
      </c>
      <c r="J162" s="36">
        <v>899.83333333333326</v>
      </c>
      <c r="K162" s="31">
        <v>867</v>
      </c>
      <c r="L162" s="31">
        <v>840.15</v>
      </c>
      <c r="M162" s="31">
        <v>4.9701599999999999</v>
      </c>
      <c r="N162" s="1"/>
      <c r="O162" s="1"/>
    </row>
    <row r="163" spans="1:15" ht="12.75" customHeight="1">
      <c r="A163" s="33">
        <v>153</v>
      </c>
      <c r="B163" s="53" t="s">
        <v>381</v>
      </c>
      <c r="C163" s="31">
        <v>4723.8999999999996</v>
      </c>
      <c r="D163" s="36">
        <v>4671.666666666667</v>
      </c>
      <c r="E163" s="36">
        <v>4606.0333333333338</v>
      </c>
      <c r="F163" s="36">
        <v>4488.166666666667</v>
      </c>
      <c r="G163" s="36">
        <v>4422.5333333333338</v>
      </c>
      <c r="H163" s="36">
        <v>4789.5333333333338</v>
      </c>
      <c r="I163" s="36">
        <v>4855.166666666667</v>
      </c>
      <c r="J163" s="36">
        <v>4973.0333333333338</v>
      </c>
      <c r="K163" s="31">
        <v>4737.3</v>
      </c>
      <c r="L163" s="31">
        <v>4553.8</v>
      </c>
      <c r="M163" s="31">
        <v>0.32039000000000001</v>
      </c>
      <c r="N163" s="1"/>
      <c r="O163" s="1"/>
    </row>
    <row r="164" spans="1:15" ht="12.75" customHeight="1">
      <c r="A164" s="33">
        <v>154</v>
      </c>
      <c r="B164" s="53" t="s">
        <v>382</v>
      </c>
      <c r="C164" s="31">
        <v>1100.2</v>
      </c>
      <c r="D164" s="36">
        <v>1096.9333333333334</v>
      </c>
      <c r="E164" s="36">
        <v>1090.2666666666669</v>
      </c>
      <c r="F164" s="36">
        <v>1080.3333333333335</v>
      </c>
      <c r="G164" s="36">
        <v>1073.666666666667</v>
      </c>
      <c r="H164" s="36">
        <v>1106.8666666666668</v>
      </c>
      <c r="I164" s="36">
        <v>1113.5333333333333</v>
      </c>
      <c r="J164" s="36">
        <v>1123.4666666666667</v>
      </c>
      <c r="K164" s="31">
        <v>1103.5999999999999</v>
      </c>
      <c r="L164" s="31">
        <v>1087</v>
      </c>
      <c r="M164" s="31">
        <v>1.7632300000000001</v>
      </c>
      <c r="N164" s="1"/>
      <c r="O164" s="1"/>
    </row>
    <row r="165" spans="1:15" ht="12.75" customHeight="1">
      <c r="A165" s="33">
        <v>155</v>
      </c>
      <c r="B165" s="53" t="s">
        <v>383</v>
      </c>
      <c r="C165" s="31">
        <v>222.35</v>
      </c>
      <c r="D165" s="36">
        <v>220.21666666666667</v>
      </c>
      <c r="E165" s="36">
        <v>217.08333333333334</v>
      </c>
      <c r="F165" s="36">
        <v>211.81666666666666</v>
      </c>
      <c r="G165" s="36">
        <v>208.68333333333334</v>
      </c>
      <c r="H165" s="36">
        <v>225.48333333333335</v>
      </c>
      <c r="I165" s="36">
        <v>228.61666666666667</v>
      </c>
      <c r="J165" s="36">
        <v>233.88333333333335</v>
      </c>
      <c r="K165" s="31">
        <v>223.35</v>
      </c>
      <c r="L165" s="31">
        <v>214.95</v>
      </c>
      <c r="M165" s="31">
        <v>8.3848900000000004</v>
      </c>
      <c r="N165" s="1"/>
      <c r="O165" s="1"/>
    </row>
    <row r="166" spans="1:15" ht="12.75" customHeight="1">
      <c r="A166" s="33">
        <v>156</v>
      </c>
      <c r="B166" s="53" t="s">
        <v>384</v>
      </c>
      <c r="C166" s="31">
        <v>204.6</v>
      </c>
      <c r="D166" s="36">
        <v>203.06666666666669</v>
      </c>
      <c r="E166" s="36">
        <v>199.78333333333339</v>
      </c>
      <c r="F166" s="36">
        <v>194.9666666666667</v>
      </c>
      <c r="G166" s="36">
        <v>191.68333333333339</v>
      </c>
      <c r="H166" s="36">
        <v>207.88333333333338</v>
      </c>
      <c r="I166" s="36">
        <v>211.16666666666669</v>
      </c>
      <c r="J166" s="36">
        <v>215.98333333333338</v>
      </c>
      <c r="K166" s="31">
        <v>206.35</v>
      </c>
      <c r="L166" s="31">
        <v>198.25</v>
      </c>
      <c r="M166" s="31">
        <v>32.435969999999998</v>
      </c>
      <c r="N166" s="1"/>
      <c r="O166" s="1"/>
    </row>
    <row r="167" spans="1:15" ht="12.75" customHeight="1">
      <c r="A167" s="33">
        <v>157</v>
      </c>
      <c r="B167" s="53" t="s">
        <v>848</v>
      </c>
      <c r="C167" s="31">
        <v>761.8</v>
      </c>
      <c r="D167" s="36">
        <v>766.01666666666677</v>
      </c>
      <c r="E167" s="36">
        <v>748.83333333333348</v>
      </c>
      <c r="F167" s="36">
        <v>735.86666666666667</v>
      </c>
      <c r="G167" s="36">
        <v>718.68333333333339</v>
      </c>
      <c r="H167" s="36">
        <v>778.98333333333358</v>
      </c>
      <c r="I167" s="36">
        <v>796.16666666666674</v>
      </c>
      <c r="J167" s="36">
        <v>809.13333333333367</v>
      </c>
      <c r="K167" s="31">
        <v>783.2</v>
      </c>
      <c r="L167" s="31">
        <v>753.05</v>
      </c>
      <c r="M167" s="31">
        <v>5.33589</v>
      </c>
      <c r="N167" s="1"/>
      <c r="O167" s="1"/>
    </row>
    <row r="168" spans="1:15" ht="12.75" customHeight="1">
      <c r="A168" s="33">
        <v>158</v>
      </c>
      <c r="B168" s="53" t="s">
        <v>276</v>
      </c>
      <c r="C168" s="31">
        <v>431.9</v>
      </c>
      <c r="D168" s="36">
        <v>428.73333333333335</v>
      </c>
      <c r="E168" s="36">
        <v>424.41666666666669</v>
      </c>
      <c r="F168" s="36">
        <v>416.93333333333334</v>
      </c>
      <c r="G168" s="36">
        <v>412.61666666666667</v>
      </c>
      <c r="H168" s="36">
        <v>436.2166666666667</v>
      </c>
      <c r="I168" s="36">
        <v>440.5333333333333</v>
      </c>
      <c r="J168" s="36">
        <v>448.01666666666671</v>
      </c>
      <c r="K168" s="31">
        <v>433.05</v>
      </c>
      <c r="L168" s="31">
        <v>421.25</v>
      </c>
      <c r="M168" s="31">
        <v>11.20857</v>
      </c>
      <c r="N168" s="1"/>
      <c r="O168" s="1"/>
    </row>
    <row r="169" spans="1:15" ht="12.75" customHeight="1">
      <c r="A169" s="33">
        <v>159</v>
      </c>
      <c r="B169" s="53" t="s">
        <v>275</v>
      </c>
      <c r="C169" s="31">
        <v>163.25</v>
      </c>
      <c r="D169" s="36">
        <v>164.25</v>
      </c>
      <c r="E169" s="36">
        <v>161.65</v>
      </c>
      <c r="F169" s="36">
        <v>160.05000000000001</v>
      </c>
      <c r="G169" s="36">
        <v>157.45000000000002</v>
      </c>
      <c r="H169" s="36">
        <v>165.85</v>
      </c>
      <c r="I169" s="36">
        <v>168.45000000000002</v>
      </c>
      <c r="J169" s="36">
        <v>170.04999999999998</v>
      </c>
      <c r="K169" s="31">
        <v>166.85</v>
      </c>
      <c r="L169" s="31">
        <v>162.65</v>
      </c>
      <c r="M169" s="31">
        <v>40.441470000000002</v>
      </c>
      <c r="N169" s="1"/>
      <c r="O169" s="1"/>
    </row>
    <row r="170" spans="1:15" ht="12.75" customHeight="1">
      <c r="A170" s="33">
        <v>160</v>
      </c>
      <c r="B170" s="53" t="s">
        <v>385</v>
      </c>
      <c r="C170" s="31">
        <v>1214.95</v>
      </c>
      <c r="D170" s="36">
        <v>1207.25</v>
      </c>
      <c r="E170" s="36">
        <v>1188.95</v>
      </c>
      <c r="F170" s="36">
        <v>1162.95</v>
      </c>
      <c r="G170" s="36">
        <v>1144.6500000000001</v>
      </c>
      <c r="H170" s="36">
        <v>1233.25</v>
      </c>
      <c r="I170" s="36">
        <v>1251.5500000000002</v>
      </c>
      <c r="J170" s="36">
        <v>1277.55</v>
      </c>
      <c r="K170" s="31">
        <v>1225.55</v>
      </c>
      <c r="L170" s="31">
        <v>1181.25</v>
      </c>
      <c r="M170" s="31">
        <v>0.72433000000000003</v>
      </c>
      <c r="N170" s="1"/>
      <c r="O170" s="1"/>
    </row>
    <row r="171" spans="1:15" ht="12.75" customHeight="1">
      <c r="A171" s="33">
        <v>161</v>
      </c>
      <c r="B171" s="53" t="s">
        <v>115</v>
      </c>
      <c r="C171" s="31">
        <v>172.6</v>
      </c>
      <c r="D171" s="36">
        <v>172.48333333333335</v>
      </c>
      <c r="E171" s="36">
        <v>170.4666666666667</v>
      </c>
      <c r="F171" s="36">
        <v>168.33333333333334</v>
      </c>
      <c r="G171" s="36">
        <v>166.31666666666669</v>
      </c>
      <c r="H171" s="36">
        <v>174.6166666666667</v>
      </c>
      <c r="I171" s="36">
        <v>176.63333333333335</v>
      </c>
      <c r="J171" s="36">
        <v>178.76666666666671</v>
      </c>
      <c r="K171" s="31">
        <v>174.5</v>
      </c>
      <c r="L171" s="31">
        <v>170.35</v>
      </c>
      <c r="M171" s="31">
        <v>291.40357999999998</v>
      </c>
      <c r="N171" s="1"/>
      <c r="O171" s="1"/>
    </row>
    <row r="172" spans="1:15" ht="12.75" customHeight="1">
      <c r="A172" s="33">
        <v>162</v>
      </c>
      <c r="B172" s="53" t="s">
        <v>387</v>
      </c>
      <c r="C172" s="31">
        <v>2757.75</v>
      </c>
      <c r="D172" s="36">
        <v>2773.5</v>
      </c>
      <c r="E172" s="36">
        <v>2700.3</v>
      </c>
      <c r="F172" s="36">
        <v>2642.8500000000004</v>
      </c>
      <c r="G172" s="36">
        <v>2569.6500000000005</v>
      </c>
      <c r="H172" s="36">
        <v>2830.95</v>
      </c>
      <c r="I172" s="36">
        <v>2904.1499999999996</v>
      </c>
      <c r="J172" s="36">
        <v>2961.5999999999995</v>
      </c>
      <c r="K172" s="31">
        <v>2846.7</v>
      </c>
      <c r="L172" s="31">
        <v>2716.05</v>
      </c>
      <c r="M172" s="31">
        <v>0.43694</v>
      </c>
      <c r="N172" s="1"/>
      <c r="O172" s="1"/>
    </row>
    <row r="173" spans="1:15" ht="12.75" customHeight="1">
      <c r="A173" s="33">
        <v>163</v>
      </c>
      <c r="B173" s="53" t="s">
        <v>388</v>
      </c>
      <c r="C173" s="31">
        <v>3466.8</v>
      </c>
      <c r="D173" s="36">
        <v>3477.15</v>
      </c>
      <c r="E173" s="36">
        <v>3424.75</v>
      </c>
      <c r="F173" s="36">
        <v>3382.7</v>
      </c>
      <c r="G173" s="36">
        <v>3330.2999999999997</v>
      </c>
      <c r="H173" s="36">
        <v>3519.2000000000003</v>
      </c>
      <c r="I173" s="36">
        <v>3571.6000000000008</v>
      </c>
      <c r="J173" s="36">
        <v>3613.6500000000005</v>
      </c>
      <c r="K173" s="31">
        <v>3529.55</v>
      </c>
      <c r="L173" s="31">
        <v>3435.1</v>
      </c>
      <c r="M173" s="31">
        <v>0.35508000000000001</v>
      </c>
      <c r="N173" s="1"/>
      <c r="O173" s="1"/>
    </row>
    <row r="174" spans="1:15" ht="12.75" customHeight="1">
      <c r="A174" s="33">
        <v>164</v>
      </c>
      <c r="B174" s="53" t="s">
        <v>389</v>
      </c>
      <c r="C174" s="31">
        <v>376.75</v>
      </c>
      <c r="D174" s="36">
        <v>377.83333333333331</v>
      </c>
      <c r="E174" s="36">
        <v>370.21666666666664</v>
      </c>
      <c r="F174" s="36">
        <v>363.68333333333334</v>
      </c>
      <c r="G174" s="36">
        <v>356.06666666666666</v>
      </c>
      <c r="H174" s="36">
        <v>384.36666666666662</v>
      </c>
      <c r="I174" s="36">
        <v>391.98333333333329</v>
      </c>
      <c r="J174" s="36">
        <v>398.51666666666659</v>
      </c>
      <c r="K174" s="31">
        <v>385.45</v>
      </c>
      <c r="L174" s="31">
        <v>371.3</v>
      </c>
      <c r="M174" s="31">
        <v>15.547359999999999</v>
      </c>
      <c r="N174" s="1"/>
      <c r="O174" s="1"/>
    </row>
    <row r="175" spans="1:15" ht="12.75" customHeight="1">
      <c r="A175" s="33">
        <v>165</v>
      </c>
      <c r="B175" s="53" t="s">
        <v>277</v>
      </c>
      <c r="C175" s="31">
        <v>1956.55</v>
      </c>
      <c r="D175" s="36">
        <v>1945.8666666666668</v>
      </c>
      <c r="E175" s="36">
        <v>1893.1833333333336</v>
      </c>
      <c r="F175" s="36">
        <v>1829.8166666666668</v>
      </c>
      <c r="G175" s="36">
        <v>1777.1333333333337</v>
      </c>
      <c r="H175" s="36">
        <v>2009.2333333333336</v>
      </c>
      <c r="I175" s="36">
        <v>2061.916666666667</v>
      </c>
      <c r="J175" s="36">
        <v>2125.2833333333338</v>
      </c>
      <c r="K175" s="31">
        <v>1998.55</v>
      </c>
      <c r="L175" s="31">
        <v>1882.5</v>
      </c>
      <c r="M175" s="31">
        <v>2.33378</v>
      </c>
      <c r="N175" s="1"/>
      <c r="O175" s="1"/>
    </row>
    <row r="176" spans="1:15" ht="12.75" customHeight="1">
      <c r="A176" s="33">
        <v>166</v>
      </c>
      <c r="B176" s="53" t="s">
        <v>390</v>
      </c>
      <c r="C176" s="31">
        <v>2249.9</v>
      </c>
      <c r="D176" s="36">
        <v>2244.7166666666667</v>
      </c>
      <c r="E176" s="36">
        <v>2215.1833333333334</v>
      </c>
      <c r="F176" s="36">
        <v>2180.4666666666667</v>
      </c>
      <c r="G176" s="36">
        <v>2150.9333333333334</v>
      </c>
      <c r="H176" s="36">
        <v>2279.4333333333334</v>
      </c>
      <c r="I176" s="36">
        <v>2308.9666666666672</v>
      </c>
      <c r="J176" s="36">
        <v>2343.6833333333334</v>
      </c>
      <c r="K176" s="31">
        <v>2274.25</v>
      </c>
      <c r="L176" s="31">
        <v>2210</v>
      </c>
      <c r="M176" s="31">
        <v>1.99271</v>
      </c>
      <c r="N176" s="1"/>
      <c r="O176" s="1"/>
    </row>
    <row r="177" spans="1:15" ht="12.75" customHeight="1">
      <c r="A177" s="33">
        <v>167</v>
      </c>
      <c r="B177" s="53" t="s">
        <v>116</v>
      </c>
      <c r="C177" s="31">
        <v>910.2</v>
      </c>
      <c r="D177" s="36">
        <v>909.9666666666667</v>
      </c>
      <c r="E177" s="36">
        <v>897.23333333333335</v>
      </c>
      <c r="F177" s="36">
        <v>884.26666666666665</v>
      </c>
      <c r="G177" s="36">
        <v>871.5333333333333</v>
      </c>
      <c r="H177" s="36">
        <v>922.93333333333339</v>
      </c>
      <c r="I177" s="36">
        <v>935.66666666666674</v>
      </c>
      <c r="J177" s="36">
        <v>948.63333333333344</v>
      </c>
      <c r="K177" s="31">
        <v>922.7</v>
      </c>
      <c r="L177" s="31">
        <v>897</v>
      </c>
      <c r="M177" s="31">
        <v>13.99292</v>
      </c>
      <c r="N177" s="1"/>
      <c r="O177" s="1"/>
    </row>
    <row r="178" spans="1:15" ht="12.75" customHeight="1">
      <c r="A178" s="33">
        <v>168</v>
      </c>
      <c r="B178" s="53" t="s">
        <v>853</v>
      </c>
      <c r="C178" s="31">
        <v>1148.3</v>
      </c>
      <c r="D178" s="36">
        <v>1146.3</v>
      </c>
      <c r="E178" s="36">
        <v>1117.8</v>
      </c>
      <c r="F178" s="36">
        <v>1087.3</v>
      </c>
      <c r="G178" s="36">
        <v>1058.8</v>
      </c>
      <c r="H178" s="36">
        <v>1176.8</v>
      </c>
      <c r="I178" s="36">
        <v>1205.3</v>
      </c>
      <c r="J178" s="36">
        <v>1235.8</v>
      </c>
      <c r="K178" s="31">
        <v>1174.8</v>
      </c>
      <c r="L178" s="31">
        <v>1115.8</v>
      </c>
      <c r="M178" s="31">
        <v>3.8793600000000001</v>
      </c>
      <c r="N178" s="1"/>
      <c r="O178" s="1"/>
    </row>
    <row r="179" spans="1:15" ht="12.75" customHeight="1">
      <c r="A179" s="33">
        <v>169</v>
      </c>
      <c r="B179" s="53" t="s">
        <v>386</v>
      </c>
      <c r="C179" s="31">
        <v>1552.1</v>
      </c>
      <c r="D179" s="36">
        <v>1549</v>
      </c>
      <c r="E179" s="36">
        <v>1536.55</v>
      </c>
      <c r="F179" s="36">
        <v>1521</v>
      </c>
      <c r="G179" s="36">
        <v>1508.55</v>
      </c>
      <c r="H179" s="36">
        <v>1564.55</v>
      </c>
      <c r="I179" s="36">
        <v>1576.9999999999998</v>
      </c>
      <c r="J179" s="36">
        <v>1592.55</v>
      </c>
      <c r="K179" s="31">
        <v>1561.45</v>
      </c>
      <c r="L179" s="31">
        <v>1533.45</v>
      </c>
      <c r="M179" s="31">
        <v>0.89651000000000003</v>
      </c>
      <c r="N179" s="1"/>
      <c r="O179" s="1"/>
    </row>
    <row r="180" spans="1:15" ht="12.75" customHeight="1">
      <c r="A180" s="33">
        <v>170</v>
      </c>
      <c r="B180" s="53" t="s">
        <v>118</v>
      </c>
      <c r="C180" s="31">
        <v>78.349999999999994</v>
      </c>
      <c r="D180" s="36">
        <v>78.316666666666663</v>
      </c>
      <c r="E180" s="36">
        <v>77.383333333333326</v>
      </c>
      <c r="F180" s="36">
        <v>76.416666666666657</v>
      </c>
      <c r="G180" s="36">
        <v>75.48333333333332</v>
      </c>
      <c r="H180" s="36">
        <v>79.283333333333331</v>
      </c>
      <c r="I180" s="36">
        <v>80.216666666666669</v>
      </c>
      <c r="J180" s="36">
        <v>81.183333333333337</v>
      </c>
      <c r="K180" s="31">
        <v>79.25</v>
      </c>
      <c r="L180" s="31">
        <v>77.349999999999994</v>
      </c>
      <c r="M180" s="31">
        <v>269.44355999999999</v>
      </c>
      <c r="N180" s="1"/>
      <c r="O180" s="1"/>
    </row>
    <row r="181" spans="1:15" ht="12.75" customHeight="1">
      <c r="A181" s="33">
        <v>171</v>
      </c>
      <c r="B181" s="53" t="s">
        <v>391</v>
      </c>
      <c r="C181" s="31">
        <v>1105.7</v>
      </c>
      <c r="D181" s="36">
        <v>1108.6166666666666</v>
      </c>
      <c r="E181" s="36">
        <v>1082.4333333333332</v>
      </c>
      <c r="F181" s="36">
        <v>1059.1666666666665</v>
      </c>
      <c r="G181" s="36">
        <v>1032.9833333333331</v>
      </c>
      <c r="H181" s="36">
        <v>1131.8833333333332</v>
      </c>
      <c r="I181" s="36">
        <v>1158.0666666666666</v>
      </c>
      <c r="J181" s="36">
        <v>1181.3333333333333</v>
      </c>
      <c r="K181" s="31">
        <v>1134.8</v>
      </c>
      <c r="L181" s="31">
        <v>1085.3499999999999</v>
      </c>
      <c r="M181" s="31">
        <v>1.0346200000000001</v>
      </c>
      <c r="N181" s="1"/>
      <c r="O181" s="1"/>
    </row>
    <row r="182" spans="1:15" ht="12.75" customHeight="1">
      <c r="A182" s="33">
        <v>172</v>
      </c>
      <c r="B182" s="53" t="s">
        <v>392</v>
      </c>
      <c r="C182" s="31">
        <v>2459.9499999999998</v>
      </c>
      <c r="D182" s="36">
        <v>2457.4833333333331</v>
      </c>
      <c r="E182" s="36">
        <v>2269.6666666666661</v>
      </c>
      <c r="F182" s="36">
        <v>2079.3833333333328</v>
      </c>
      <c r="G182" s="36">
        <v>1891.5666666666657</v>
      </c>
      <c r="H182" s="36">
        <v>2647.7666666666664</v>
      </c>
      <c r="I182" s="36">
        <v>2835.583333333333</v>
      </c>
      <c r="J182" s="36">
        <v>3025.8666666666668</v>
      </c>
      <c r="K182" s="31">
        <v>2645.3</v>
      </c>
      <c r="L182" s="31">
        <v>2267.1999999999998</v>
      </c>
      <c r="M182" s="31">
        <v>16.935230000000001</v>
      </c>
      <c r="N182" s="1"/>
      <c r="O182" s="1"/>
    </row>
    <row r="183" spans="1:15" ht="12.75" customHeight="1">
      <c r="A183" s="33">
        <v>173</v>
      </c>
      <c r="B183" s="53" t="s">
        <v>393</v>
      </c>
      <c r="C183" s="31">
        <v>555.85</v>
      </c>
      <c r="D183" s="36">
        <v>550.63333333333333</v>
      </c>
      <c r="E183" s="36">
        <v>543.76666666666665</v>
      </c>
      <c r="F183" s="36">
        <v>531.68333333333328</v>
      </c>
      <c r="G183" s="36">
        <v>524.81666666666661</v>
      </c>
      <c r="H183" s="36">
        <v>562.7166666666667</v>
      </c>
      <c r="I183" s="36">
        <v>569.58333333333326</v>
      </c>
      <c r="J183" s="36">
        <v>581.66666666666674</v>
      </c>
      <c r="K183" s="31">
        <v>557.5</v>
      </c>
      <c r="L183" s="31">
        <v>538.54999999999995</v>
      </c>
      <c r="M183" s="31">
        <v>2.4978899999999999</v>
      </c>
      <c r="N183" s="1"/>
      <c r="O183" s="1"/>
    </row>
    <row r="184" spans="1:15" ht="12.75" customHeight="1">
      <c r="A184" s="33">
        <v>174</v>
      </c>
      <c r="B184" s="53" t="s">
        <v>120</v>
      </c>
      <c r="C184" s="31">
        <v>1164.2</v>
      </c>
      <c r="D184" s="36">
        <v>1163.1166666666666</v>
      </c>
      <c r="E184" s="36">
        <v>1151.2333333333331</v>
      </c>
      <c r="F184" s="36">
        <v>1138.2666666666667</v>
      </c>
      <c r="G184" s="36">
        <v>1126.3833333333332</v>
      </c>
      <c r="H184" s="36">
        <v>1176.083333333333</v>
      </c>
      <c r="I184" s="36">
        <v>1187.9666666666667</v>
      </c>
      <c r="J184" s="36">
        <v>1200.9333333333329</v>
      </c>
      <c r="K184" s="31">
        <v>1175</v>
      </c>
      <c r="L184" s="31">
        <v>1150.1500000000001</v>
      </c>
      <c r="M184" s="31">
        <v>19.181260000000002</v>
      </c>
      <c r="N184" s="1"/>
      <c r="O184" s="1"/>
    </row>
    <row r="185" spans="1:15" ht="12.75" customHeight="1">
      <c r="A185" s="33">
        <v>175</v>
      </c>
      <c r="B185" s="53" t="s">
        <v>394</v>
      </c>
      <c r="C185" s="31">
        <v>899.9</v>
      </c>
      <c r="D185" s="36">
        <v>888.08333333333337</v>
      </c>
      <c r="E185" s="36">
        <v>873.76666666666677</v>
      </c>
      <c r="F185" s="36">
        <v>847.63333333333344</v>
      </c>
      <c r="G185" s="36">
        <v>833.31666666666683</v>
      </c>
      <c r="H185" s="36">
        <v>914.2166666666667</v>
      </c>
      <c r="I185" s="36">
        <v>928.5333333333333</v>
      </c>
      <c r="J185" s="36">
        <v>954.66666666666663</v>
      </c>
      <c r="K185" s="31">
        <v>902.4</v>
      </c>
      <c r="L185" s="31">
        <v>861.95</v>
      </c>
      <c r="M185" s="31">
        <v>5.42692</v>
      </c>
      <c r="N185" s="1"/>
      <c r="O185" s="1"/>
    </row>
    <row r="186" spans="1:15" ht="12.75" customHeight="1">
      <c r="A186" s="33">
        <v>176</v>
      </c>
      <c r="B186" s="53" t="s">
        <v>121</v>
      </c>
      <c r="C186" s="31">
        <v>2377.15</v>
      </c>
      <c r="D186" s="36">
        <v>2382.5833333333335</v>
      </c>
      <c r="E186" s="36">
        <v>2355.8166666666671</v>
      </c>
      <c r="F186" s="36">
        <v>2334.4833333333336</v>
      </c>
      <c r="G186" s="36">
        <v>2307.7166666666672</v>
      </c>
      <c r="H186" s="36">
        <v>2403.916666666667</v>
      </c>
      <c r="I186" s="36">
        <v>2430.6833333333334</v>
      </c>
      <c r="J186" s="36">
        <v>2452.0166666666669</v>
      </c>
      <c r="K186" s="31">
        <v>2409.35</v>
      </c>
      <c r="L186" s="31">
        <v>2361.25</v>
      </c>
      <c r="M186" s="31">
        <v>4.3374199999999998</v>
      </c>
      <c r="N186" s="1"/>
      <c r="O186" s="1"/>
    </row>
    <row r="187" spans="1:15" ht="12.75" customHeight="1">
      <c r="A187" s="33">
        <v>177</v>
      </c>
      <c r="B187" s="53" t="s">
        <v>122</v>
      </c>
      <c r="C187" s="31">
        <v>415.7</v>
      </c>
      <c r="D187" s="36">
        <v>414.34999999999997</v>
      </c>
      <c r="E187" s="36">
        <v>409.99999999999994</v>
      </c>
      <c r="F187" s="36">
        <v>404.29999999999995</v>
      </c>
      <c r="G187" s="36">
        <v>399.94999999999993</v>
      </c>
      <c r="H187" s="36">
        <v>420.04999999999995</v>
      </c>
      <c r="I187" s="36">
        <v>424.4</v>
      </c>
      <c r="J187" s="36">
        <v>430.09999999999997</v>
      </c>
      <c r="K187" s="31">
        <v>418.7</v>
      </c>
      <c r="L187" s="31">
        <v>408.65</v>
      </c>
      <c r="M187" s="31">
        <v>8.3415900000000001</v>
      </c>
      <c r="N187" s="1"/>
      <c r="O187" s="1"/>
    </row>
    <row r="188" spans="1:15" ht="12.75" customHeight="1">
      <c r="A188" s="33">
        <v>178</v>
      </c>
      <c r="B188" s="53" t="s">
        <v>395</v>
      </c>
      <c r="C188" s="31">
        <v>544.79999999999995</v>
      </c>
      <c r="D188" s="36">
        <v>543.88333333333333</v>
      </c>
      <c r="E188" s="36">
        <v>538.26666666666665</v>
      </c>
      <c r="F188" s="36">
        <v>531.73333333333335</v>
      </c>
      <c r="G188" s="36">
        <v>526.11666666666667</v>
      </c>
      <c r="H188" s="36">
        <v>550.41666666666663</v>
      </c>
      <c r="I188" s="36">
        <v>556.03333333333319</v>
      </c>
      <c r="J188" s="36">
        <v>562.56666666666661</v>
      </c>
      <c r="K188" s="31">
        <v>549.5</v>
      </c>
      <c r="L188" s="31">
        <v>537.35</v>
      </c>
      <c r="M188" s="31">
        <v>5.6867400000000004</v>
      </c>
      <c r="N188" s="1"/>
      <c r="O188" s="1"/>
    </row>
    <row r="189" spans="1:15" ht="12.75" customHeight="1">
      <c r="A189" s="33">
        <v>179</v>
      </c>
      <c r="B189" s="53" t="s">
        <v>123</v>
      </c>
      <c r="C189" s="31">
        <v>2175</v>
      </c>
      <c r="D189" s="36">
        <v>2157.5</v>
      </c>
      <c r="E189" s="36">
        <v>2132.9499999999998</v>
      </c>
      <c r="F189" s="36">
        <v>2090.8999999999996</v>
      </c>
      <c r="G189" s="36">
        <v>2066.3499999999995</v>
      </c>
      <c r="H189" s="36">
        <v>2199.5500000000002</v>
      </c>
      <c r="I189" s="36">
        <v>2224.1000000000004</v>
      </c>
      <c r="J189" s="36">
        <v>2266.1500000000005</v>
      </c>
      <c r="K189" s="31">
        <v>2182.0500000000002</v>
      </c>
      <c r="L189" s="31">
        <v>2115.4499999999998</v>
      </c>
      <c r="M189" s="31">
        <v>9.1070899999999995</v>
      </c>
      <c r="N189" s="1"/>
      <c r="O189" s="1"/>
    </row>
    <row r="190" spans="1:15" ht="12.75" customHeight="1">
      <c r="A190" s="33">
        <v>180</v>
      </c>
      <c r="B190" s="53" t="s">
        <v>396</v>
      </c>
      <c r="C190" s="31">
        <v>990.55</v>
      </c>
      <c r="D190" s="36">
        <v>993.88333333333321</v>
      </c>
      <c r="E190" s="36">
        <v>973.46666666666647</v>
      </c>
      <c r="F190" s="36">
        <v>956.38333333333321</v>
      </c>
      <c r="G190" s="36">
        <v>935.96666666666647</v>
      </c>
      <c r="H190" s="36">
        <v>1010.9666666666665</v>
      </c>
      <c r="I190" s="36">
        <v>1031.3833333333332</v>
      </c>
      <c r="J190" s="36">
        <v>1048.4666666666665</v>
      </c>
      <c r="K190" s="31">
        <v>1014.3</v>
      </c>
      <c r="L190" s="31">
        <v>976.8</v>
      </c>
      <c r="M190" s="31">
        <v>6.3421799999999999</v>
      </c>
      <c r="N190" s="1"/>
      <c r="O190" s="1"/>
    </row>
    <row r="191" spans="1:15" ht="12.75" customHeight="1">
      <c r="A191" s="33">
        <v>181</v>
      </c>
      <c r="B191" s="53" t="s">
        <v>397</v>
      </c>
      <c r="C191" s="31">
        <v>399.55</v>
      </c>
      <c r="D191" s="36">
        <v>404.51666666666665</v>
      </c>
      <c r="E191" s="36">
        <v>390.0333333333333</v>
      </c>
      <c r="F191" s="36">
        <v>380.51666666666665</v>
      </c>
      <c r="G191" s="36">
        <v>366.0333333333333</v>
      </c>
      <c r="H191" s="36">
        <v>414.0333333333333</v>
      </c>
      <c r="I191" s="36">
        <v>428.51666666666665</v>
      </c>
      <c r="J191" s="36">
        <v>438.0333333333333</v>
      </c>
      <c r="K191" s="31">
        <v>419</v>
      </c>
      <c r="L191" s="31">
        <v>395</v>
      </c>
      <c r="M191" s="31">
        <v>5.9930199999999996</v>
      </c>
      <c r="N191" s="1"/>
      <c r="O191" s="1"/>
    </row>
    <row r="192" spans="1:15" ht="12.75" customHeight="1">
      <c r="A192" s="33">
        <v>182</v>
      </c>
      <c r="B192" s="53" t="s">
        <v>398</v>
      </c>
      <c r="C192" s="31">
        <v>2368.5500000000002</v>
      </c>
      <c r="D192" s="36">
        <v>2361</v>
      </c>
      <c r="E192" s="36">
        <v>2338.5500000000002</v>
      </c>
      <c r="F192" s="36">
        <v>2308.5500000000002</v>
      </c>
      <c r="G192" s="36">
        <v>2286.1000000000004</v>
      </c>
      <c r="H192" s="36">
        <v>2391</v>
      </c>
      <c r="I192" s="36">
        <v>2413.4499999999998</v>
      </c>
      <c r="J192" s="36">
        <v>2443.4499999999998</v>
      </c>
      <c r="K192" s="31">
        <v>2383.4499999999998</v>
      </c>
      <c r="L192" s="31">
        <v>2331</v>
      </c>
      <c r="M192" s="31">
        <v>1.2601100000000001</v>
      </c>
      <c r="N192" s="1"/>
      <c r="O192" s="1"/>
    </row>
    <row r="193" spans="1:15" ht="12.75" customHeight="1">
      <c r="A193" s="33">
        <v>183</v>
      </c>
      <c r="B193" s="53" t="s">
        <v>399</v>
      </c>
      <c r="C193" s="31">
        <v>791.9</v>
      </c>
      <c r="D193" s="36">
        <v>786.1</v>
      </c>
      <c r="E193" s="36">
        <v>775.5</v>
      </c>
      <c r="F193" s="36">
        <v>759.1</v>
      </c>
      <c r="G193" s="36">
        <v>748.5</v>
      </c>
      <c r="H193" s="36">
        <v>802.5</v>
      </c>
      <c r="I193" s="36">
        <v>813.10000000000014</v>
      </c>
      <c r="J193" s="36">
        <v>829.5</v>
      </c>
      <c r="K193" s="31">
        <v>796.7</v>
      </c>
      <c r="L193" s="31">
        <v>769.7</v>
      </c>
      <c r="M193" s="31">
        <v>1.7974699999999999</v>
      </c>
      <c r="N193" s="1"/>
      <c r="O193" s="1"/>
    </row>
    <row r="194" spans="1:15" ht="12.75" customHeight="1">
      <c r="A194" s="33">
        <v>184</v>
      </c>
      <c r="B194" s="53" t="s">
        <v>400</v>
      </c>
      <c r="C194" s="31">
        <v>389.1</v>
      </c>
      <c r="D194" s="36">
        <v>387.58333333333331</v>
      </c>
      <c r="E194" s="36">
        <v>382.16666666666663</v>
      </c>
      <c r="F194" s="36">
        <v>375.23333333333329</v>
      </c>
      <c r="G194" s="36">
        <v>369.81666666666661</v>
      </c>
      <c r="H194" s="36">
        <v>394.51666666666665</v>
      </c>
      <c r="I194" s="36">
        <v>399.93333333333328</v>
      </c>
      <c r="J194" s="36">
        <v>406.86666666666667</v>
      </c>
      <c r="K194" s="31">
        <v>393</v>
      </c>
      <c r="L194" s="31">
        <v>380.65</v>
      </c>
      <c r="M194" s="31">
        <v>10.817959999999999</v>
      </c>
      <c r="N194" s="1"/>
      <c r="O194" s="1"/>
    </row>
    <row r="195" spans="1:15" ht="12.75" customHeight="1">
      <c r="A195" s="33">
        <v>185</v>
      </c>
      <c r="B195" s="53" t="s">
        <v>401</v>
      </c>
      <c r="C195" s="31">
        <v>3684.15</v>
      </c>
      <c r="D195" s="36">
        <v>3676.4</v>
      </c>
      <c r="E195" s="36">
        <v>3627.8</v>
      </c>
      <c r="F195" s="36">
        <v>3571.4500000000003</v>
      </c>
      <c r="G195" s="36">
        <v>3522.8500000000004</v>
      </c>
      <c r="H195" s="36">
        <v>3732.75</v>
      </c>
      <c r="I195" s="36">
        <v>3781.3499999999995</v>
      </c>
      <c r="J195" s="36">
        <v>3837.7</v>
      </c>
      <c r="K195" s="31">
        <v>3725</v>
      </c>
      <c r="L195" s="31">
        <v>3620.05</v>
      </c>
      <c r="M195" s="31">
        <v>0.67759999999999998</v>
      </c>
      <c r="N195" s="1"/>
      <c r="O195" s="1"/>
    </row>
    <row r="196" spans="1:15" ht="12.75" customHeight="1">
      <c r="A196" s="33">
        <v>186</v>
      </c>
      <c r="B196" s="53" t="s">
        <v>124</v>
      </c>
      <c r="C196" s="31">
        <v>581.29999999999995</v>
      </c>
      <c r="D196" s="36">
        <v>573.23333333333323</v>
      </c>
      <c r="E196" s="36">
        <v>563.71666666666647</v>
      </c>
      <c r="F196" s="36">
        <v>546.13333333333321</v>
      </c>
      <c r="G196" s="36">
        <v>536.61666666666645</v>
      </c>
      <c r="H196" s="36">
        <v>590.81666666666649</v>
      </c>
      <c r="I196" s="36">
        <v>600.33333333333314</v>
      </c>
      <c r="J196" s="36">
        <v>617.91666666666652</v>
      </c>
      <c r="K196" s="31">
        <v>582.75</v>
      </c>
      <c r="L196" s="31">
        <v>555.65</v>
      </c>
      <c r="M196" s="31">
        <v>21.831890000000001</v>
      </c>
      <c r="N196" s="1"/>
      <c r="O196" s="1"/>
    </row>
    <row r="197" spans="1:15" ht="12.75" customHeight="1">
      <c r="A197" s="33">
        <v>187</v>
      </c>
      <c r="B197" s="53" t="s">
        <v>119</v>
      </c>
      <c r="C197" s="31">
        <v>751.1</v>
      </c>
      <c r="D197" s="36">
        <v>747.38333333333321</v>
      </c>
      <c r="E197" s="36">
        <v>742.01666666666642</v>
      </c>
      <c r="F197" s="36">
        <v>732.93333333333317</v>
      </c>
      <c r="G197" s="36">
        <v>727.56666666666638</v>
      </c>
      <c r="H197" s="36">
        <v>756.46666666666647</v>
      </c>
      <c r="I197" s="36">
        <v>761.83333333333326</v>
      </c>
      <c r="J197" s="36">
        <v>770.91666666666652</v>
      </c>
      <c r="K197" s="31">
        <v>752.75</v>
      </c>
      <c r="L197" s="31">
        <v>738.3</v>
      </c>
      <c r="M197" s="31">
        <v>6.0899400000000004</v>
      </c>
      <c r="N197" s="1"/>
      <c r="O197" s="1"/>
    </row>
    <row r="198" spans="1:15" ht="12.75" customHeight="1">
      <c r="A198" s="33">
        <v>188</v>
      </c>
      <c r="B198" s="53" t="s">
        <v>402</v>
      </c>
      <c r="C198" s="31">
        <v>176.2</v>
      </c>
      <c r="D198" s="36">
        <v>174.5</v>
      </c>
      <c r="E198" s="36">
        <v>172</v>
      </c>
      <c r="F198" s="36">
        <v>167.8</v>
      </c>
      <c r="G198" s="36">
        <v>165.3</v>
      </c>
      <c r="H198" s="36">
        <v>178.7</v>
      </c>
      <c r="I198" s="36">
        <v>181.2</v>
      </c>
      <c r="J198" s="36">
        <v>185.39999999999998</v>
      </c>
      <c r="K198" s="31">
        <v>177</v>
      </c>
      <c r="L198" s="31">
        <v>170.3</v>
      </c>
      <c r="M198" s="31">
        <v>84.350949999999997</v>
      </c>
      <c r="N198" s="1"/>
      <c r="O198" s="1"/>
    </row>
    <row r="199" spans="1:15" ht="12.75" customHeight="1">
      <c r="A199" s="33">
        <v>189</v>
      </c>
      <c r="B199" s="53" t="s">
        <v>403</v>
      </c>
      <c r="C199" s="31">
        <v>299.39999999999998</v>
      </c>
      <c r="D199" s="36">
        <v>299.56666666666666</v>
      </c>
      <c r="E199" s="36">
        <v>295.5333333333333</v>
      </c>
      <c r="F199" s="36">
        <v>291.66666666666663</v>
      </c>
      <c r="G199" s="36">
        <v>287.63333333333327</v>
      </c>
      <c r="H199" s="36">
        <v>303.43333333333334</v>
      </c>
      <c r="I199" s="36">
        <v>307.46666666666675</v>
      </c>
      <c r="J199" s="36">
        <v>311.33333333333337</v>
      </c>
      <c r="K199" s="31">
        <v>303.60000000000002</v>
      </c>
      <c r="L199" s="31">
        <v>295.7</v>
      </c>
      <c r="M199" s="31">
        <v>48.252630000000003</v>
      </c>
      <c r="N199" s="1"/>
      <c r="O199" s="1"/>
    </row>
    <row r="200" spans="1:15" ht="12.75" customHeight="1">
      <c r="A200" s="33">
        <v>190</v>
      </c>
      <c r="B200" s="53" t="s">
        <v>278</v>
      </c>
      <c r="C200" s="31">
        <v>367.85</v>
      </c>
      <c r="D200" s="36">
        <v>363.66666666666669</v>
      </c>
      <c r="E200" s="36">
        <v>357.33333333333337</v>
      </c>
      <c r="F200" s="36">
        <v>346.81666666666666</v>
      </c>
      <c r="G200" s="36">
        <v>340.48333333333335</v>
      </c>
      <c r="H200" s="36">
        <v>374.18333333333339</v>
      </c>
      <c r="I200" s="36">
        <v>380.51666666666677</v>
      </c>
      <c r="J200" s="36">
        <v>391.03333333333342</v>
      </c>
      <c r="K200" s="31">
        <v>370</v>
      </c>
      <c r="L200" s="31">
        <v>353.15</v>
      </c>
      <c r="M200" s="31">
        <v>23.291319999999999</v>
      </c>
      <c r="N200" s="1"/>
      <c r="O200" s="1"/>
    </row>
    <row r="201" spans="1:15" ht="12.75" customHeight="1">
      <c r="A201" s="33">
        <v>191</v>
      </c>
      <c r="B201" s="53" t="s">
        <v>404</v>
      </c>
      <c r="C201" s="31">
        <v>1758.9</v>
      </c>
      <c r="D201" s="36">
        <v>1748.6166666666668</v>
      </c>
      <c r="E201" s="36">
        <v>1734.3333333333335</v>
      </c>
      <c r="F201" s="36">
        <v>1709.7666666666667</v>
      </c>
      <c r="G201" s="36">
        <v>1695.4833333333333</v>
      </c>
      <c r="H201" s="36">
        <v>1773.1833333333336</v>
      </c>
      <c r="I201" s="36">
        <v>1787.4666666666669</v>
      </c>
      <c r="J201" s="36">
        <v>1812.0333333333338</v>
      </c>
      <c r="K201" s="31">
        <v>1762.9</v>
      </c>
      <c r="L201" s="31">
        <v>1724.05</v>
      </c>
      <c r="M201" s="31">
        <v>1.6936</v>
      </c>
      <c r="N201" s="1"/>
      <c r="O201" s="1"/>
    </row>
    <row r="202" spans="1:15" ht="12.75" customHeight="1">
      <c r="A202" s="33">
        <v>192</v>
      </c>
      <c r="B202" s="53" t="s">
        <v>407</v>
      </c>
      <c r="C202" s="31">
        <v>876.05</v>
      </c>
      <c r="D202" s="36">
        <v>870.58333333333337</v>
      </c>
      <c r="E202" s="36">
        <v>861.26666666666677</v>
      </c>
      <c r="F202" s="36">
        <v>846.48333333333335</v>
      </c>
      <c r="G202" s="36">
        <v>837.16666666666674</v>
      </c>
      <c r="H202" s="36">
        <v>885.36666666666679</v>
      </c>
      <c r="I202" s="36">
        <v>894.68333333333339</v>
      </c>
      <c r="J202" s="36">
        <v>909.46666666666681</v>
      </c>
      <c r="K202" s="31">
        <v>879.9</v>
      </c>
      <c r="L202" s="31">
        <v>855.8</v>
      </c>
      <c r="M202" s="31">
        <v>4.0388900000000003</v>
      </c>
      <c r="N202" s="1"/>
      <c r="O202" s="1"/>
    </row>
    <row r="203" spans="1:15" ht="12.75" customHeight="1">
      <c r="A203" s="33">
        <v>193</v>
      </c>
      <c r="B203" s="53" t="s">
        <v>126</v>
      </c>
      <c r="C203" s="31">
        <v>1294.4000000000001</v>
      </c>
      <c r="D203" s="36">
        <v>1294.8166666666666</v>
      </c>
      <c r="E203" s="36">
        <v>1287.0333333333333</v>
      </c>
      <c r="F203" s="36">
        <v>1279.6666666666667</v>
      </c>
      <c r="G203" s="36">
        <v>1271.8833333333334</v>
      </c>
      <c r="H203" s="36">
        <v>1302.1833333333332</v>
      </c>
      <c r="I203" s="36">
        <v>1309.9666666666665</v>
      </c>
      <c r="J203" s="36">
        <v>1317.333333333333</v>
      </c>
      <c r="K203" s="31">
        <v>1302.5999999999999</v>
      </c>
      <c r="L203" s="31">
        <v>1287.45</v>
      </c>
      <c r="M203" s="31">
        <v>8.2462900000000001</v>
      </c>
      <c r="N203" s="1"/>
      <c r="O203" s="1"/>
    </row>
    <row r="204" spans="1:15" ht="12.75" customHeight="1">
      <c r="A204" s="33">
        <v>194</v>
      </c>
      <c r="B204" s="53" t="s">
        <v>127</v>
      </c>
      <c r="C204" s="31">
        <v>1576</v>
      </c>
      <c r="D204" s="36">
        <v>1567.8833333333332</v>
      </c>
      <c r="E204" s="36">
        <v>1554.4666666666665</v>
      </c>
      <c r="F204" s="36">
        <v>1532.9333333333332</v>
      </c>
      <c r="G204" s="36">
        <v>1519.5166666666664</v>
      </c>
      <c r="H204" s="36">
        <v>1589.4166666666665</v>
      </c>
      <c r="I204" s="36">
        <v>1602.8333333333335</v>
      </c>
      <c r="J204" s="36">
        <v>1624.3666666666666</v>
      </c>
      <c r="K204" s="31">
        <v>1581.3</v>
      </c>
      <c r="L204" s="31">
        <v>1546.35</v>
      </c>
      <c r="M204" s="31">
        <v>70.259309999999999</v>
      </c>
      <c r="N204" s="1"/>
      <c r="O204" s="1"/>
    </row>
    <row r="205" spans="1:15" ht="12.75" customHeight="1">
      <c r="A205" s="33">
        <v>195</v>
      </c>
      <c r="B205" s="53" t="s">
        <v>128</v>
      </c>
      <c r="C205" s="31">
        <v>3581.5</v>
      </c>
      <c r="D205" s="36">
        <v>3572.2000000000003</v>
      </c>
      <c r="E205" s="36">
        <v>3532.4000000000005</v>
      </c>
      <c r="F205" s="36">
        <v>3483.3</v>
      </c>
      <c r="G205" s="36">
        <v>3443.5000000000005</v>
      </c>
      <c r="H205" s="36">
        <v>3621.3000000000006</v>
      </c>
      <c r="I205" s="36">
        <v>3661.1000000000008</v>
      </c>
      <c r="J205" s="36">
        <v>3710.2000000000007</v>
      </c>
      <c r="K205" s="31">
        <v>3612</v>
      </c>
      <c r="L205" s="31">
        <v>3523.1</v>
      </c>
      <c r="M205" s="31">
        <v>7.5331700000000001</v>
      </c>
      <c r="N205" s="1"/>
      <c r="O205" s="1"/>
    </row>
    <row r="206" spans="1:15" ht="12.75" customHeight="1">
      <c r="A206" s="33">
        <v>196</v>
      </c>
      <c r="B206" s="53" t="s">
        <v>129</v>
      </c>
      <c r="C206" s="31">
        <v>1462.55</v>
      </c>
      <c r="D206" s="36">
        <v>1458.1000000000001</v>
      </c>
      <c r="E206" s="36">
        <v>1441.2500000000002</v>
      </c>
      <c r="F206" s="36">
        <v>1419.95</v>
      </c>
      <c r="G206" s="36">
        <v>1403.1000000000001</v>
      </c>
      <c r="H206" s="36">
        <v>1479.4000000000003</v>
      </c>
      <c r="I206" s="36">
        <v>1496.2500000000002</v>
      </c>
      <c r="J206" s="36">
        <v>1517.5500000000004</v>
      </c>
      <c r="K206" s="31">
        <v>1474.95</v>
      </c>
      <c r="L206" s="31">
        <v>1436.8</v>
      </c>
      <c r="M206" s="31">
        <v>328.80520000000001</v>
      </c>
      <c r="N206" s="1"/>
      <c r="O206" s="1"/>
    </row>
    <row r="207" spans="1:15" ht="12.75" customHeight="1">
      <c r="A207" s="33">
        <v>197</v>
      </c>
      <c r="B207" s="53" t="s">
        <v>130</v>
      </c>
      <c r="C207" s="31">
        <v>576.6</v>
      </c>
      <c r="D207" s="36">
        <v>575.29999999999995</v>
      </c>
      <c r="E207" s="36">
        <v>572.59999999999991</v>
      </c>
      <c r="F207" s="36">
        <v>568.59999999999991</v>
      </c>
      <c r="G207" s="36">
        <v>565.89999999999986</v>
      </c>
      <c r="H207" s="36">
        <v>579.29999999999995</v>
      </c>
      <c r="I207" s="36">
        <v>582</v>
      </c>
      <c r="J207" s="36">
        <v>586</v>
      </c>
      <c r="K207" s="31">
        <v>578</v>
      </c>
      <c r="L207" s="31">
        <v>571.29999999999995</v>
      </c>
      <c r="M207" s="31">
        <v>40.6828</v>
      </c>
      <c r="N207" s="1"/>
      <c r="O207" s="1"/>
    </row>
    <row r="208" spans="1:15" ht="12.75" customHeight="1">
      <c r="A208" s="33">
        <v>198</v>
      </c>
      <c r="B208" s="53" t="s">
        <v>131</v>
      </c>
      <c r="C208" s="31">
        <v>4621.55</v>
      </c>
      <c r="D208" s="36">
        <v>4592.2</v>
      </c>
      <c r="E208" s="36">
        <v>4547.5</v>
      </c>
      <c r="F208" s="36">
        <v>4473.45</v>
      </c>
      <c r="G208" s="36">
        <v>4428.75</v>
      </c>
      <c r="H208" s="36">
        <v>4666.25</v>
      </c>
      <c r="I208" s="36">
        <v>4710.9499999999989</v>
      </c>
      <c r="J208" s="36">
        <v>4785</v>
      </c>
      <c r="K208" s="31">
        <v>4636.8999999999996</v>
      </c>
      <c r="L208" s="31">
        <v>4518.1499999999996</v>
      </c>
      <c r="M208" s="31">
        <v>6.45505</v>
      </c>
      <c r="N208" s="1"/>
      <c r="O208" s="1"/>
    </row>
    <row r="209" spans="1:15" ht="12.75" customHeight="1">
      <c r="A209" s="33">
        <v>199</v>
      </c>
      <c r="B209" s="53" t="s">
        <v>405</v>
      </c>
      <c r="C209" s="31">
        <v>103.1</v>
      </c>
      <c r="D209" s="36">
        <v>102.93333333333334</v>
      </c>
      <c r="E209" s="36">
        <v>101.16666666666667</v>
      </c>
      <c r="F209" s="36">
        <v>99.233333333333334</v>
      </c>
      <c r="G209" s="36">
        <v>97.466666666666669</v>
      </c>
      <c r="H209" s="36">
        <v>104.86666666666667</v>
      </c>
      <c r="I209" s="36">
        <v>106.63333333333333</v>
      </c>
      <c r="J209" s="36">
        <v>108.56666666666668</v>
      </c>
      <c r="K209" s="31">
        <v>104.7</v>
      </c>
      <c r="L209" s="31">
        <v>101</v>
      </c>
      <c r="M209" s="31">
        <v>152.37495000000001</v>
      </c>
      <c r="N209" s="1"/>
      <c r="O209" s="1"/>
    </row>
    <row r="210" spans="1:15" ht="12.75" customHeight="1">
      <c r="A210" s="33">
        <v>200</v>
      </c>
      <c r="B210" s="53" t="s">
        <v>409</v>
      </c>
      <c r="C210" s="31">
        <v>299.85000000000002</v>
      </c>
      <c r="D210" s="36">
        <v>300.7166666666667</v>
      </c>
      <c r="E210" s="36">
        <v>294.88333333333338</v>
      </c>
      <c r="F210" s="36">
        <v>289.91666666666669</v>
      </c>
      <c r="G210" s="36">
        <v>284.08333333333337</v>
      </c>
      <c r="H210" s="36">
        <v>305.68333333333339</v>
      </c>
      <c r="I210" s="36">
        <v>311.51666666666665</v>
      </c>
      <c r="J210" s="36">
        <v>316.48333333333341</v>
      </c>
      <c r="K210" s="31">
        <v>306.55</v>
      </c>
      <c r="L210" s="31">
        <v>295.75</v>
      </c>
      <c r="M210" s="31">
        <v>5.28653</v>
      </c>
      <c r="N210" s="1"/>
      <c r="O210" s="1"/>
    </row>
    <row r="211" spans="1:15" ht="12.75" customHeight="1">
      <c r="A211" s="33">
        <v>201</v>
      </c>
      <c r="B211" s="53" t="s">
        <v>133</v>
      </c>
      <c r="C211" s="31">
        <v>579.35</v>
      </c>
      <c r="D211" s="36">
        <v>576.06666666666672</v>
      </c>
      <c r="E211" s="36">
        <v>571.53333333333342</v>
      </c>
      <c r="F211" s="36">
        <v>563.7166666666667</v>
      </c>
      <c r="G211" s="36">
        <v>559.18333333333339</v>
      </c>
      <c r="H211" s="36">
        <v>583.88333333333344</v>
      </c>
      <c r="I211" s="36">
        <v>588.41666666666674</v>
      </c>
      <c r="J211" s="36">
        <v>596.23333333333346</v>
      </c>
      <c r="K211" s="31">
        <v>580.6</v>
      </c>
      <c r="L211" s="31">
        <v>568.25</v>
      </c>
      <c r="M211" s="31">
        <v>56.445450000000001</v>
      </c>
      <c r="N211" s="1"/>
      <c r="O211" s="1"/>
    </row>
    <row r="212" spans="1:15" ht="12.75" customHeight="1">
      <c r="A212" s="33">
        <v>202</v>
      </c>
      <c r="B212" s="53" t="s">
        <v>410</v>
      </c>
      <c r="C212" s="31">
        <v>983.05</v>
      </c>
      <c r="D212" s="36">
        <v>975.5333333333333</v>
      </c>
      <c r="E212" s="36">
        <v>966.56666666666661</v>
      </c>
      <c r="F212" s="36">
        <v>950.08333333333326</v>
      </c>
      <c r="G212" s="36">
        <v>941.11666666666656</v>
      </c>
      <c r="H212" s="36">
        <v>992.01666666666665</v>
      </c>
      <c r="I212" s="36">
        <v>1000.9833333333333</v>
      </c>
      <c r="J212" s="36">
        <v>1017.4666666666667</v>
      </c>
      <c r="K212" s="31">
        <v>984.5</v>
      </c>
      <c r="L212" s="31">
        <v>959.05</v>
      </c>
      <c r="M212" s="31">
        <v>0.35424</v>
      </c>
      <c r="N212" s="1"/>
      <c r="O212" s="1"/>
    </row>
    <row r="213" spans="1:15" ht="12.75" customHeight="1">
      <c r="A213" s="33">
        <v>203</v>
      </c>
      <c r="B213" s="53" t="s">
        <v>125</v>
      </c>
      <c r="C213" s="31">
        <v>2999.4</v>
      </c>
      <c r="D213" s="36">
        <v>2999.9166666666665</v>
      </c>
      <c r="E213" s="36">
        <v>2981.333333333333</v>
      </c>
      <c r="F213" s="36">
        <v>2963.2666666666664</v>
      </c>
      <c r="G213" s="36">
        <v>2944.6833333333329</v>
      </c>
      <c r="H213" s="36">
        <v>3017.9833333333331</v>
      </c>
      <c r="I213" s="36">
        <v>3036.5666666666662</v>
      </c>
      <c r="J213" s="36">
        <v>3054.6333333333332</v>
      </c>
      <c r="K213" s="31">
        <v>3018.5</v>
      </c>
      <c r="L213" s="31">
        <v>2981.85</v>
      </c>
      <c r="M213" s="31">
        <v>10.74596</v>
      </c>
      <c r="N213" s="1"/>
      <c r="O213" s="1"/>
    </row>
    <row r="214" spans="1:15" ht="12.75" customHeight="1">
      <c r="A214" s="33">
        <v>204</v>
      </c>
      <c r="B214" s="53" t="s">
        <v>134</v>
      </c>
      <c r="C214" s="31">
        <v>289.05</v>
      </c>
      <c r="D214" s="36">
        <v>289.84999999999997</v>
      </c>
      <c r="E214" s="36">
        <v>284.19999999999993</v>
      </c>
      <c r="F214" s="36">
        <v>279.34999999999997</v>
      </c>
      <c r="G214" s="36">
        <v>273.69999999999993</v>
      </c>
      <c r="H214" s="36">
        <v>294.69999999999993</v>
      </c>
      <c r="I214" s="36">
        <v>300.34999999999991</v>
      </c>
      <c r="J214" s="36">
        <v>305.19999999999993</v>
      </c>
      <c r="K214" s="31">
        <v>295.5</v>
      </c>
      <c r="L214" s="31">
        <v>285</v>
      </c>
      <c r="M214" s="31">
        <v>88.726730000000003</v>
      </c>
      <c r="N214" s="1"/>
      <c r="O214" s="1"/>
    </row>
    <row r="215" spans="1:15" ht="12.75" customHeight="1">
      <c r="A215" s="33">
        <v>205</v>
      </c>
      <c r="B215" s="53" t="s">
        <v>135</v>
      </c>
      <c r="C215" s="31">
        <v>463.25</v>
      </c>
      <c r="D215" s="36">
        <v>466.9666666666667</v>
      </c>
      <c r="E215" s="36">
        <v>456.38333333333338</v>
      </c>
      <c r="F215" s="36">
        <v>449.51666666666671</v>
      </c>
      <c r="G215" s="36">
        <v>438.93333333333339</v>
      </c>
      <c r="H215" s="36">
        <v>473.83333333333337</v>
      </c>
      <c r="I215" s="36">
        <v>484.41666666666663</v>
      </c>
      <c r="J215" s="36">
        <v>491.28333333333336</v>
      </c>
      <c r="K215" s="31">
        <v>477.55</v>
      </c>
      <c r="L215" s="31">
        <v>460.1</v>
      </c>
      <c r="M215" s="31">
        <v>60.169559999999997</v>
      </c>
      <c r="N215" s="1"/>
      <c r="O215" s="1"/>
    </row>
    <row r="216" spans="1:15" ht="12.75" customHeight="1">
      <c r="A216" s="33">
        <v>206</v>
      </c>
      <c r="B216" s="53" t="s">
        <v>136</v>
      </c>
      <c r="C216" s="31">
        <v>2481.5500000000002</v>
      </c>
      <c r="D216" s="36">
        <v>2469.7333333333336</v>
      </c>
      <c r="E216" s="36">
        <v>2453.5666666666671</v>
      </c>
      <c r="F216" s="36">
        <v>2425.5833333333335</v>
      </c>
      <c r="G216" s="36">
        <v>2409.416666666667</v>
      </c>
      <c r="H216" s="36">
        <v>2497.7166666666672</v>
      </c>
      <c r="I216" s="36">
        <v>2513.8833333333332</v>
      </c>
      <c r="J216" s="36">
        <v>2541.8666666666672</v>
      </c>
      <c r="K216" s="31">
        <v>2485.9</v>
      </c>
      <c r="L216" s="31">
        <v>2441.75</v>
      </c>
      <c r="M216" s="31">
        <v>14.45004</v>
      </c>
      <c r="N216" s="1"/>
      <c r="O216" s="1"/>
    </row>
    <row r="217" spans="1:15" ht="12.75" customHeight="1">
      <c r="A217" s="33">
        <v>207</v>
      </c>
      <c r="B217" s="53" t="s">
        <v>279</v>
      </c>
      <c r="C217" s="31">
        <v>317.25</v>
      </c>
      <c r="D217" s="36">
        <v>317.63333333333338</v>
      </c>
      <c r="E217" s="36">
        <v>315.66666666666674</v>
      </c>
      <c r="F217" s="36">
        <v>314.08333333333337</v>
      </c>
      <c r="G217" s="36">
        <v>312.11666666666673</v>
      </c>
      <c r="H217" s="36">
        <v>319.21666666666675</v>
      </c>
      <c r="I217" s="36">
        <v>321.18333333333334</v>
      </c>
      <c r="J217" s="36">
        <v>322.76666666666677</v>
      </c>
      <c r="K217" s="31">
        <v>319.60000000000002</v>
      </c>
      <c r="L217" s="31">
        <v>316.05</v>
      </c>
      <c r="M217" s="31">
        <v>4.9138700000000002</v>
      </c>
      <c r="N217" s="1"/>
      <c r="O217" s="1"/>
    </row>
    <row r="218" spans="1:15" ht="12.75" customHeight="1">
      <c r="A218" s="33">
        <v>208</v>
      </c>
      <c r="B218" s="53" t="s">
        <v>411</v>
      </c>
      <c r="C218" s="31">
        <v>5929.85</v>
      </c>
      <c r="D218" s="36">
        <v>5830.1166666666659</v>
      </c>
      <c r="E218" s="36">
        <v>5714.2333333333318</v>
      </c>
      <c r="F218" s="36">
        <v>5498.6166666666659</v>
      </c>
      <c r="G218" s="36">
        <v>5382.7333333333318</v>
      </c>
      <c r="H218" s="36">
        <v>6045.7333333333318</v>
      </c>
      <c r="I218" s="36">
        <v>6161.616666666665</v>
      </c>
      <c r="J218" s="36">
        <v>6377.2333333333318</v>
      </c>
      <c r="K218" s="31">
        <v>5946</v>
      </c>
      <c r="L218" s="31">
        <v>5614.5</v>
      </c>
      <c r="M218" s="31">
        <v>0.33884999999999998</v>
      </c>
      <c r="N218" s="1"/>
      <c r="O218" s="1"/>
    </row>
    <row r="219" spans="1:15" ht="12.75" customHeight="1">
      <c r="A219" s="33">
        <v>209</v>
      </c>
      <c r="B219" s="53" t="s">
        <v>406</v>
      </c>
      <c r="C219" s="31">
        <v>539.29999999999995</v>
      </c>
      <c r="D219" s="36">
        <v>537.25</v>
      </c>
      <c r="E219" s="36">
        <v>532.04999999999995</v>
      </c>
      <c r="F219" s="36">
        <v>524.79999999999995</v>
      </c>
      <c r="G219" s="36">
        <v>519.59999999999991</v>
      </c>
      <c r="H219" s="36">
        <v>544.5</v>
      </c>
      <c r="I219" s="36">
        <v>549.70000000000005</v>
      </c>
      <c r="J219" s="36">
        <v>556.95000000000005</v>
      </c>
      <c r="K219" s="31">
        <v>542.45000000000005</v>
      </c>
      <c r="L219" s="31">
        <v>530</v>
      </c>
      <c r="M219" s="31">
        <v>0.55215000000000003</v>
      </c>
      <c r="N219" s="1"/>
      <c r="O219" s="1"/>
    </row>
    <row r="220" spans="1:15" ht="12.75" customHeight="1">
      <c r="A220" s="33">
        <v>210</v>
      </c>
      <c r="B220" s="53" t="s">
        <v>412</v>
      </c>
      <c r="C220" s="31">
        <v>984.7</v>
      </c>
      <c r="D220" s="36">
        <v>984.13333333333333</v>
      </c>
      <c r="E220" s="36">
        <v>975.76666666666665</v>
      </c>
      <c r="F220" s="36">
        <v>966.83333333333337</v>
      </c>
      <c r="G220" s="36">
        <v>958.4666666666667</v>
      </c>
      <c r="H220" s="36">
        <v>993.06666666666661</v>
      </c>
      <c r="I220" s="36">
        <v>1001.4333333333332</v>
      </c>
      <c r="J220" s="36">
        <v>1010.3666666666666</v>
      </c>
      <c r="K220" s="31">
        <v>992.5</v>
      </c>
      <c r="L220" s="31">
        <v>975.2</v>
      </c>
      <c r="M220" s="31">
        <v>1.5060800000000001</v>
      </c>
      <c r="N220" s="1"/>
      <c r="O220" s="1"/>
    </row>
    <row r="221" spans="1:15" ht="12.75" customHeight="1">
      <c r="A221" s="33">
        <v>211</v>
      </c>
      <c r="B221" s="53" t="s">
        <v>280</v>
      </c>
      <c r="C221" s="31">
        <v>38687.5</v>
      </c>
      <c r="D221" s="36">
        <v>38702.51666666667</v>
      </c>
      <c r="E221" s="36">
        <v>38484.03333333334</v>
      </c>
      <c r="F221" s="36">
        <v>38280.566666666673</v>
      </c>
      <c r="G221" s="36">
        <v>38062.083333333343</v>
      </c>
      <c r="H221" s="36">
        <v>38905.983333333337</v>
      </c>
      <c r="I221" s="36">
        <v>39124.46666666666</v>
      </c>
      <c r="J221" s="36">
        <v>39327.933333333334</v>
      </c>
      <c r="K221" s="31">
        <v>38921</v>
      </c>
      <c r="L221" s="31">
        <v>38499.050000000003</v>
      </c>
      <c r="M221" s="31">
        <v>2.8309999999999998E-2</v>
      </c>
      <c r="N221" s="1"/>
      <c r="O221" s="1"/>
    </row>
    <row r="222" spans="1:15" ht="12.75" customHeight="1">
      <c r="A222" s="33">
        <v>212</v>
      </c>
      <c r="B222" s="53" t="s">
        <v>413</v>
      </c>
      <c r="C222" s="31">
        <v>172.35</v>
      </c>
      <c r="D222" s="36">
        <v>170.35</v>
      </c>
      <c r="E222" s="36">
        <v>164.7</v>
      </c>
      <c r="F222" s="36">
        <v>157.04999999999998</v>
      </c>
      <c r="G222" s="36">
        <v>151.39999999999998</v>
      </c>
      <c r="H222" s="36">
        <v>178</v>
      </c>
      <c r="I222" s="36">
        <v>183.65000000000003</v>
      </c>
      <c r="J222" s="36">
        <v>191.3</v>
      </c>
      <c r="K222" s="31">
        <v>176</v>
      </c>
      <c r="L222" s="31">
        <v>162.69999999999999</v>
      </c>
      <c r="M222" s="31">
        <v>390.70997</v>
      </c>
      <c r="N222" s="1"/>
      <c r="O222" s="1"/>
    </row>
    <row r="223" spans="1:15" ht="12.75" customHeight="1">
      <c r="A223" s="33">
        <v>213</v>
      </c>
      <c r="B223" s="53" t="s">
        <v>138</v>
      </c>
      <c r="C223" s="31">
        <v>1028.1500000000001</v>
      </c>
      <c r="D223" s="36">
        <v>1023.4666666666667</v>
      </c>
      <c r="E223" s="36">
        <v>1007.9333333333334</v>
      </c>
      <c r="F223" s="36">
        <v>987.7166666666667</v>
      </c>
      <c r="G223" s="36">
        <v>972.18333333333339</v>
      </c>
      <c r="H223" s="36">
        <v>1043.6833333333334</v>
      </c>
      <c r="I223" s="36">
        <v>1059.2166666666667</v>
      </c>
      <c r="J223" s="36">
        <v>1079.4333333333334</v>
      </c>
      <c r="K223" s="31">
        <v>1039</v>
      </c>
      <c r="L223" s="31">
        <v>1003.25</v>
      </c>
      <c r="M223" s="31">
        <v>256.27447000000001</v>
      </c>
      <c r="N223" s="1"/>
      <c r="O223" s="1"/>
    </row>
    <row r="224" spans="1:15" ht="12.75" customHeight="1">
      <c r="A224" s="33">
        <v>214</v>
      </c>
      <c r="B224" s="53" t="s">
        <v>139</v>
      </c>
      <c r="C224" s="31">
        <v>1497.1</v>
      </c>
      <c r="D224" s="36">
        <v>1497.3166666666666</v>
      </c>
      <c r="E224" s="36">
        <v>1489.6333333333332</v>
      </c>
      <c r="F224" s="36">
        <v>1482.1666666666665</v>
      </c>
      <c r="G224" s="36">
        <v>1474.4833333333331</v>
      </c>
      <c r="H224" s="36">
        <v>1504.7833333333333</v>
      </c>
      <c r="I224" s="36">
        <v>1512.4666666666667</v>
      </c>
      <c r="J224" s="36">
        <v>1519.9333333333334</v>
      </c>
      <c r="K224" s="31">
        <v>1505</v>
      </c>
      <c r="L224" s="31">
        <v>1489.85</v>
      </c>
      <c r="M224" s="31">
        <v>5.0640900000000002</v>
      </c>
      <c r="N224" s="1"/>
      <c r="O224" s="1"/>
    </row>
    <row r="225" spans="1:15" ht="12.75" customHeight="1">
      <c r="A225" s="33">
        <v>215</v>
      </c>
      <c r="B225" s="53" t="s">
        <v>140</v>
      </c>
      <c r="C225" s="31">
        <v>503.25</v>
      </c>
      <c r="D225" s="36">
        <v>501.23333333333329</v>
      </c>
      <c r="E225" s="36">
        <v>496.16666666666657</v>
      </c>
      <c r="F225" s="36">
        <v>489.08333333333326</v>
      </c>
      <c r="G225" s="36">
        <v>484.01666666666654</v>
      </c>
      <c r="H225" s="36">
        <v>508.31666666666661</v>
      </c>
      <c r="I225" s="36">
        <v>513.38333333333333</v>
      </c>
      <c r="J225" s="36">
        <v>520.4666666666667</v>
      </c>
      <c r="K225" s="31">
        <v>506.3</v>
      </c>
      <c r="L225" s="31">
        <v>494.15</v>
      </c>
      <c r="M225" s="31">
        <v>14.160629999999999</v>
      </c>
      <c r="N225" s="1"/>
      <c r="O225" s="1"/>
    </row>
    <row r="226" spans="1:15" ht="12.75" customHeight="1">
      <c r="A226" s="33">
        <v>216</v>
      </c>
      <c r="B226" s="53" t="s">
        <v>281</v>
      </c>
      <c r="C226" s="31">
        <v>820.5</v>
      </c>
      <c r="D226" s="36">
        <v>817.31666666666661</v>
      </c>
      <c r="E226" s="36">
        <v>768.18333333333317</v>
      </c>
      <c r="F226" s="36">
        <v>715.86666666666656</v>
      </c>
      <c r="G226" s="36">
        <v>666.73333333333312</v>
      </c>
      <c r="H226" s="36">
        <v>869.63333333333321</v>
      </c>
      <c r="I226" s="36">
        <v>918.76666666666665</v>
      </c>
      <c r="J226" s="36">
        <v>971.08333333333326</v>
      </c>
      <c r="K226" s="31">
        <v>866.45</v>
      </c>
      <c r="L226" s="31">
        <v>765</v>
      </c>
      <c r="M226" s="31">
        <v>28.523399999999999</v>
      </c>
      <c r="N226" s="1"/>
      <c r="O226" s="1"/>
    </row>
    <row r="227" spans="1:15" ht="12.75" customHeight="1">
      <c r="A227" s="33">
        <v>217</v>
      </c>
      <c r="B227" s="53" t="s">
        <v>414</v>
      </c>
      <c r="C227" s="31">
        <v>86.6</v>
      </c>
      <c r="D227" s="36">
        <v>86.083333333333329</v>
      </c>
      <c r="E227" s="36">
        <v>84.166666666666657</v>
      </c>
      <c r="F227" s="36">
        <v>81.733333333333334</v>
      </c>
      <c r="G227" s="36">
        <v>79.816666666666663</v>
      </c>
      <c r="H227" s="36">
        <v>88.516666666666652</v>
      </c>
      <c r="I227" s="36">
        <v>90.433333333333309</v>
      </c>
      <c r="J227" s="36">
        <v>92.866666666666646</v>
      </c>
      <c r="K227" s="31">
        <v>88</v>
      </c>
      <c r="L227" s="31">
        <v>83.65</v>
      </c>
      <c r="M227" s="31">
        <v>303.75502</v>
      </c>
      <c r="N227" s="1"/>
      <c r="O227" s="1"/>
    </row>
    <row r="228" spans="1:15" ht="12.75" customHeight="1">
      <c r="A228" s="33">
        <v>218</v>
      </c>
      <c r="B228" s="53" t="s">
        <v>143</v>
      </c>
      <c r="C228" s="31">
        <v>84.35</v>
      </c>
      <c r="D228" s="36">
        <v>83.683333333333337</v>
      </c>
      <c r="E228" s="36">
        <v>82.716666666666669</v>
      </c>
      <c r="F228" s="36">
        <v>81.083333333333329</v>
      </c>
      <c r="G228" s="36">
        <v>80.11666666666666</v>
      </c>
      <c r="H228" s="36">
        <v>85.316666666666677</v>
      </c>
      <c r="I228" s="36">
        <v>86.283333333333346</v>
      </c>
      <c r="J228" s="36">
        <v>87.916666666666686</v>
      </c>
      <c r="K228" s="31">
        <v>84.65</v>
      </c>
      <c r="L228" s="31">
        <v>82.05</v>
      </c>
      <c r="M228" s="31">
        <v>550.31643999999994</v>
      </c>
      <c r="N228" s="1"/>
      <c r="O228" s="1"/>
    </row>
    <row r="229" spans="1:15" ht="12.75" customHeight="1">
      <c r="A229" s="33">
        <v>219</v>
      </c>
      <c r="B229" s="53" t="s">
        <v>142</v>
      </c>
      <c r="C229" s="31">
        <v>119.45</v>
      </c>
      <c r="D229" s="36">
        <v>118.78333333333335</v>
      </c>
      <c r="E229" s="36">
        <v>117.91666666666669</v>
      </c>
      <c r="F229" s="36">
        <v>116.38333333333334</v>
      </c>
      <c r="G229" s="36">
        <v>115.51666666666668</v>
      </c>
      <c r="H229" s="36">
        <v>120.31666666666669</v>
      </c>
      <c r="I229" s="36">
        <v>121.18333333333334</v>
      </c>
      <c r="J229" s="36">
        <v>122.7166666666667</v>
      </c>
      <c r="K229" s="31">
        <v>119.65</v>
      </c>
      <c r="L229" s="31">
        <v>117.25</v>
      </c>
      <c r="M229" s="31">
        <v>74.512190000000004</v>
      </c>
      <c r="N229" s="1"/>
      <c r="O229" s="1"/>
    </row>
    <row r="230" spans="1:15" ht="12.75" customHeight="1">
      <c r="A230" s="33">
        <v>220</v>
      </c>
      <c r="B230" s="53" t="s">
        <v>415</v>
      </c>
      <c r="C230" s="31">
        <v>1362.55</v>
      </c>
      <c r="D230" s="36">
        <v>1346.3500000000001</v>
      </c>
      <c r="E230" s="36">
        <v>1319.2000000000003</v>
      </c>
      <c r="F230" s="36">
        <v>1275.8500000000001</v>
      </c>
      <c r="G230" s="36">
        <v>1248.7000000000003</v>
      </c>
      <c r="H230" s="36">
        <v>1389.7000000000003</v>
      </c>
      <c r="I230" s="36">
        <v>1416.8500000000004</v>
      </c>
      <c r="J230" s="36">
        <v>1460.2000000000003</v>
      </c>
      <c r="K230" s="31">
        <v>1373.5</v>
      </c>
      <c r="L230" s="31">
        <v>1303</v>
      </c>
      <c r="M230" s="31">
        <v>3.0939899999999998</v>
      </c>
      <c r="N230" s="1"/>
      <c r="O230" s="1"/>
    </row>
    <row r="231" spans="1:15" ht="12.75" customHeight="1">
      <c r="A231" s="33">
        <v>221</v>
      </c>
      <c r="B231" s="53" t="s">
        <v>416</v>
      </c>
      <c r="C231" s="31">
        <v>623.45000000000005</v>
      </c>
      <c r="D231" s="36">
        <v>620.41666666666663</v>
      </c>
      <c r="E231" s="36">
        <v>612.0333333333333</v>
      </c>
      <c r="F231" s="36">
        <v>600.61666666666667</v>
      </c>
      <c r="G231" s="36">
        <v>592.23333333333335</v>
      </c>
      <c r="H231" s="36">
        <v>631.83333333333326</v>
      </c>
      <c r="I231" s="36">
        <v>640.2166666666667</v>
      </c>
      <c r="J231" s="36">
        <v>651.63333333333321</v>
      </c>
      <c r="K231" s="31">
        <v>628.79999999999995</v>
      </c>
      <c r="L231" s="31">
        <v>609</v>
      </c>
      <c r="M231" s="31">
        <v>6.9447700000000001</v>
      </c>
      <c r="N231" s="1"/>
      <c r="O231" s="1"/>
    </row>
    <row r="232" spans="1:15" ht="12.75" customHeight="1">
      <c r="A232" s="33">
        <v>222</v>
      </c>
      <c r="B232" s="53" t="s">
        <v>147</v>
      </c>
      <c r="C232" s="31">
        <v>261.39999999999998</v>
      </c>
      <c r="D232" s="36">
        <v>261.7</v>
      </c>
      <c r="E232" s="36">
        <v>258</v>
      </c>
      <c r="F232" s="36">
        <v>254.60000000000002</v>
      </c>
      <c r="G232" s="36">
        <v>250.90000000000003</v>
      </c>
      <c r="H232" s="36">
        <v>265.09999999999997</v>
      </c>
      <c r="I232" s="36">
        <v>268.7999999999999</v>
      </c>
      <c r="J232" s="36">
        <v>272.19999999999993</v>
      </c>
      <c r="K232" s="31">
        <v>265.39999999999998</v>
      </c>
      <c r="L232" s="31">
        <v>258.3</v>
      </c>
      <c r="M232" s="31">
        <v>30.7744</v>
      </c>
      <c r="N232" s="1"/>
      <c r="O232" s="1"/>
    </row>
    <row r="233" spans="1:15" ht="12.75" customHeight="1">
      <c r="A233" s="33">
        <v>223</v>
      </c>
      <c r="B233" s="53" t="s">
        <v>137</v>
      </c>
      <c r="C233" s="31">
        <v>222.5</v>
      </c>
      <c r="D233" s="36">
        <v>221.53333333333333</v>
      </c>
      <c r="E233" s="36">
        <v>218.06666666666666</v>
      </c>
      <c r="F233" s="36">
        <v>213.63333333333333</v>
      </c>
      <c r="G233" s="36">
        <v>210.16666666666666</v>
      </c>
      <c r="H233" s="36">
        <v>225.96666666666667</v>
      </c>
      <c r="I233" s="36">
        <v>229.43333333333331</v>
      </c>
      <c r="J233" s="36">
        <v>233.86666666666667</v>
      </c>
      <c r="K233" s="31">
        <v>225</v>
      </c>
      <c r="L233" s="31">
        <v>217.1</v>
      </c>
      <c r="M233" s="31">
        <v>386.42396000000002</v>
      </c>
      <c r="N233" s="1"/>
      <c r="O233" s="1"/>
    </row>
    <row r="234" spans="1:15" ht="12.75" customHeight="1">
      <c r="A234" s="33">
        <v>224</v>
      </c>
      <c r="B234" s="53" t="s">
        <v>419</v>
      </c>
      <c r="C234" s="31">
        <v>98</v>
      </c>
      <c r="D234" s="36">
        <v>98.683333333333337</v>
      </c>
      <c r="E234" s="36">
        <v>96.816666666666677</v>
      </c>
      <c r="F234" s="36">
        <v>95.63333333333334</v>
      </c>
      <c r="G234" s="36">
        <v>93.76666666666668</v>
      </c>
      <c r="H234" s="36">
        <v>99.866666666666674</v>
      </c>
      <c r="I234" s="36">
        <v>101.73333333333335</v>
      </c>
      <c r="J234" s="36">
        <v>102.91666666666667</v>
      </c>
      <c r="K234" s="31">
        <v>100.55</v>
      </c>
      <c r="L234" s="31">
        <v>97.5</v>
      </c>
      <c r="M234" s="31">
        <v>143.86052000000001</v>
      </c>
      <c r="N234" s="1"/>
      <c r="O234" s="1"/>
    </row>
    <row r="235" spans="1:15" ht="12.75" customHeight="1">
      <c r="A235" s="33">
        <v>225</v>
      </c>
      <c r="B235" s="53" t="s">
        <v>148</v>
      </c>
      <c r="C235" s="31">
        <v>2521.35</v>
      </c>
      <c r="D235" s="36">
        <v>2503.9166666666665</v>
      </c>
      <c r="E235" s="36">
        <v>2478.8833333333332</v>
      </c>
      <c r="F235" s="36">
        <v>2436.4166666666665</v>
      </c>
      <c r="G235" s="36">
        <v>2411.3833333333332</v>
      </c>
      <c r="H235" s="36">
        <v>2546.3833333333332</v>
      </c>
      <c r="I235" s="36">
        <v>2571.416666666667</v>
      </c>
      <c r="J235" s="36">
        <v>2613.8833333333332</v>
      </c>
      <c r="K235" s="31">
        <v>2528.9499999999998</v>
      </c>
      <c r="L235" s="31">
        <v>2461.4499999999998</v>
      </c>
      <c r="M235" s="31">
        <v>2.2200299999999999</v>
      </c>
      <c r="N235" s="1"/>
      <c r="O235" s="1"/>
    </row>
    <row r="236" spans="1:15" ht="12.75" customHeight="1">
      <c r="A236" s="33">
        <v>226</v>
      </c>
      <c r="B236" s="53" t="s">
        <v>282</v>
      </c>
      <c r="C236" s="31">
        <v>498.85</v>
      </c>
      <c r="D236" s="36">
        <v>498.3</v>
      </c>
      <c r="E236" s="36">
        <v>489.6</v>
      </c>
      <c r="F236" s="36">
        <v>480.35</v>
      </c>
      <c r="G236" s="36">
        <v>471.65000000000003</v>
      </c>
      <c r="H236" s="36">
        <v>507.55</v>
      </c>
      <c r="I236" s="36">
        <v>516.25</v>
      </c>
      <c r="J236" s="36">
        <v>525.5</v>
      </c>
      <c r="K236" s="31">
        <v>507</v>
      </c>
      <c r="L236" s="31">
        <v>489.05</v>
      </c>
      <c r="M236" s="31">
        <v>38.713549999999998</v>
      </c>
      <c r="N236" s="1"/>
      <c r="O236" s="1"/>
    </row>
    <row r="237" spans="1:15" ht="12.75" customHeight="1">
      <c r="A237" s="33">
        <v>227</v>
      </c>
      <c r="B237" s="53" t="s">
        <v>144</v>
      </c>
      <c r="C237" s="31">
        <v>147.6</v>
      </c>
      <c r="D237" s="36">
        <v>146.88333333333333</v>
      </c>
      <c r="E237" s="36">
        <v>145.56666666666666</v>
      </c>
      <c r="F237" s="36">
        <v>143.53333333333333</v>
      </c>
      <c r="G237" s="36">
        <v>142.21666666666667</v>
      </c>
      <c r="H237" s="36">
        <v>148.91666666666666</v>
      </c>
      <c r="I237" s="36">
        <v>150.23333333333332</v>
      </c>
      <c r="J237" s="36">
        <v>152.26666666666665</v>
      </c>
      <c r="K237" s="31">
        <v>148.19999999999999</v>
      </c>
      <c r="L237" s="31">
        <v>144.85</v>
      </c>
      <c r="M237" s="31">
        <v>137.84110999999999</v>
      </c>
      <c r="N237" s="1"/>
      <c r="O237" s="1"/>
    </row>
    <row r="238" spans="1:15" ht="12.75" customHeight="1">
      <c r="A238" s="33">
        <v>228</v>
      </c>
      <c r="B238" s="53" t="s">
        <v>146</v>
      </c>
      <c r="C238" s="31">
        <v>492.65</v>
      </c>
      <c r="D238" s="36">
        <v>492.2833333333333</v>
      </c>
      <c r="E238" s="36">
        <v>488.36666666666662</v>
      </c>
      <c r="F238" s="36">
        <v>484.08333333333331</v>
      </c>
      <c r="G238" s="36">
        <v>480.16666666666663</v>
      </c>
      <c r="H238" s="36">
        <v>496.56666666666661</v>
      </c>
      <c r="I238" s="36">
        <v>500.48333333333335</v>
      </c>
      <c r="J238" s="36">
        <v>504.76666666666659</v>
      </c>
      <c r="K238" s="31">
        <v>496.2</v>
      </c>
      <c r="L238" s="31">
        <v>488</v>
      </c>
      <c r="M238" s="31">
        <v>29.114319999999999</v>
      </c>
      <c r="N238" s="1"/>
      <c r="O238" s="1"/>
    </row>
    <row r="239" spans="1:15" ht="12.75" customHeight="1">
      <c r="A239" s="33">
        <v>229</v>
      </c>
      <c r="B239" s="53" t="s">
        <v>154</v>
      </c>
      <c r="C239" s="31">
        <v>146.94999999999999</v>
      </c>
      <c r="D239" s="36">
        <v>147.71666666666667</v>
      </c>
      <c r="E239" s="36">
        <v>145.33333333333334</v>
      </c>
      <c r="F239" s="36">
        <v>143.71666666666667</v>
      </c>
      <c r="G239" s="36">
        <v>141.33333333333334</v>
      </c>
      <c r="H239" s="36">
        <v>149.33333333333334</v>
      </c>
      <c r="I239" s="36">
        <v>151.71666666666667</v>
      </c>
      <c r="J239" s="36">
        <v>153.33333333333334</v>
      </c>
      <c r="K239" s="31">
        <v>150.1</v>
      </c>
      <c r="L239" s="31">
        <v>146.1</v>
      </c>
      <c r="M239" s="31">
        <v>273.93171999999998</v>
      </c>
      <c r="N239" s="1"/>
      <c r="O239" s="1"/>
    </row>
    <row r="240" spans="1:15" ht="12.75" customHeight="1">
      <c r="A240" s="33">
        <v>230</v>
      </c>
      <c r="B240" s="53" t="s">
        <v>420</v>
      </c>
      <c r="C240" s="31">
        <v>49.1</v>
      </c>
      <c r="D240" s="36">
        <v>49.366666666666667</v>
      </c>
      <c r="E240" s="36">
        <v>47.733333333333334</v>
      </c>
      <c r="F240" s="36">
        <v>46.366666666666667</v>
      </c>
      <c r="G240" s="36">
        <v>44.733333333333334</v>
      </c>
      <c r="H240" s="36">
        <v>50.733333333333334</v>
      </c>
      <c r="I240" s="36">
        <v>52.366666666666674</v>
      </c>
      <c r="J240" s="36">
        <v>53.733333333333334</v>
      </c>
      <c r="K240" s="31">
        <v>51</v>
      </c>
      <c r="L240" s="31">
        <v>48</v>
      </c>
      <c r="M240" s="31">
        <v>709.33271999999999</v>
      </c>
      <c r="N240" s="1"/>
      <c r="O240" s="1"/>
    </row>
    <row r="241" spans="1:15" ht="12.75" customHeight="1">
      <c r="A241" s="33">
        <v>231</v>
      </c>
      <c r="B241" s="53" t="s">
        <v>156</v>
      </c>
      <c r="C241" s="31">
        <v>977.2</v>
      </c>
      <c r="D241" s="36">
        <v>974.69999999999993</v>
      </c>
      <c r="E241" s="36">
        <v>967.49999999999989</v>
      </c>
      <c r="F241" s="36">
        <v>957.8</v>
      </c>
      <c r="G241" s="36">
        <v>950.59999999999991</v>
      </c>
      <c r="H241" s="36">
        <v>984.39999999999986</v>
      </c>
      <c r="I241" s="36">
        <v>991.59999999999991</v>
      </c>
      <c r="J241" s="36">
        <v>1001.2999999999998</v>
      </c>
      <c r="K241" s="31">
        <v>981.9</v>
      </c>
      <c r="L241" s="31">
        <v>965</v>
      </c>
      <c r="M241" s="31">
        <v>22.547999999999998</v>
      </c>
      <c r="N241" s="1"/>
      <c r="O241" s="1"/>
    </row>
    <row r="242" spans="1:15" ht="12.75" customHeight="1">
      <c r="A242" s="33">
        <v>232</v>
      </c>
      <c r="B242" s="53" t="s">
        <v>421</v>
      </c>
      <c r="C242" s="31">
        <v>175.15</v>
      </c>
      <c r="D242" s="36">
        <v>172.65</v>
      </c>
      <c r="E242" s="36">
        <v>168.5</v>
      </c>
      <c r="F242" s="36">
        <v>161.85</v>
      </c>
      <c r="G242" s="36">
        <v>157.69999999999999</v>
      </c>
      <c r="H242" s="36">
        <v>179.3</v>
      </c>
      <c r="I242" s="36">
        <v>183.45000000000005</v>
      </c>
      <c r="J242" s="36">
        <v>190.10000000000002</v>
      </c>
      <c r="K242" s="31">
        <v>176.8</v>
      </c>
      <c r="L242" s="31">
        <v>166</v>
      </c>
      <c r="M242" s="31">
        <v>841.94726000000003</v>
      </c>
      <c r="N242" s="1"/>
      <c r="O242" s="1"/>
    </row>
    <row r="243" spans="1:15" ht="12.75" customHeight="1">
      <c r="A243" s="33">
        <v>233</v>
      </c>
      <c r="B243" s="53" t="s">
        <v>422</v>
      </c>
      <c r="C243" s="31">
        <v>1443.45</v>
      </c>
      <c r="D243" s="36">
        <v>1442.2</v>
      </c>
      <c r="E243" s="36">
        <v>1431.25</v>
      </c>
      <c r="F243" s="36">
        <v>1419.05</v>
      </c>
      <c r="G243" s="36">
        <v>1408.1</v>
      </c>
      <c r="H243" s="36">
        <v>1454.4</v>
      </c>
      <c r="I243" s="36">
        <v>1465.3500000000004</v>
      </c>
      <c r="J243" s="36">
        <v>1477.5500000000002</v>
      </c>
      <c r="K243" s="31">
        <v>1453.15</v>
      </c>
      <c r="L243" s="31">
        <v>1430</v>
      </c>
      <c r="M243" s="31">
        <v>0.37687999999999999</v>
      </c>
      <c r="N243" s="1"/>
      <c r="O243" s="1"/>
    </row>
    <row r="244" spans="1:15" ht="12.75" customHeight="1">
      <c r="A244" s="33">
        <v>234</v>
      </c>
      <c r="B244" s="53" t="s">
        <v>145</v>
      </c>
      <c r="C244" s="31">
        <v>430.4</v>
      </c>
      <c r="D244" s="36">
        <v>429.18333333333339</v>
      </c>
      <c r="E244" s="36">
        <v>425.56666666666678</v>
      </c>
      <c r="F244" s="36">
        <v>420.73333333333341</v>
      </c>
      <c r="G244" s="36">
        <v>417.11666666666679</v>
      </c>
      <c r="H244" s="36">
        <v>434.01666666666677</v>
      </c>
      <c r="I244" s="36">
        <v>437.63333333333333</v>
      </c>
      <c r="J244" s="36">
        <v>442.46666666666675</v>
      </c>
      <c r="K244" s="31">
        <v>432.8</v>
      </c>
      <c r="L244" s="31">
        <v>424.35</v>
      </c>
      <c r="M244" s="31">
        <v>15.91977</v>
      </c>
      <c r="N244" s="1"/>
      <c r="O244" s="1"/>
    </row>
    <row r="245" spans="1:15" ht="12.75" customHeight="1">
      <c r="A245" s="33">
        <v>235</v>
      </c>
      <c r="B245" s="53" t="s">
        <v>151</v>
      </c>
      <c r="C245" s="31">
        <v>221.95</v>
      </c>
      <c r="D245" s="36">
        <v>224.46666666666667</v>
      </c>
      <c r="E245" s="36">
        <v>218.18333333333334</v>
      </c>
      <c r="F245" s="36">
        <v>214.41666666666666</v>
      </c>
      <c r="G245" s="36">
        <v>208.13333333333333</v>
      </c>
      <c r="H245" s="36">
        <v>228.23333333333335</v>
      </c>
      <c r="I245" s="36">
        <v>234.51666666666671</v>
      </c>
      <c r="J245" s="36">
        <v>238.28333333333336</v>
      </c>
      <c r="K245" s="31">
        <v>230.75</v>
      </c>
      <c r="L245" s="31">
        <v>220.7</v>
      </c>
      <c r="M245" s="31">
        <v>130.74866</v>
      </c>
      <c r="N245" s="1"/>
      <c r="O245" s="1"/>
    </row>
    <row r="246" spans="1:15" ht="12.75" customHeight="1">
      <c r="A246" s="33">
        <v>236</v>
      </c>
      <c r="B246" s="53" t="s">
        <v>150</v>
      </c>
      <c r="C246" s="31">
        <v>1534.05</v>
      </c>
      <c r="D246" s="36">
        <v>1529.7333333333336</v>
      </c>
      <c r="E246" s="36">
        <v>1511.4666666666672</v>
      </c>
      <c r="F246" s="36">
        <v>1488.8833333333337</v>
      </c>
      <c r="G246" s="36">
        <v>1470.6166666666672</v>
      </c>
      <c r="H246" s="36">
        <v>1552.3166666666671</v>
      </c>
      <c r="I246" s="36">
        <v>1570.5833333333335</v>
      </c>
      <c r="J246" s="36">
        <v>1593.166666666667</v>
      </c>
      <c r="K246" s="31">
        <v>1548</v>
      </c>
      <c r="L246" s="31">
        <v>1507.15</v>
      </c>
      <c r="M246" s="31">
        <v>38.67886</v>
      </c>
      <c r="N246" s="1"/>
      <c r="O246" s="1"/>
    </row>
    <row r="247" spans="1:15" ht="12.75" customHeight="1">
      <c r="A247" s="33">
        <v>237</v>
      </c>
      <c r="B247" s="53" t="s">
        <v>423</v>
      </c>
      <c r="C247" s="31">
        <v>35.1</v>
      </c>
      <c r="D247" s="36">
        <v>35.083333333333336</v>
      </c>
      <c r="E247" s="36">
        <v>33.666666666666671</v>
      </c>
      <c r="F247" s="36">
        <v>32.233333333333334</v>
      </c>
      <c r="G247" s="36">
        <v>30.81666666666667</v>
      </c>
      <c r="H247" s="36">
        <v>36.516666666666673</v>
      </c>
      <c r="I247" s="36">
        <v>37.933333333333344</v>
      </c>
      <c r="J247" s="36">
        <v>39.366666666666674</v>
      </c>
      <c r="K247" s="31">
        <v>36.5</v>
      </c>
      <c r="L247" s="31">
        <v>33.65</v>
      </c>
      <c r="M247" s="31">
        <v>974.86045000000001</v>
      </c>
      <c r="N247" s="1"/>
      <c r="O247" s="1"/>
    </row>
    <row r="248" spans="1:15" ht="12.75" customHeight="1">
      <c r="A248" s="33">
        <v>238</v>
      </c>
      <c r="B248" s="53" t="s">
        <v>186</v>
      </c>
      <c r="C248" s="31">
        <v>5031.6499999999996</v>
      </c>
      <c r="D248" s="36">
        <v>4984.55</v>
      </c>
      <c r="E248" s="36">
        <v>4919.1000000000004</v>
      </c>
      <c r="F248" s="36">
        <v>4806.55</v>
      </c>
      <c r="G248" s="36">
        <v>4741.1000000000004</v>
      </c>
      <c r="H248" s="36">
        <v>5097.1000000000004</v>
      </c>
      <c r="I248" s="36">
        <v>5162.5499999999993</v>
      </c>
      <c r="J248" s="36">
        <v>5275.1</v>
      </c>
      <c r="K248" s="31">
        <v>5050</v>
      </c>
      <c r="L248" s="31">
        <v>4872</v>
      </c>
      <c r="M248" s="31">
        <v>3.0842700000000001</v>
      </c>
      <c r="N248" s="1"/>
      <c r="O248" s="1"/>
    </row>
    <row r="249" spans="1:15" ht="12.75" customHeight="1">
      <c r="A249" s="33">
        <v>239</v>
      </c>
      <c r="B249" s="53" t="s">
        <v>152</v>
      </c>
      <c r="C249" s="31">
        <v>1660.9</v>
      </c>
      <c r="D249" s="36">
        <v>1655.4166666666667</v>
      </c>
      <c r="E249" s="36">
        <v>1643.5833333333335</v>
      </c>
      <c r="F249" s="36">
        <v>1626.2666666666667</v>
      </c>
      <c r="G249" s="36">
        <v>1614.4333333333334</v>
      </c>
      <c r="H249" s="36">
        <v>1672.7333333333336</v>
      </c>
      <c r="I249" s="36">
        <v>1684.5666666666671</v>
      </c>
      <c r="J249" s="36">
        <v>1701.8833333333337</v>
      </c>
      <c r="K249" s="31">
        <v>1667.25</v>
      </c>
      <c r="L249" s="31">
        <v>1638.1</v>
      </c>
      <c r="M249" s="31">
        <v>67.637789999999995</v>
      </c>
      <c r="N249" s="1"/>
      <c r="O249" s="1"/>
    </row>
    <row r="250" spans="1:15" ht="12.75" customHeight="1">
      <c r="A250" s="33">
        <v>240</v>
      </c>
      <c r="B250" s="53" t="s">
        <v>849</v>
      </c>
      <c r="C250" s="31">
        <v>3265.65</v>
      </c>
      <c r="D250" s="36">
        <v>3242.8000000000006</v>
      </c>
      <c r="E250" s="36">
        <v>3178.1500000000015</v>
      </c>
      <c r="F250" s="36">
        <v>3090.650000000001</v>
      </c>
      <c r="G250" s="36">
        <v>3026.0000000000018</v>
      </c>
      <c r="H250" s="36">
        <v>3330.3000000000011</v>
      </c>
      <c r="I250" s="36">
        <v>3394.95</v>
      </c>
      <c r="J250" s="36">
        <v>3482.4500000000007</v>
      </c>
      <c r="K250" s="31">
        <v>3307.45</v>
      </c>
      <c r="L250" s="31">
        <v>3155.3</v>
      </c>
      <c r="M250" s="31">
        <v>0.50095000000000001</v>
      </c>
      <c r="N250" s="1"/>
      <c r="O250" s="1"/>
    </row>
    <row r="251" spans="1:15" ht="12.75" customHeight="1">
      <c r="A251" s="33">
        <v>241</v>
      </c>
      <c r="B251" s="53" t="s">
        <v>153</v>
      </c>
      <c r="C251" s="31">
        <v>900.75</v>
      </c>
      <c r="D251" s="36">
        <v>894.56666666666661</v>
      </c>
      <c r="E251" s="36">
        <v>884.13333333333321</v>
      </c>
      <c r="F251" s="36">
        <v>867.51666666666665</v>
      </c>
      <c r="G251" s="36">
        <v>857.08333333333326</v>
      </c>
      <c r="H251" s="36">
        <v>911.18333333333317</v>
      </c>
      <c r="I251" s="36">
        <v>921.61666666666656</v>
      </c>
      <c r="J251" s="36">
        <v>938.23333333333312</v>
      </c>
      <c r="K251" s="31">
        <v>905</v>
      </c>
      <c r="L251" s="31">
        <v>877.95</v>
      </c>
      <c r="M251" s="31">
        <v>4.9191500000000001</v>
      </c>
      <c r="N251" s="1"/>
      <c r="O251" s="1"/>
    </row>
    <row r="252" spans="1:15" ht="12.75" customHeight="1">
      <c r="A252" s="33">
        <v>242</v>
      </c>
      <c r="B252" s="53" t="s">
        <v>149</v>
      </c>
      <c r="C252" s="31">
        <v>2961.35</v>
      </c>
      <c r="D252" s="36">
        <v>2947.7666666666664</v>
      </c>
      <c r="E252" s="36">
        <v>2925.583333333333</v>
      </c>
      <c r="F252" s="36">
        <v>2889.8166666666666</v>
      </c>
      <c r="G252" s="36">
        <v>2867.6333333333332</v>
      </c>
      <c r="H252" s="36">
        <v>2983.5333333333328</v>
      </c>
      <c r="I252" s="36">
        <v>3005.7166666666662</v>
      </c>
      <c r="J252" s="36">
        <v>3041.4833333333327</v>
      </c>
      <c r="K252" s="31">
        <v>2969.95</v>
      </c>
      <c r="L252" s="31">
        <v>2912</v>
      </c>
      <c r="M252" s="31">
        <v>15.717219999999999</v>
      </c>
      <c r="N252" s="1"/>
      <c r="O252" s="1"/>
    </row>
    <row r="253" spans="1:15" ht="12.75" customHeight="1">
      <c r="A253" s="33">
        <v>243</v>
      </c>
      <c r="B253" s="53" t="s">
        <v>155</v>
      </c>
      <c r="C253" s="31">
        <v>1120.25</v>
      </c>
      <c r="D253" s="36">
        <v>1117.45</v>
      </c>
      <c r="E253" s="36">
        <v>1105.7</v>
      </c>
      <c r="F253" s="36">
        <v>1091.1500000000001</v>
      </c>
      <c r="G253" s="36">
        <v>1079.4000000000001</v>
      </c>
      <c r="H253" s="36">
        <v>1132</v>
      </c>
      <c r="I253" s="36">
        <v>1143.75</v>
      </c>
      <c r="J253" s="36">
        <v>1158.3</v>
      </c>
      <c r="K253" s="31">
        <v>1129.2</v>
      </c>
      <c r="L253" s="31">
        <v>1102.9000000000001</v>
      </c>
      <c r="M253" s="31">
        <v>2.5303800000000001</v>
      </c>
      <c r="N253" s="1"/>
      <c r="O253" s="1"/>
    </row>
    <row r="254" spans="1:15" ht="12.75" customHeight="1">
      <c r="A254" s="33">
        <v>244</v>
      </c>
      <c r="B254" s="53" t="s">
        <v>417</v>
      </c>
      <c r="C254" s="31">
        <v>66.099999999999994</v>
      </c>
      <c r="D254" s="36">
        <v>66.45</v>
      </c>
      <c r="E254" s="36">
        <v>63.75</v>
      </c>
      <c r="F254" s="36">
        <v>61.399999999999991</v>
      </c>
      <c r="G254" s="36">
        <v>58.699999999999989</v>
      </c>
      <c r="H254" s="36">
        <v>68.800000000000011</v>
      </c>
      <c r="I254" s="36">
        <v>71.500000000000028</v>
      </c>
      <c r="J254" s="36">
        <v>73.850000000000023</v>
      </c>
      <c r="K254" s="31">
        <v>69.150000000000006</v>
      </c>
      <c r="L254" s="31">
        <v>64.099999999999994</v>
      </c>
      <c r="M254" s="31">
        <v>639.99206000000004</v>
      </c>
      <c r="N254" s="1"/>
      <c r="O254" s="1"/>
    </row>
    <row r="255" spans="1:15" ht="12.75" customHeight="1">
      <c r="A255" s="33">
        <v>245</v>
      </c>
      <c r="B255" s="53" t="s">
        <v>157</v>
      </c>
      <c r="C255" s="31">
        <v>441.55</v>
      </c>
      <c r="D255" s="36">
        <v>440.91666666666669</v>
      </c>
      <c r="E255" s="36">
        <v>439.33333333333337</v>
      </c>
      <c r="F255" s="36">
        <v>437.11666666666667</v>
      </c>
      <c r="G255" s="36">
        <v>435.53333333333336</v>
      </c>
      <c r="H255" s="36">
        <v>443.13333333333338</v>
      </c>
      <c r="I255" s="36">
        <v>444.71666666666675</v>
      </c>
      <c r="J255" s="36">
        <v>446.93333333333339</v>
      </c>
      <c r="K255" s="31">
        <v>442.5</v>
      </c>
      <c r="L255" s="31">
        <v>438.7</v>
      </c>
      <c r="M255" s="31">
        <v>198.82944000000001</v>
      </c>
      <c r="N255" s="1"/>
      <c r="O255" s="1"/>
    </row>
    <row r="256" spans="1:15" ht="12.75" customHeight="1">
      <c r="A256" s="33">
        <v>246</v>
      </c>
      <c r="B256" s="53" t="s">
        <v>418</v>
      </c>
      <c r="C256" s="31">
        <v>341.05</v>
      </c>
      <c r="D256" s="36">
        <v>342.76666666666671</v>
      </c>
      <c r="E256" s="36">
        <v>336.88333333333344</v>
      </c>
      <c r="F256" s="36">
        <v>332.71666666666675</v>
      </c>
      <c r="G256" s="36">
        <v>326.83333333333348</v>
      </c>
      <c r="H256" s="36">
        <v>346.93333333333339</v>
      </c>
      <c r="I256" s="36">
        <v>352.81666666666672</v>
      </c>
      <c r="J256" s="36">
        <v>356.98333333333335</v>
      </c>
      <c r="K256" s="31">
        <v>348.65</v>
      </c>
      <c r="L256" s="31">
        <v>338.6</v>
      </c>
      <c r="M256" s="31">
        <v>22.255019999999998</v>
      </c>
      <c r="N256" s="1"/>
      <c r="O256" s="1"/>
    </row>
    <row r="257" spans="1:15" ht="12.75" customHeight="1">
      <c r="A257" s="33">
        <v>247</v>
      </c>
      <c r="B257" s="53" t="s">
        <v>424</v>
      </c>
      <c r="C257" s="31">
        <v>1683.95</v>
      </c>
      <c r="D257" s="36">
        <v>1670.1166666666668</v>
      </c>
      <c r="E257" s="36">
        <v>1644.9333333333336</v>
      </c>
      <c r="F257" s="36">
        <v>1605.9166666666667</v>
      </c>
      <c r="G257" s="36">
        <v>1580.7333333333336</v>
      </c>
      <c r="H257" s="36">
        <v>1709.1333333333337</v>
      </c>
      <c r="I257" s="36">
        <v>1734.3166666666671</v>
      </c>
      <c r="J257" s="36">
        <v>1773.3333333333337</v>
      </c>
      <c r="K257" s="31">
        <v>1695.3</v>
      </c>
      <c r="L257" s="31">
        <v>1631.1</v>
      </c>
      <c r="M257" s="31">
        <v>0.70894999999999997</v>
      </c>
      <c r="N257" s="1"/>
      <c r="O257" s="1"/>
    </row>
    <row r="258" spans="1:15" ht="12.75" customHeight="1">
      <c r="A258" s="33">
        <v>248</v>
      </c>
      <c r="B258" s="53" t="s">
        <v>159</v>
      </c>
      <c r="C258" s="31">
        <v>4363.3999999999996</v>
      </c>
      <c r="D258" s="36">
        <v>4368.1166666666659</v>
      </c>
      <c r="E258" s="36">
        <v>4326.2333333333318</v>
      </c>
      <c r="F258" s="36">
        <v>4289.0666666666657</v>
      </c>
      <c r="G258" s="36">
        <v>4247.1833333333316</v>
      </c>
      <c r="H258" s="36">
        <v>4405.2833333333319</v>
      </c>
      <c r="I258" s="36">
        <v>4447.1666666666652</v>
      </c>
      <c r="J258" s="36">
        <v>4484.3333333333321</v>
      </c>
      <c r="K258" s="31">
        <v>4410</v>
      </c>
      <c r="L258" s="31">
        <v>4330.95</v>
      </c>
      <c r="M258" s="31">
        <v>2.1108099999999999</v>
      </c>
      <c r="N258" s="1"/>
      <c r="O258" s="1"/>
    </row>
    <row r="259" spans="1:15" ht="12.75" customHeight="1">
      <c r="A259" s="33">
        <v>249</v>
      </c>
      <c r="B259" s="53" t="s">
        <v>429</v>
      </c>
      <c r="C259" s="31">
        <v>118.5</v>
      </c>
      <c r="D259" s="36">
        <v>118.41666666666667</v>
      </c>
      <c r="E259" s="36">
        <v>116.83333333333334</v>
      </c>
      <c r="F259" s="36">
        <v>115.16666666666667</v>
      </c>
      <c r="G259" s="36">
        <v>113.58333333333334</v>
      </c>
      <c r="H259" s="36">
        <v>120.08333333333334</v>
      </c>
      <c r="I259" s="36">
        <v>121.66666666666669</v>
      </c>
      <c r="J259" s="36">
        <v>123.33333333333334</v>
      </c>
      <c r="K259" s="31">
        <v>120</v>
      </c>
      <c r="L259" s="31">
        <v>116.75</v>
      </c>
      <c r="M259" s="31">
        <v>79.63</v>
      </c>
      <c r="N259" s="1"/>
      <c r="O259" s="1"/>
    </row>
    <row r="260" spans="1:15" ht="12.75" customHeight="1">
      <c r="A260" s="33">
        <v>250</v>
      </c>
      <c r="B260" s="53" t="s">
        <v>425</v>
      </c>
      <c r="C260" s="31">
        <v>1916.7</v>
      </c>
      <c r="D260" s="36">
        <v>1924.6333333333332</v>
      </c>
      <c r="E260" s="36">
        <v>1872.0666666666664</v>
      </c>
      <c r="F260" s="36">
        <v>1827.4333333333332</v>
      </c>
      <c r="G260" s="36">
        <v>1774.8666666666663</v>
      </c>
      <c r="H260" s="36">
        <v>1969.2666666666664</v>
      </c>
      <c r="I260" s="36">
        <v>2021.833333333333</v>
      </c>
      <c r="J260" s="36">
        <v>2066.4666666666662</v>
      </c>
      <c r="K260" s="31">
        <v>1977.2</v>
      </c>
      <c r="L260" s="31">
        <v>1880</v>
      </c>
      <c r="M260" s="31">
        <v>2.7805900000000001</v>
      </c>
      <c r="N260" s="1"/>
      <c r="O260" s="1"/>
    </row>
    <row r="261" spans="1:15" ht="12.75" customHeight="1">
      <c r="A261" s="33">
        <v>251</v>
      </c>
      <c r="B261" s="53" t="s">
        <v>430</v>
      </c>
      <c r="C261" s="31">
        <v>576.79999999999995</v>
      </c>
      <c r="D261" s="36">
        <v>576.56666666666661</v>
      </c>
      <c r="E261" s="36">
        <v>567.63333333333321</v>
      </c>
      <c r="F261" s="36">
        <v>558.46666666666658</v>
      </c>
      <c r="G261" s="36">
        <v>549.53333333333319</v>
      </c>
      <c r="H261" s="36">
        <v>585.73333333333323</v>
      </c>
      <c r="I261" s="36">
        <v>594.66666666666663</v>
      </c>
      <c r="J261" s="36">
        <v>603.83333333333326</v>
      </c>
      <c r="K261" s="31">
        <v>585.5</v>
      </c>
      <c r="L261" s="31">
        <v>567.4</v>
      </c>
      <c r="M261" s="31">
        <v>15.53754</v>
      </c>
      <c r="N261" s="1"/>
      <c r="O261" s="1"/>
    </row>
    <row r="262" spans="1:15" ht="12.75" customHeight="1">
      <c r="A262" s="33">
        <v>252</v>
      </c>
      <c r="B262" s="53" t="s">
        <v>158</v>
      </c>
      <c r="C262" s="31">
        <v>757.15</v>
      </c>
      <c r="D262" s="36">
        <v>755.9</v>
      </c>
      <c r="E262" s="36">
        <v>748.25</v>
      </c>
      <c r="F262" s="36">
        <v>739.35</v>
      </c>
      <c r="G262" s="36">
        <v>731.7</v>
      </c>
      <c r="H262" s="36">
        <v>764.8</v>
      </c>
      <c r="I262" s="36">
        <v>772.44999999999982</v>
      </c>
      <c r="J262" s="36">
        <v>781.34999999999991</v>
      </c>
      <c r="K262" s="31">
        <v>763.55</v>
      </c>
      <c r="L262" s="31">
        <v>747</v>
      </c>
      <c r="M262" s="31">
        <v>19.204529999999998</v>
      </c>
      <c r="N262" s="1"/>
      <c r="O262" s="1"/>
    </row>
    <row r="263" spans="1:15" ht="12.75" customHeight="1">
      <c r="A263" s="33">
        <v>253</v>
      </c>
      <c r="B263" s="53" t="s">
        <v>850</v>
      </c>
      <c r="C263" s="31">
        <v>278.95</v>
      </c>
      <c r="D263" s="36">
        <v>278.51666666666665</v>
      </c>
      <c r="E263" s="36">
        <v>276.93333333333328</v>
      </c>
      <c r="F263" s="36">
        <v>274.91666666666663</v>
      </c>
      <c r="G263" s="36">
        <v>273.33333333333326</v>
      </c>
      <c r="H263" s="36">
        <v>280.5333333333333</v>
      </c>
      <c r="I263" s="36">
        <v>282.11666666666667</v>
      </c>
      <c r="J263" s="36">
        <v>284.13333333333333</v>
      </c>
      <c r="K263" s="31">
        <v>280.10000000000002</v>
      </c>
      <c r="L263" s="31">
        <v>276.5</v>
      </c>
      <c r="M263" s="31">
        <v>0.49123</v>
      </c>
      <c r="N263" s="1"/>
      <c r="O263" s="1"/>
    </row>
    <row r="264" spans="1:15" ht="12.75" customHeight="1">
      <c r="A264" s="33">
        <v>254</v>
      </c>
      <c r="B264" s="53" t="s">
        <v>426</v>
      </c>
      <c r="C264" s="31">
        <v>935.85</v>
      </c>
      <c r="D264" s="36">
        <v>926.96666666666658</v>
      </c>
      <c r="E264" s="36">
        <v>910.93333333333317</v>
      </c>
      <c r="F264" s="36">
        <v>886.01666666666654</v>
      </c>
      <c r="G264" s="36">
        <v>869.98333333333312</v>
      </c>
      <c r="H264" s="36">
        <v>951.88333333333321</v>
      </c>
      <c r="I264" s="36">
        <v>967.91666666666674</v>
      </c>
      <c r="J264" s="36">
        <v>992.83333333333326</v>
      </c>
      <c r="K264" s="31">
        <v>943</v>
      </c>
      <c r="L264" s="31">
        <v>902.05</v>
      </c>
      <c r="M264" s="31">
        <v>2.89751</v>
      </c>
      <c r="N264" s="1"/>
      <c r="O264" s="1"/>
    </row>
    <row r="265" spans="1:15" ht="12.75" customHeight="1">
      <c r="A265" s="33">
        <v>255</v>
      </c>
      <c r="B265" s="53" t="s">
        <v>427</v>
      </c>
      <c r="C265" s="31">
        <v>437.15</v>
      </c>
      <c r="D265" s="36">
        <v>436.81666666666666</v>
      </c>
      <c r="E265" s="36">
        <v>432.33333333333331</v>
      </c>
      <c r="F265" s="36">
        <v>427.51666666666665</v>
      </c>
      <c r="G265" s="36">
        <v>423.0333333333333</v>
      </c>
      <c r="H265" s="36">
        <v>441.63333333333333</v>
      </c>
      <c r="I265" s="36">
        <v>446.11666666666667</v>
      </c>
      <c r="J265" s="36">
        <v>450.93333333333334</v>
      </c>
      <c r="K265" s="31">
        <v>441.3</v>
      </c>
      <c r="L265" s="31">
        <v>432</v>
      </c>
      <c r="M265" s="31">
        <v>10.431509999999999</v>
      </c>
      <c r="N265" s="1"/>
      <c r="O265" s="1"/>
    </row>
    <row r="266" spans="1:15" ht="12.75" customHeight="1">
      <c r="A266" s="33">
        <v>256</v>
      </c>
      <c r="B266" s="53" t="s">
        <v>428</v>
      </c>
      <c r="C266" s="31">
        <v>112</v>
      </c>
      <c r="D266" s="36">
        <v>111.53333333333335</v>
      </c>
      <c r="E266" s="36">
        <v>109.2166666666667</v>
      </c>
      <c r="F266" s="36">
        <v>106.43333333333335</v>
      </c>
      <c r="G266" s="36">
        <v>104.1166666666667</v>
      </c>
      <c r="H266" s="36">
        <v>114.31666666666669</v>
      </c>
      <c r="I266" s="36">
        <v>116.63333333333333</v>
      </c>
      <c r="J266" s="36">
        <v>119.41666666666669</v>
      </c>
      <c r="K266" s="31">
        <v>113.85</v>
      </c>
      <c r="L266" s="31">
        <v>108.75</v>
      </c>
      <c r="M266" s="31">
        <v>73.771810000000002</v>
      </c>
      <c r="N266" s="1"/>
      <c r="O266" s="1"/>
    </row>
    <row r="267" spans="1:15" ht="12.75" customHeight="1">
      <c r="A267" s="33">
        <v>257</v>
      </c>
      <c r="B267" s="53" t="s">
        <v>283</v>
      </c>
      <c r="C267" s="31">
        <v>504.75</v>
      </c>
      <c r="D267" s="36">
        <v>501.5</v>
      </c>
      <c r="E267" s="36">
        <v>494.4</v>
      </c>
      <c r="F267" s="36">
        <v>484.04999999999995</v>
      </c>
      <c r="G267" s="36">
        <v>476.94999999999993</v>
      </c>
      <c r="H267" s="36">
        <v>511.85</v>
      </c>
      <c r="I267" s="36">
        <v>518.95000000000005</v>
      </c>
      <c r="J267" s="36">
        <v>529.30000000000007</v>
      </c>
      <c r="K267" s="31">
        <v>508.6</v>
      </c>
      <c r="L267" s="31">
        <v>491.15</v>
      </c>
      <c r="M267" s="31">
        <v>28.85641</v>
      </c>
      <c r="N267" s="1"/>
      <c r="O267" s="1"/>
    </row>
    <row r="268" spans="1:15" ht="12.75" customHeight="1">
      <c r="A268" s="33">
        <v>258</v>
      </c>
      <c r="B268" s="53" t="s">
        <v>160</v>
      </c>
      <c r="C268" s="31">
        <v>818.65</v>
      </c>
      <c r="D268" s="36">
        <v>816.23333333333323</v>
      </c>
      <c r="E268" s="36">
        <v>810.46666666666647</v>
      </c>
      <c r="F268" s="36">
        <v>802.28333333333319</v>
      </c>
      <c r="G268" s="36">
        <v>796.51666666666642</v>
      </c>
      <c r="H268" s="36">
        <v>824.41666666666652</v>
      </c>
      <c r="I268" s="36">
        <v>830.18333333333317</v>
      </c>
      <c r="J268" s="36">
        <v>838.36666666666656</v>
      </c>
      <c r="K268" s="31">
        <v>822</v>
      </c>
      <c r="L268" s="31">
        <v>808.05</v>
      </c>
      <c r="M268" s="31">
        <v>19.540230000000001</v>
      </c>
      <c r="N268" s="1"/>
      <c r="O268" s="1"/>
    </row>
    <row r="269" spans="1:15" ht="12.75" customHeight="1">
      <c r="A269" s="33">
        <v>259</v>
      </c>
      <c r="B269" s="53" t="s">
        <v>161</v>
      </c>
      <c r="C269" s="31">
        <v>519.54999999999995</v>
      </c>
      <c r="D269" s="36">
        <v>518.4</v>
      </c>
      <c r="E269" s="36">
        <v>510.65</v>
      </c>
      <c r="F269" s="36">
        <v>501.75</v>
      </c>
      <c r="G269" s="36">
        <v>494</v>
      </c>
      <c r="H269" s="36">
        <v>527.29999999999995</v>
      </c>
      <c r="I269" s="36">
        <v>535.04999999999995</v>
      </c>
      <c r="J269" s="36">
        <v>543.94999999999993</v>
      </c>
      <c r="K269" s="31">
        <v>526.15</v>
      </c>
      <c r="L269" s="31">
        <v>509.5</v>
      </c>
      <c r="M269" s="31">
        <v>42.594200000000001</v>
      </c>
      <c r="N269" s="1"/>
      <c r="O269" s="1"/>
    </row>
    <row r="270" spans="1:15" ht="12.75" customHeight="1">
      <c r="A270" s="33">
        <v>260</v>
      </c>
      <c r="B270" s="53" t="s">
        <v>431</v>
      </c>
      <c r="C270" s="31">
        <v>437.8</v>
      </c>
      <c r="D270" s="36">
        <v>436.61666666666662</v>
      </c>
      <c r="E270" s="36">
        <v>430.03333333333325</v>
      </c>
      <c r="F270" s="36">
        <v>422.26666666666665</v>
      </c>
      <c r="G270" s="36">
        <v>415.68333333333328</v>
      </c>
      <c r="H270" s="36">
        <v>444.38333333333321</v>
      </c>
      <c r="I270" s="36">
        <v>450.96666666666658</v>
      </c>
      <c r="J270" s="36">
        <v>458.73333333333318</v>
      </c>
      <c r="K270" s="31">
        <v>443.2</v>
      </c>
      <c r="L270" s="31">
        <v>428.85</v>
      </c>
      <c r="M270" s="31">
        <v>7.9954000000000001</v>
      </c>
      <c r="N270" s="1"/>
      <c r="O270" s="1"/>
    </row>
    <row r="271" spans="1:15" ht="12.75" customHeight="1">
      <c r="A271" s="33">
        <v>261</v>
      </c>
      <c r="B271" s="53" t="s">
        <v>432</v>
      </c>
      <c r="C271" s="31">
        <v>571.45000000000005</v>
      </c>
      <c r="D271" s="36">
        <v>569.73333333333335</v>
      </c>
      <c r="E271" s="36">
        <v>564.7166666666667</v>
      </c>
      <c r="F271" s="36">
        <v>557.98333333333335</v>
      </c>
      <c r="G271" s="36">
        <v>552.9666666666667</v>
      </c>
      <c r="H271" s="36">
        <v>576.4666666666667</v>
      </c>
      <c r="I271" s="36">
        <v>581.48333333333335</v>
      </c>
      <c r="J271" s="36">
        <v>588.2166666666667</v>
      </c>
      <c r="K271" s="31">
        <v>574.75</v>
      </c>
      <c r="L271" s="31">
        <v>563</v>
      </c>
      <c r="M271" s="31">
        <v>4.0962399999999999</v>
      </c>
      <c r="N271" s="1"/>
      <c r="O271" s="1"/>
    </row>
    <row r="272" spans="1:15" ht="12.75" customHeight="1">
      <c r="A272" s="33">
        <v>262</v>
      </c>
      <c r="B272" s="53" t="s">
        <v>433</v>
      </c>
      <c r="C272" s="31">
        <v>828.1</v>
      </c>
      <c r="D272" s="36">
        <v>833.28333333333342</v>
      </c>
      <c r="E272" s="36">
        <v>815.61666666666679</v>
      </c>
      <c r="F272" s="36">
        <v>803.13333333333333</v>
      </c>
      <c r="G272" s="36">
        <v>785.4666666666667</v>
      </c>
      <c r="H272" s="36">
        <v>845.76666666666688</v>
      </c>
      <c r="I272" s="36">
        <v>863.43333333333362</v>
      </c>
      <c r="J272" s="36">
        <v>875.91666666666697</v>
      </c>
      <c r="K272" s="31">
        <v>850.95</v>
      </c>
      <c r="L272" s="31">
        <v>820.8</v>
      </c>
      <c r="M272" s="31">
        <v>2.2650600000000001</v>
      </c>
      <c r="N272" s="1"/>
      <c r="O272" s="1"/>
    </row>
    <row r="273" spans="1:15" ht="12.75" customHeight="1">
      <c r="A273" s="33">
        <v>263</v>
      </c>
      <c r="B273" s="53" t="s">
        <v>434</v>
      </c>
      <c r="C273" s="31">
        <v>515.15</v>
      </c>
      <c r="D273" s="36">
        <v>518.06666666666672</v>
      </c>
      <c r="E273" s="36">
        <v>486.13333333333344</v>
      </c>
      <c r="F273" s="36">
        <v>457.11666666666673</v>
      </c>
      <c r="G273" s="36">
        <v>425.18333333333345</v>
      </c>
      <c r="H273" s="36">
        <v>547.08333333333348</v>
      </c>
      <c r="I273" s="36">
        <v>579.01666666666665</v>
      </c>
      <c r="J273" s="36">
        <v>608.03333333333342</v>
      </c>
      <c r="K273" s="31">
        <v>550</v>
      </c>
      <c r="L273" s="31">
        <v>489.05</v>
      </c>
      <c r="M273" s="31">
        <v>39.334269999999997</v>
      </c>
      <c r="N273" s="1"/>
      <c r="O273" s="1"/>
    </row>
    <row r="274" spans="1:15" ht="12.75" customHeight="1">
      <c r="A274" s="33">
        <v>264</v>
      </c>
      <c r="B274" s="53" t="s">
        <v>435</v>
      </c>
      <c r="C274" s="31">
        <v>790.15</v>
      </c>
      <c r="D274" s="36">
        <v>777.83333333333337</v>
      </c>
      <c r="E274" s="36">
        <v>762.66666666666674</v>
      </c>
      <c r="F274" s="36">
        <v>735.18333333333339</v>
      </c>
      <c r="G274" s="36">
        <v>720.01666666666677</v>
      </c>
      <c r="H274" s="36">
        <v>805.31666666666672</v>
      </c>
      <c r="I274" s="36">
        <v>820.48333333333346</v>
      </c>
      <c r="J274" s="36">
        <v>847.9666666666667</v>
      </c>
      <c r="K274" s="31">
        <v>793</v>
      </c>
      <c r="L274" s="31">
        <v>750.35</v>
      </c>
      <c r="M274" s="31">
        <v>3.01593</v>
      </c>
      <c r="N274" s="1"/>
      <c r="O274" s="1"/>
    </row>
    <row r="275" spans="1:15" ht="12.75" customHeight="1">
      <c r="A275" s="33">
        <v>265</v>
      </c>
      <c r="B275" s="53" t="s">
        <v>440</v>
      </c>
      <c r="C275" s="31">
        <v>1384</v>
      </c>
      <c r="D275" s="36">
        <v>1379.5833333333333</v>
      </c>
      <c r="E275" s="36">
        <v>1353.1666666666665</v>
      </c>
      <c r="F275" s="36">
        <v>1322.3333333333333</v>
      </c>
      <c r="G275" s="36">
        <v>1295.9166666666665</v>
      </c>
      <c r="H275" s="36">
        <v>1410.4166666666665</v>
      </c>
      <c r="I275" s="36">
        <v>1436.833333333333</v>
      </c>
      <c r="J275" s="36">
        <v>1467.6666666666665</v>
      </c>
      <c r="K275" s="31">
        <v>1406</v>
      </c>
      <c r="L275" s="31">
        <v>1348.75</v>
      </c>
      <c r="M275" s="31">
        <v>7.14</v>
      </c>
      <c r="N275" s="1"/>
      <c r="O275" s="1"/>
    </row>
    <row r="276" spans="1:15" ht="12.75" customHeight="1">
      <c r="A276" s="33">
        <v>266</v>
      </c>
      <c r="B276" s="53" t="s">
        <v>838</v>
      </c>
      <c r="C276" s="31">
        <v>795.3</v>
      </c>
      <c r="D276" s="36">
        <v>787.66666666666663</v>
      </c>
      <c r="E276" s="36">
        <v>776.93333333333328</v>
      </c>
      <c r="F276" s="36">
        <v>758.56666666666661</v>
      </c>
      <c r="G276" s="36">
        <v>747.83333333333326</v>
      </c>
      <c r="H276" s="36">
        <v>806.0333333333333</v>
      </c>
      <c r="I276" s="36">
        <v>816.76666666666665</v>
      </c>
      <c r="J276" s="36">
        <v>835.13333333333333</v>
      </c>
      <c r="K276" s="31">
        <v>798.4</v>
      </c>
      <c r="L276" s="31">
        <v>769.3</v>
      </c>
      <c r="M276" s="31">
        <v>3.84124</v>
      </c>
      <c r="N276" s="1"/>
      <c r="O276" s="1"/>
    </row>
    <row r="277" spans="1:15" ht="12.75" customHeight="1">
      <c r="A277" s="33">
        <v>267</v>
      </c>
      <c r="B277" s="53" t="s">
        <v>441</v>
      </c>
      <c r="C277" s="31">
        <v>350.2</v>
      </c>
      <c r="D277" s="36">
        <v>359.05</v>
      </c>
      <c r="E277" s="36">
        <v>338.90000000000003</v>
      </c>
      <c r="F277" s="36">
        <v>327.60000000000002</v>
      </c>
      <c r="G277" s="36">
        <v>307.45000000000005</v>
      </c>
      <c r="H277" s="36">
        <v>370.35</v>
      </c>
      <c r="I277" s="36">
        <v>390.5</v>
      </c>
      <c r="J277" s="36">
        <v>401.8</v>
      </c>
      <c r="K277" s="31">
        <v>379.2</v>
      </c>
      <c r="L277" s="31">
        <v>347.75</v>
      </c>
      <c r="M277" s="31">
        <v>75.222470000000001</v>
      </c>
      <c r="N277" s="1"/>
      <c r="O277" s="1"/>
    </row>
    <row r="278" spans="1:15" ht="12.75" customHeight="1">
      <c r="A278" s="33">
        <v>268</v>
      </c>
      <c r="B278" s="53" t="s">
        <v>442</v>
      </c>
      <c r="C278" s="31">
        <v>341.75</v>
      </c>
      <c r="D278" s="36">
        <v>340.58333333333331</v>
      </c>
      <c r="E278" s="36">
        <v>338.26666666666665</v>
      </c>
      <c r="F278" s="36">
        <v>334.78333333333336</v>
      </c>
      <c r="G278" s="36">
        <v>332.4666666666667</v>
      </c>
      <c r="H278" s="36">
        <v>344.06666666666661</v>
      </c>
      <c r="I278" s="36">
        <v>346.38333333333333</v>
      </c>
      <c r="J278" s="36">
        <v>349.86666666666656</v>
      </c>
      <c r="K278" s="31">
        <v>342.9</v>
      </c>
      <c r="L278" s="31">
        <v>337.1</v>
      </c>
      <c r="M278" s="31">
        <v>2.3688400000000001</v>
      </c>
      <c r="N278" s="1"/>
      <c r="O278" s="1"/>
    </row>
    <row r="279" spans="1:15" ht="12.75" customHeight="1">
      <c r="A279" s="33">
        <v>269</v>
      </c>
      <c r="B279" s="53" t="s">
        <v>443</v>
      </c>
      <c r="C279" s="31">
        <v>198.35</v>
      </c>
      <c r="D279" s="36">
        <v>197.5</v>
      </c>
      <c r="E279" s="36">
        <v>193.1</v>
      </c>
      <c r="F279" s="36">
        <v>187.85</v>
      </c>
      <c r="G279" s="36">
        <v>183.45</v>
      </c>
      <c r="H279" s="36">
        <v>202.75</v>
      </c>
      <c r="I279" s="36">
        <v>207.14999999999998</v>
      </c>
      <c r="J279" s="36">
        <v>212.4</v>
      </c>
      <c r="K279" s="31">
        <v>201.9</v>
      </c>
      <c r="L279" s="31">
        <v>192.25</v>
      </c>
      <c r="M279" s="31">
        <v>53.778109999999998</v>
      </c>
      <c r="N279" s="1"/>
      <c r="O279" s="1"/>
    </row>
    <row r="280" spans="1:15" ht="12.75" customHeight="1">
      <c r="A280" s="33">
        <v>270</v>
      </c>
      <c r="B280" s="53" t="s">
        <v>444</v>
      </c>
      <c r="C280" s="31">
        <v>657.65</v>
      </c>
      <c r="D280" s="36">
        <v>657.73333333333335</v>
      </c>
      <c r="E280" s="36">
        <v>640.4666666666667</v>
      </c>
      <c r="F280" s="36">
        <v>623.2833333333333</v>
      </c>
      <c r="G280" s="36">
        <v>606.01666666666665</v>
      </c>
      <c r="H280" s="36">
        <v>674.91666666666674</v>
      </c>
      <c r="I280" s="36">
        <v>692.18333333333339</v>
      </c>
      <c r="J280" s="36">
        <v>709.36666666666679</v>
      </c>
      <c r="K280" s="31">
        <v>675</v>
      </c>
      <c r="L280" s="31">
        <v>640.54999999999995</v>
      </c>
      <c r="M280" s="31">
        <v>28.94576</v>
      </c>
      <c r="N280" s="1"/>
      <c r="O280" s="1"/>
    </row>
    <row r="281" spans="1:15" ht="12.75" customHeight="1">
      <c r="A281" s="33">
        <v>271</v>
      </c>
      <c r="B281" s="53" t="s">
        <v>436</v>
      </c>
      <c r="C281" s="31">
        <v>3193.1</v>
      </c>
      <c r="D281" s="36">
        <v>3152.7000000000003</v>
      </c>
      <c r="E281" s="36">
        <v>3090.4000000000005</v>
      </c>
      <c r="F281" s="36">
        <v>2987.7000000000003</v>
      </c>
      <c r="G281" s="36">
        <v>2925.4000000000005</v>
      </c>
      <c r="H281" s="36">
        <v>3255.4000000000005</v>
      </c>
      <c r="I281" s="36">
        <v>3317.7000000000007</v>
      </c>
      <c r="J281" s="36">
        <v>3420.4000000000005</v>
      </c>
      <c r="K281" s="31">
        <v>3215</v>
      </c>
      <c r="L281" s="31">
        <v>3050</v>
      </c>
      <c r="M281" s="31">
        <v>3.0088400000000002</v>
      </c>
      <c r="N281" s="1"/>
      <c r="O281" s="1"/>
    </row>
    <row r="282" spans="1:15" ht="12.75" customHeight="1">
      <c r="A282" s="33">
        <v>272</v>
      </c>
      <c r="B282" s="53" t="s">
        <v>855</v>
      </c>
      <c r="C282" s="31">
        <v>711.55</v>
      </c>
      <c r="D282" s="36">
        <v>707.33333333333337</v>
      </c>
      <c r="E282" s="36">
        <v>690.81666666666672</v>
      </c>
      <c r="F282" s="36">
        <v>670.08333333333337</v>
      </c>
      <c r="G282" s="36">
        <v>653.56666666666672</v>
      </c>
      <c r="H282" s="36">
        <v>728.06666666666672</v>
      </c>
      <c r="I282" s="36">
        <v>744.58333333333337</v>
      </c>
      <c r="J282" s="36">
        <v>765.31666666666672</v>
      </c>
      <c r="K282" s="31">
        <v>723.85</v>
      </c>
      <c r="L282" s="31">
        <v>686.6</v>
      </c>
      <c r="M282" s="31">
        <v>0.71972000000000003</v>
      </c>
      <c r="N282" s="1"/>
      <c r="O282" s="1"/>
    </row>
    <row r="283" spans="1:15" ht="12.75" customHeight="1">
      <c r="A283" s="33">
        <v>273</v>
      </c>
      <c r="B283" s="53" t="s">
        <v>851</v>
      </c>
      <c r="C283" s="31">
        <v>620.70000000000005</v>
      </c>
      <c r="D283" s="36">
        <v>614.6</v>
      </c>
      <c r="E283" s="36">
        <v>600.20000000000005</v>
      </c>
      <c r="F283" s="36">
        <v>579.70000000000005</v>
      </c>
      <c r="G283" s="36">
        <v>565.30000000000007</v>
      </c>
      <c r="H283" s="36">
        <v>635.1</v>
      </c>
      <c r="I283" s="36">
        <v>649.49999999999989</v>
      </c>
      <c r="J283" s="36">
        <v>670</v>
      </c>
      <c r="K283" s="31">
        <v>629</v>
      </c>
      <c r="L283" s="31">
        <v>594.1</v>
      </c>
      <c r="M283" s="31">
        <v>18.5488</v>
      </c>
      <c r="N283" s="1"/>
      <c r="O283" s="1"/>
    </row>
    <row r="284" spans="1:15" ht="12.75" customHeight="1">
      <c r="A284" s="33">
        <v>274</v>
      </c>
      <c r="B284" s="53" t="s">
        <v>437</v>
      </c>
      <c r="C284" s="31">
        <v>276.60000000000002</v>
      </c>
      <c r="D284" s="36">
        <v>275.16666666666669</v>
      </c>
      <c r="E284" s="36">
        <v>272.33333333333337</v>
      </c>
      <c r="F284" s="36">
        <v>268.06666666666666</v>
      </c>
      <c r="G284" s="36">
        <v>265.23333333333335</v>
      </c>
      <c r="H284" s="36">
        <v>279.43333333333339</v>
      </c>
      <c r="I284" s="36">
        <v>282.26666666666677</v>
      </c>
      <c r="J284" s="36">
        <v>286.53333333333342</v>
      </c>
      <c r="K284" s="31">
        <v>278</v>
      </c>
      <c r="L284" s="31">
        <v>270.89999999999998</v>
      </c>
      <c r="M284" s="31">
        <v>14.15217</v>
      </c>
      <c r="N284" s="1"/>
      <c r="O284" s="1"/>
    </row>
    <row r="285" spans="1:15" ht="12.75" customHeight="1">
      <c r="A285" s="33">
        <v>275</v>
      </c>
      <c r="B285" s="53" t="s">
        <v>162</v>
      </c>
      <c r="C285" s="31">
        <v>1825.25</v>
      </c>
      <c r="D285" s="36">
        <v>1818.3999999999999</v>
      </c>
      <c r="E285" s="36">
        <v>1795.3499999999997</v>
      </c>
      <c r="F285" s="36">
        <v>1765.4499999999998</v>
      </c>
      <c r="G285" s="36">
        <v>1742.3999999999996</v>
      </c>
      <c r="H285" s="36">
        <v>1848.2999999999997</v>
      </c>
      <c r="I285" s="36">
        <v>1871.35</v>
      </c>
      <c r="J285" s="36">
        <v>1901.2499999999998</v>
      </c>
      <c r="K285" s="31">
        <v>1841.45</v>
      </c>
      <c r="L285" s="31">
        <v>1788.5</v>
      </c>
      <c r="M285" s="31">
        <v>81.174009999999996</v>
      </c>
      <c r="N285" s="1"/>
      <c r="O285" s="1"/>
    </row>
    <row r="286" spans="1:15" ht="12.75" customHeight="1">
      <c r="A286" s="33">
        <v>276</v>
      </c>
      <c r="B286" s="53" t="s">
        <v>438</v>
      </c>
      <c r="C286" s="31">
        <v>1550.8</v>
      </c>
      <c r="D286" s="36">
        <v>1524.9333333333332</v>
      </c>
      <c r="E286" s="36">
        <v>1489.9666666666662</v>
      </c>
      <c r="F286" s="36">
        <v>1429.133333333333</v>
      </c>
      <c r="G286" s="36">
        <v>1394.1666666666661</v>
      </c>
      <c r="H286" s="36">
        <v>1585.7666666666664</v>
      </c>
      <c r="I286" s="36">
        <v>1620.7333333333331</v>
      </c>
      <c r="J286" s="36">
        <v>1681.5666666666666</v>
      </c>
      <c r="K286" s="31">
        <v>1559.9</v>
      </c>
      <c r="L286" s="31">
        <v>1464.1</v>
      </c>
      <c r="M286" s="31">
        <v>37.602760000000004</v>
      </c>
      <c r="N286" s="1"/>
      <c r="O286" s="1"/>
    </row>
    <row r="287" spans="1:15" ht="12.75" customHeight="1">
      <c r="A287" s="33">
        <v>277</v>
      </c>
      <c r="B287" s="53" t="s">
        <v>439</v>
      </c>
      <c r="C287" s="31">
        <v>359.85</v>
      </c>
      <c r="D287" s="36">
        <v>362.8</v>
      </c>
      <c r="E287" s="36">
        <v>355.15000000000003</v>
      </c>
      <c r="F287" s="36">
        <v>350.45000000000005</v>
      </c>
      <c r="G287" s="36">
        <v>342.80000000000007</v>
      </c>
      <c r="H287" s="36">
        <v>367.5</v>
      </c>
      <c r="I287" s="36">
        <v>375.15</v>
      </c>
      <c r="J287" s="36">
        <v>379.84999999999997</v>
      </c>
      <c r="K287" s="31">
        <v>370.45</v>
      </c>
      <c r="L287" s="31">
        <v>358.1</v>
      </c>
      <c r="M287" s="31">
        <v>4.7217500000000001</v>
      </c>
      <c r="N287" s="1"/>
      <c r="O287" s="1"/>
    </row>
    <row r="288" spans="1:15" ht="12.75" customHeight="1">
      <c r="A288" s="33">
        <v>278</v>
      </c>
      <c r="B288" s="53" t="s">
        <v>445</v>
      </c>
      <c r="C288" s="31">
        <v>2136.1</v>
      </c>
      <c r="D288" s="36">
        <v>2123.0499999999997</v>
      </c>
      <c r="E288" s="36">
        <v>2089.5499999999993</v>
      </c>
      <c r="F288" s="36">
        <v>2042.9999999999995</v>
      </c>
      <c r="G288" s="36">
        <v>2009.4999999999991</v>
      </c>
      <c r="H288" s="36">
        <v>2169.5999999999995</v>
      </c>
      <c r="I288" s="36">
        <v>2203.1000000000004</v>
      </c>
      <c r="J288" s="36">
        <v>2249.6499999999996</v>
      </c>
      <c r="K288" s="31">
        <v>2156.5500000000002</v>
      </c>
      <c r="L288" s="31">
        <v>2076.5</v>
      </c>
      <c r="M288" s="31">
        <v>2.4420099999999998</v>
      </c>
      <c r="N288" s="1"/>
      <c r="O288" s="1"/>
    </row>
    <row r="289" spans="1:15" ht="12.75" customHeight="1">
      <c r="A289" s="33">
        <v>279</v>
      </c>
      <c r="B289" s="53" t="s">
        <v>852</v>
      </c>
      <c r="C289" s="31">
        <v>3648.25</v>
      </c>
      <c r="D289" s="36">
        <v>3640.7000000000003</v>
      </c>
      <c r="E289" s="36">
        <v>3586.1500000000005</v>
      </c>
      <c r="F289" s="36">
        <v>3524.05</v>
      </c>
      <c r="G289" s="36">
        <v>3469.5000000000005</v>
      </c>
      <c r="H289" s="36">
        <v>3702.8000000000006</v>
      </c>
      <c r="I289" s="36">
        <v>3757.3500000000008</v>
      </c>
      <c r="J289" s="36">
        <v>3819.4500000000007</v>
      </c>
      <c r="K289" s="31">
        <v>3695.25</v>
      </c>
      <c r="L289" s="31">
        <v>3578.6</v>
      </c>
      <c r="M289" s="31">
        <v>0.52586999999999995</v>
      </c>
      <c r="N289" s="1"/>
      <c r="O289" s="1"/>
    </row>
    <row r="290" spans="1:15" ht="12.75" customHeight="1">
      <c r="A290" s="33">
        <v>280</v>
      </c>
      <c r="B290" s="53" t="s">
        <v>163</v>
      </c>
      <c r="C290" s="31">
        <v>173.2</v>
      </c>
      <c r="D290" s="36">
        <v>172.14999999999998</v>
      </c>
      <c r="E290" s="36">
        <v>169.44999999999996</v>
      </c>
      <c r="F290" s="36">
        <v>165.7</v>
      </c>
      <c r="G290" s="36">
        <v>162.99999999999997</v>
      </c>
      <c r="H290" s="36">
        <v>175.89999999999995</v>
      </c>
      <c r="I290" s="36">
        <v>178.6</v>
      </c>
      <c r="J290" s="36">
        <v>182.34999999999994</v>
      </c>
      <c r="K290" s="31">
        <v>174.85</v>
      </c>
      <c r="L290" s="31">
        <v>168.4</v>
      </c>
      <c r="M290" s="31">
        <v>100.43104</v>
      </c>
      <c r="N290" s="1"/>
      <c r="O290" s="1"/>
    </row>
    <row r="291" spans="1:15" ht="12.75" customHeight="1">
      <c r="A291" s="33">
        <v>281</v>
      </c>
      <c r="B291" s="53" t="s">
        <v>169</v>
      </c>
      <c r="C291" s="31">
        <v>5583.95</v>
      </c>
      <c r="D291" s="36">
        <v>5544.1166666666659</v>
      </c>
      <c r="E291" s="36">
        <v>5455.8333333333321</v>
      </c>
      <c r="F291" s="36">
        <v>5327.7166666666662</v>
      </c>
      <c r="G291" s="36">
        <v>5239.4333333333325</v>
      </c>
      <c r="H291" s="36">
        <v>5672.2333333333318</v>
      </c>
      <c r="I291" s="36">
        <v>5760.5166666666664</v>
      </c>
      <c r="J291" s="36">
        <v>5888.6333333333314</v>
      </c>
      <c r="K291" s="31">
        <v>5632.4</v>
      </c>
      <c r="L291" s="31">
        <v>5416</v>
      </c>
      <c r="M291" s="31">
        <v>2.38436</v>
      </c>
      <c r="N291" s="1"/>
      <c r="O291" s="1"/>
    </row>
    <row r="292" spans="1:15" ht="12.75" customHeight="1">
      <c r="A292" s="33">
        <v>282</v>
      </c>
      <c r="B292" s="53" t="s">
        <v>446</v>
      </c>
      <c r="C292" s="31">
        <v>13720.15</v>
      </c>
      <c r="D292" s="36">
        <v>13510.733333333332</v>
      </c>
      <c r="E292" s="36">
        <v>13231.466666666664</v>
      </c>
      <c r="F292" s="36">
        <v>12742.783333333331</v>
      </c>
      <c r="G292" s="36">
        <v>12463.516666666663</v>
      </c>
      <c r="H292" s="36">
        <v>13999.416666666664</v>
      </c>
      <c r="I292" s="36">
        <v>14278.683333333331</v>
      </c>
      <c r="J292" s="36">
        <v>14767.366666666665</v>
      </c>
      <c r="K292" s="31">
        <v>13790</v>
      </c>
      <c r="L292" s="31">
        <v>13022.05</v>
      </c>
      <c r="M292" s="31">
        <v>6.9559999999999997E-2</v>
      </c>
      <c r="N292" s="1"/>
      <c r="O292" s="1"/>
    </row>
    <row r="293" spans="1:15" ht="12.75" customHeight="1">
      <c r="A293" s="33">
        <v>283</v>
      </c>
      <c r="B293" s="53" t="s">
        <v>167</v>
      </c>
      <c r="C293" s="31">
        <v>3479.75</v>
      </c>
      <c r="D293" s="36">
        <v>3468.2666666666664</v>
      </c>
      <c r="E293" s="36">
        <v>3398.5333333333328</v>
      </c>
      <c r="F293" s="36">
        <v>3317.3166666666666</v>
      </c>
      <c r="G293" s="36">
        <v>3247.583333333333</v>
      </c>
      <c r="H293" s="36">
        <v>3549.4833333333327</v>
      </c>
      <c r="I293" s="36">
        <v>3619.2166666666662</v>
      </c>
      <c r="J293" s="36">
        <v>3700.4333333333325</v>
      </c>
      <c r="K293" s="31">
        <v>3538</v>
      </c>
      <c r="L293" s="31">
        <v>3387.05</v>
      </c>
      <c r="M293" s="31">
        <v>96.376059999999995</v>
      </c>
      <c r="N293" s="1"/>
      <c r="O293" s="1"/>
    </row>
    <row r="294" spans="1:15" ht="12.75" customHeight="1">
      <c r="A294" s="33">
        <v>284</v>
      </c>
      <c r="B294" s="53" t="s">
        <v>447</v>
      </c>
      <c r="C294" s="31">
        <v>470.55</v>
      </c>
      <c r="D294" s="36">
        <v>469.84999999999997</v>
      </c>
      <c r="E294" s="36">
        <v>464.69999999999993</v>
      </c>
      <c r="F294" s="36">
        <v>458.84999999999997</v>
      </c>
      <c r="G294" s="36">
        <v>453.69999999999993</v>
      </c>
      <c r="H294" s="36">
        <v>475.69999999999993</v>
      </c>
      <c r="I294" s="36">
        <v>480.84999999999991</v>
      </c>
      <c r="J294" s="36">
        <v>486.69999999999993</v>
      </c>
      <c r="K294" s="31">
        <v>475</v>
      </c>
      <c r="L294" s="31">
        <v>464</v>
      </c>
      <c r="M294" s="31">
        <v>6.25115</v>
      </c>
      <c r="N294" s="1"/>
      <c r="O294" s="1"/>
    </row>
    <row r="295" spans="1:15" ht="12.75" customHeight="1">
      <c r="A295" s="33">
        <v>285</v>
      </c>
      <c r="B295" s="53" t="s">
        <v>165</v>
      </c>
      <c r="C295" s="31">
        <v>381.35</v>
      </c>
      <c r="D295" s="36">
        <v>378.75</v>
      </c>
      <c r="E295" s="36">
        <v>373.5</v>
      </c>
      <c r="F295" s="36">
        <v>365.65</v>
      </c>
      <c r="G295" s="36">
        <v>360.4</v>
      </c>
      <c r="H295" s="36">
        <v>386.6</v>
      </c>
      <c r="I295" s="36">
        <v>391.85</v>
      </c>
      <c r="J295" s="36">
        <v>399.70000000000005</v>
      </c>
      <c r="K295" s="31">
        <v>384</v>
      </c>
      <c r="L295" s="31">
        <v>370.9</v>
      </c>
      <c r="M295" s="31">
        <v>26.030149999999999</v>
      </c>
      <c r="N295" s="1"/>
      <c r="O295" s="1"/>
    </row>
    <row r="296" spans="1:15" ht="12.75" customHeight="1">
      <c r="A296" s="33">
        <v>286</v>
      </c>
      <c r="B296" s="53" t="s">
        <v>448</v>
      </c>
      <c r="C296" s="31">
        <v>269.89999999999998</v>
      </c>
      <c r="D296" s="36">
        <v>270.21666666666664</v>
      </c>
      <c r="E296" s="36">
        <v>266.83333333333326</v>
      </c>
      <c r="F296" s="36">
        <v>263.76666666666659</v>
      </c>
      <c r="G296" s="36">
        <v>260.38333333333321</v>
      </c>
      <c r="H296" s="36">
        <v>273.2833333333333</v>
      </c>
      <c r="I296" s="36">
        <v>276.66666666666663</v>
      </c>
      <c r="J296" s="36">
        <v>279.73333333333335</v>
      </c>
      <c r="K296" s="31">
        <v>273.60000000000002</v>
      </c>
      <c r="L296" s="31">
        <v>267.14999999999998</v>
      </c>
      <c r="M296" s="31">
        <v>7.5385900000000001</v>
      </c>
      <c r="N296" s="1"/>
      <c r="O296" s="1"/>
    </row>
    <row r="297" spans="1:15" ht="12.75" customHeight="1">
      <c r="A297" s="33">
        <v>287</v>
      </c>
      <c r="B297" s="53" t="s">
        <v>449</v>
      </c>
      <c r="C297" s="31">
        <v>139.85</v>
      </c>
      <c r="D297" s="36">
        <v>140.28333333333333</v>
      </c>
      <c r="E297" s="36">
        <v>137.06666666666666</v>
      </c>
      <c r="F297" s="36">
        <v>134.28333333333333</v>
      </c>
      <c r="G297" s="36">
        <v>131.06666666666666</v>
      </c>
      <c r="H297" s="36">
        <v>143.06666666666666</v>
      </c>
      <c r="I297" s="36">
        <v>146.2833333333333</v>
      </c>
      <c r="J297" s="36">
        <v>149.06666666666666</v>
      </c>
      <c r="K297" s="31">
        <v>143.5</v>
      </c>
      <c r="L297" s="31">
        <v>137.5</v>
      </c>
      <c r="M297" s="31">
        <v>65.273840000000007</v>
      </c>
      <c r="N297" s="1"/>
      <c r="O297" s="1"/>
    </row>
    <row r="298" spans="1:15" ht="12.75" customHeight="1">
      <c r="A298" s="33">
        <v>288</v>
      </c>
      <c r="B298" s="53" t="s">
        <v>166</v>
      </c>
      <c r="C298" s="31">
        <v>625.6</v>
      </c>
      <c r="D298" s="36">
        <v>623.9666666666667</v>
      </c>
      <c r="E298" s="36">
        <v>619.98333333333335</v>
      </c>
      <c r="F298" s="36">
        <v>614.36666666666667</v>
      </c>
      <c r="G298" s="36">
        <v>610.38333333333333</v>
      </c>
      <c r="H298" s="36">
        <v>629.58333333333337</v>
      </c>
      <c r="I298" s="36">
        <v>633.56666666666672</v>
      </c>
      <c r="J298" s="36">
        <v>639.18333333333339</v>
      </c>
      <c r="K298" s="31">
        <v>627.95000000000005</v>
      </c>
      <c r="L298" s="31">
        <v>618.35</v>
      </c>
      <c r="M298" s="31">
        <v>50.302869999999999</v>
      </c>
      <c r="N298" s="1"/>
      <c r="O298" s="1"/>
    </row>
    <row r="299" spans="1:15" ht="12.75" customHeight="1">
      <c r="A299" s="33">
        <v>289</v>
      </c>
      <c r="B299" s="53" t="s">
        <v>284</v>
      </c>
      <c r="C299" s="31">
        <v>949.75</v>
      </c>
      <c r="D299" s="36">
        <v>952.80000000000007</v>
      </c>
      <c r="E299" s="36">
        <v>933.70000000000016</v>
      </c>
      <c r="F299" s="36">
        <v>917.65000000000009</v>
      </c>
      <c r="G299" s="36">
        <v>898.55000000000018</v>
      </c>
      <c r="H299" s="36">
        <v>968.85000000000014</v>
      </c>
      <c r="I299" s="36">
        <v>987.95</v>
      </c>
      <c r="J299" s="36">
        <v>1004.0000000000001</v>
      </c>
      <c r="K299" s="31">
        <v>971.9</v>
      </c>
      <c r="L299" s="31">
        <v>936.75</v>
      </c>
      <c r="M299" s="31">
        <v>77.263319999999993</v>
      </c>
      <c r="N299" s="1"/>
      <c r="O299" s="1"/>
    </row>
    <row r="300" spans="1:15" ht="12.75" customHeight="1">
      <c r="A300" s="33">
        <v>290</v>
      </c>
      <c r="B300" s="53" t="s">
        <v>285</v>
      </c>
      <c r="C300" s="31">
        <v>5592.3</v>
      </c>
      <c r="D300" s="36">
        <v>5615.3666666666659</v>
      </c>
      <c r="E300" s="36">
        <v>5551.9333333333316</v>
      </c>
      <c r="F300" s="36">
        <v>5511.5666666666657</v>
      </c>
      <c r="G300" s="36">
        <v>5448.1333333333314</v>
      </c>
      <c r="H300" s="36">
        <v>5655.7333333333318</v>
      </c>
      <c r="I300" s="36">
        <v>5719.1666666666661</v>
      </c>
      <c r="J300" s="36">
        <v>5759.5333333333319</v>
      </c>
      <c r="K300" s="31">
        <v>5678.8</v>
      </c>
      <c r="L300" s="31">
        <v>5575</v>
      </c>
      <c r="M300" s="31">
        <v>0.37780000000000002</v>
      </c>
      <c r="N300" s="1"/>
      <c r="O300" s="1"/>
    </row>
    <row r="301" spans="1:15" ht="12.75" customHeight="1">
      <c r="A301" s="33">
        <v>291</v>
      </c>
      <c r="B301" s="53" t="s">
        <v>168</v>
      </c>
      <c r="C301" s="31">
        <v>5448.55</v>
      </c>
      <c r="D301" s="36">
        <v>5408.4333333333334</v>
      </c>
      <c r="E301" s="36">
        <v>5350.416666666667</v>
      </c>
      <c r="F301" s="36">
        <v>5252.2833333333338</v>
      </c>
      <c r="G301" s="36">
        <v>5194.2666666666673</v>
      </c>
      <c r="H301" s="36">
        <v>5506.5666666666666</v>
      </c>
      <c r="I301" s="36">
        <v>5564.583333333333</v>
      </c>
      <c r="J301" s="36">
        <v>5662.7166666666662</v>
      </c>
      <c r="K301" s="31">
        <v>5466.45</v>
      </c>
      <c r="L301" s="31">
        <v>5310.3</v>
      </c>
      <c r="M301" s="31">
        <v>5.3648600000000002</v>
      </c>
      <c r="N301" s="1"/>
      <c r="O301" s="1"/>
    </row>
    <row r="302" spans="1:15" ht="12.75" customHeight="1">
      <c r="A302" s="33">
        <v>292</v>
      </c>
      <c r="B302" s="53" t="s">
        <v>170</v>
      </c>
      <c r="C302" s="31">
        <v>1505.35</v>
      </c>
      <c r="D302" s="36">
        <v>1483.8833333333332</v>
      </c>
      <c r="E302" s="36">
        <v>1457.8166666666664</v>
      </c>
      <c r="F302" s="36">
        <v>1410.2833333333331</v>
      </c>
      <c r="G302" s="36">
        <v>1384.2166666666662</v>
      </c>
      <c r="H302" s="36">
        <v>1531.4166666666665</v>
      </c>
      <c r="I302" s="36">
        <v>1557.4833333333331</v>
      </c>
      <c r="J302" s="36">
        <v>1605.0166666666667</v>
      </c>
      <c r="K302" s="31">
        <v>1509.95</v>
      </c>
      <c r="L302" s="31">
        <v>1436.35</v>
      </c>
      <c r="M302" s="31">
        <v>10.55599</v>
      </c>
      <c r="N302" s="1"/>
      <c r="O302" s="1"/>
    </row>
    <row r="303" spans="1:15" ht="12.75" customHeight="1">
      <c r="A303" s="33">
        <v>293</v>
      </c>
      <c r="B303" s="53" t="s">
        <v>450</v>
      </c>
      <c r="C303" s="31">
        <v>1246.3499999999999</v>
      </c>
      <c r="D303" s="36">
        <v>1251.8</v>
      </c>
      <c r="E303" s="36">
        <v>1237.5999999999999</v>
      </c>
      <c r="F303" s="36">
        <v>1228.8499999999999</v>
      </c>
      <c r="G303" s="36">
        <v>1214.6499999999999</v>
      </c>
      <c r="H303" s="36">
        <v>1260.55</v>
      </c>
      <c r="I303" s="36">
        <v>1274.7500000000002</v>
      </c>
      <c r="J303" s="36">
        <v>1283.5</v>
      </c>
      <c r="K303" s="31">
        <v>1266</v>
      </c>
      <c r="L303" s="31">
        <v>1243.05</v>
      </c>
      <c r="M303" s="31">
        <v>0.72668999999999995</v>
      </c>
      <c r="N303" s="1"/>
      <c r="O303" s="1"/>
    </row>
    <row r="304" spans="1:15" ht="12.75" customHeight="1">
      <c r="A304" s="33">
        <v>294</v>
      </c>
      <c r="B304" s="53" t="s">
        <v>453</v>
      </c>
      <c r="C304" s="31">
        <v>1070.0999999999999</v>
      </c>
      <c r="D304" s="36">
        <v>1056.2</v>
      </c>
      <c r="E304" s="36">
        <v>1037.4000000000001</v>
      </c>
      <c r="F304" s="36">
        <v>1004.7</v>
      </c>
      <c r="G304" s="36">
        <v>985.90000000000009</v>
      </c>
      <c r="H304" s="36">
        <v>1088.9000000000001</v>
      </c>
      <c r="I304" s="36">
        <v>1107.6999999999998</v>
      </c>
      <c r="J304" s="36">
        <v>1140.4000000000001</v>
      </c>
      <c r="K304" s="31">
        <v>1075</v>
      </c>
      <c r="L304" s="31">
        <v>1023.5</v>
      </c>
      <c r="M304" s="31">
        <v>7.7882499999999997</v>
      </c>
      <c r="N304" s="1"/>
      <c r="O304" s="1"/>
    </row>
    <row r="305" spans="1:15" ht="12.75" customHeight="1">
      <c r="A305" s="33">
        <v>295</v>
      </c>
      <c r="B305" s="53" t="s">
        <v>180</v>
      </c>
      <c r="C305" s="31">
        <v>1479.25</v>
      </c>
      <c r="D305" s="36">
        <v>1471.5333333333335</v>
      </c>
      <c r="E305" s="36">
        <v>1454.2666666666671</v>
      </c>
      <c r="F305" s="36">
        <v>1429.2833333333335</v>
      </c>
      <c r="G305" s="36">
        <v>1412.0166666666671</v>
      </c>
      <c r="H305" s="36">
        <v>1496.5166666666671</v>
      </c>
      <c r="I305" s="36">
        <v>1513.7833333333335</v>
      </c>
      <c r="J305" s="36">
        <v>1538.7666666666671</v>
      </c>
      <c r="K305" s="31">
        <v>1488.8</v>
      </c>
      <c r="L305" s="31">
        <v>1446.55</v>
      </c>
      <c r="M305" s="31">
        <v>8.1151599999999995</v>
      </c>
      <c r="N305" s="1"/>
      <c r="O305" s="1"/>
    </row>
    <row r="306" spans="1:15" ht="12.75" customHeight="1">
      <c r="A306" s="33">
        <v>296</v>
      </c>
      <c r="B306" s="53" t="s">
        <v>172</v>
      </c>
      <c r="C306" s="31">
        <v>289.2</v>
      </c>
      <c r="D306" s="36">
        <v>289.36666666666662</v>
      </c>
      <c r="E306" s="36">
        <v>282.33333333333326</v>
      </c>
      <c r="F306" s="36">
        <v>275.46666666666664</v>
      </c>
      <c r="G306" s="36">
        <v>268.43333333333328</v>
      </c>
      <c r="H306" s="36">
        <v>296.23333333333323</v>
      </c>
      <c r="I306" s="36">
        <v>303.26666666666665</v>
      </c>
      <c r="J306" s="36">
        <v>310.13333333333321</v>
      </c>
      <c r="K306" s="31">
        <v>296.39999999999998</v>
      </c>
      <c r="L306" s="31">
        <v>282.5</v>
      </c>
      <c r="M306" s="31">
        <v>169.51797999999999</v>
      </c>
      <c r="N306" s="1"/>
      <c r="O306" s="1"/>
    </row>
    <row r="307" spans="1:15" ht="12.75" customHeight="1">
      <c r="A307" s="33">
        <v>297</v>
      </c>
      <c r="B307" s="53" t="s">
        <v>171</v>
      </c>
      <c r="C307" s="31">
        <v>1651.55</v>
      </c>
      <c r="D307" s="36">
        <v>1639.6333333333332</v>
      </c>
      <c r="E307" s="36">
        <v>1620.9666666666665</v>
      </c>
      <c r="F307" s="36">
        <v>1590.3833333333332</v>
      </c>
      <c r="G307" s="36">
        <v>1571.7166666666665</v>
      </c>
      <c r="H307" s="36">
        <v>1670.2166666666665</v>
      </c>
      <c r="I307" s="36">
        <v>1688.8833333333334</v>
      </c>
      <c r="J307" s="36">
        <v>1719.4666666666665</v>
      </c>
      <c r="K307" s="31">
        <v>1658.3</v>
      </c>
      <c r="L307" s="31">
        <v>1609.05</v>
      </c>
      <c r="M307" s="31">
        <v>31.54787</v>
      </c>
      <c r="N307" s="1"/>
      <c r="O307" s="1"/>
    </row>
    <row r="308" spans="1:15" ht="12.75" customHeight="1">
      <c r="A308" s="33">
        <v>298</v>
      </c>
      <c r="B308" s="53" t="s">
        <v>454</v>
      </c>
      <c r="C308" s="31">
        <v>405.8</v>
      </c>
      <c r="D308" s="36">
        <v>400.61666666666662</v>
      </c>
      <c r="E308" s="36">
        <v>393.73333333333323</v>
      </c>
      <c r="F308" s="36">
        <v>381.66666666666663</v>
      </c>
      <c r="G308" s="36">
        <v>374.78333333333325</v>
      </c>
      <c r="H308" s="36">
        <v>412.68333333333322</v>
      </c>
      <c r="I308" s="36">
        <v>419.56666666666655</v>
      </c>
      <c r="J308" s="36">
        <v>431.63333333333321</v>
      </c>
      <c r="K308" s="31">
        <v>407.5</v>
      </c>
      <c r="L308" s="31">
        <v>388.55</v>
      </c>
      <c r="M308" s="31">
        <v>2.1735799999999998</v>
      </c>
      <c r="N308" s="1"/>
      <c r="O308" s="1"/>
    </row>
    <row r="309" spans="1:15" ht="12.75" customHeight="1">
      <c r="A309" s="33">
        <v>299</v>
      </c>
      <c r="B309" s="53" t="s">
        <v>455</v>
      </c>
      <c r="C309" s="31">
        <v>561.25</v>
      </c>
      <c r="D309" s="36">
        <v>562.9666666666667</v>
      </c>
      <c r="E309" s="36">
        <v>554.93333333333339</v>
      </c>
      <c r="F309" s="36">
        <v>548.61666666666667</v>
      </c>
      <c r="G309" s="36">
        <v>540.58333333333337</v>
      </c>
      <c r="H309" s="36">
        <v>569.28333333333342</v>
      </c>
      <c r="I309" s="36">
        <v>577.31666666666672</v>
      </c>
      <c r="J309" s="36">
        <v>583.63333333333344</v>
      </c>
      <c r="K309" s="31">
        <v>571</v>
      </c>
      <c r="L309" s="31">
        <v>556.65</v>
      </c>
      <c r="M309" s="31">
        <v>2.1569699999999998</v>
      </c>
      <c r="N309" s="1"/>
      <c r="O309" s="1"/>
    </row>
    <row r="310" spans="1:15" ht="12.75" customHeight="1">
      <c r="A310" s="33">
        <v>300</v>
      </c>
      <c r="B310" s="53" t="s">
        <v>456</v>
      </c>
      <c r="C310" s="31">
        <v>413.4</v>
      </c>
      <c r="D310" s="36">
        <v>415.88333333333338</v>
      </c>
      <c r="E310" s="36">
        <v>408.61666666666679</v>
      </c>
      <c r="F310" s="36">
        <v>403.83333333333343</v>
      </c>
      <c r="G310" s="36">
        <v>396.56666666666683</v>
      </c>
      <c r="H310" s="36">
        <v>420.66666666666674</v>
      </c>
      <c r="I310" s="36">
        <v>427.93333333333328</v>
      </c>
      <c r="J310" s="36">
        <v>432.7166666666667</v>
      </c>
      <c r="K310" s="31">
        <v>423.15</v>
      </c>
      <c r="L310" s="31">
        <v>411.1</v>
      </c>
      <c r="M310" s="31">
        <v>2.3388800000000001</v>
      </c>
      <c r="N310" s="1"/>
      <c r="O310" s="1"/>
    </row>
    <row r="311" spans="1:15" ht="12.75" customHeight="1">
      <c r="A311" s="33">
        <v>301</v>
      </c>
      <c r="B311" s="53" t="s">
        <v>173</v>
      </c>
      <c r="C311" s="31">
        <v>184.75</v>
      </c>
      <c r="D311" s="36">
        <v>183.15</v>
      </c>
      <c r="E311" s="36">
        <v>180.65</v>
      </c>
      <c r="F311" s="36">
        <v>176.55</v>
      </c>
      <c r="G311" s="36">
        <v>174.05</v>
      </c>
      <c r="H311" s="36">
        <v>187.25</v>
      </c>
      <c r="I311" s="36">
        <v>189.75</v>
      </c>
      <c r="J311" s="36">
        <v>193.85</v>
      </c>
      <c r="K311" s="31">
        <v>185.65</v>
      </c>
      <c r="L311" s="31">
        <v>179.05</v>
      </c>
      <c r="M311" s="31">
        <v>73.735929999999996</v>
      </c>
      <c r="N311" s="1"/>
      <c r="O311" s="1"/>
    </row>
    <row r="312" spans="1:15" ht="12.75" customHeight="1">
      <c r="A312" s="33">
        <v>302</v>
      </c>
      <c r="B312" s="53" t="s">
        <v>457</v>
      </c>
      <c r="C312" s="31">
        <v>177.05</v>
      </c>
      <c r="D312" s="36">
        <v>177.91666666666666</v>
      </c>
      <c r="E312" s="36">
        <v>175.13333333333333</v>
      </c>
      <c r="F312" s="36">
        <v>173.21666666666667</v>
      </c>
      <c r="G312" s="36">
        <v>170.43333333333334</v>
      </c>
      <c r="H312" s="36">
        <v>179.83333333333331</v>
      </c>
      <c r="I312" s="36">
        <v>182.61666666666667</v>
      </c>
      <c r="J312" s="36">
        <v>184.5333333333333</v>
      </c>
      <c r="K312" s="31">
        <v>180.7</v>
      </c>
      <c r="L312" s="31">
        <v>176</v>
      </c>
      <c r="M312" s="31">
        <v>18.772839999999999</v>
      </c>
      <c r="N312" s="1"/>
      <c r="O312" s="1"/>
    </row>
    <row r="313" spans="1:15" ht="12.75" customHeight="1">
      <c r="A313" s="33">
        <v>303</v>
      </c>
      <c r="B313" s="53" t="s">
        <v>859</v>
      </c>
      <c r="C313" s="31">
        <v>1999.95</v>
      </c>
      <c r="D313" s="36">
        <v>2020.1833333333334</v>
      </c>
      <c r="E313" s="36">
        <v>1959.7666666666669</v>
      </c>
      <c r="F313" s="36">
        <v>1919.5833333333335</v>
      </c>
      <c r="G313" s="36">
        <v>1859.166666666667</v>
      </c>
      <c r="H313" s="36">
        <v>2060.3666666666668</v>
      </c>
      <c r="I313" s="36">
        <v>2120.7833333333328</v>
      </c>
      <c r="J313" s="36">
        <v>2160.9666666666667</v>
      </c>
      <c r="K313" s="31">
        <v>2080.6</v>
      </c>
      <c r="L313" s="31">
        <v>1980</v>
      </c>
      <c r="M313" s="31">
        <v>3.7214800000000001</v>
      </c>
      <c r="N313" s="1"/>
      <c r="O313" s="1"/>
    </row>
    <row r="314" spans="1:15" ht="12.75" customHeight="1">
      <c r="A314" s="33">
        <v>304</v>
      </c>
      <c r="B314" s="53" t="s">
        <v>174</v>
      </c>
      <c r="C314" s="31">
        <v>527.85</v>
      </c>
      <c r="D314" s="36">
        <v>527.9</v>
      </c>
      <c r="E314" s="36">
        <v>523.25</v>
      </c>
      <c r="F314" s="36">
        <v>518.65</v>
      </c>
      <c r="G314" s="36">
        <v>514</v>
      </c>
      <c r="H314" s="36">
        <v>532.5</v>
      </c>
      <c r="I314" s="36">
        <v>537.14999999999986</v>
      </c>
      <c r="J314" s="36">
        <v>541.75</v>
      </c>
      <c r="K314" s="31">
        <v>532.54999999999995</v>
      </c>
      <c r="L314" s="31">
        <v>523.29999999999995</v>
      </c>
      <c r="M314" s="31">
        <v>21.775639999999999</v>
      </c>
      <c r="N314" s="1"/>
      <c r="O314" s="1"/>
    </row>
    <row r="315" spans="1:15" ht="12.75" customHeight="1">
      <c r="A315" s="33">
        <v>305</v>
      </c>
      <c r="B315" s="53" t="s">
        <v>175</v>
      </c>
      <c r="C315" s="31">
        <v>10186.9</v>
      </c>
      <c r="D315" s="36">
        <v>10111.833333333334</v>
      </c>
      <c r="E315" s="36">
        <v>9988.0666666666675</v>
      </c>
      <c r="F315" s="36">
        <v>9789.2333333333336</v>
      </c>
      <c r="G315" s="36">
        <v>9665.4666666666672</v>
      </c>
      <c r="H315" s="36">
        <v>10310.666666666668</v>
      </c>
      <c r="I315" s="36">
        <v>10434.433333333334</v>
      </c>
      <c r="J315" s="36">
        <v>10633.266666666668</v>
      </c>
      <c r="K315" s="31">
        <v>10235.6</v>
      </c>
      <c r="L315" s="31">
        <v>9913</v>
      </c>
      <c r="M315" s="31">
        <v>9.9702400000000004</v>
      </c>
      <c r="N315" s="1"/>
      <c r="O315" s="1"/>
    </row>
    <row r="316" spans="1:15" ht="12.75" customHeight="1">
      <c r="A316" s="33">
        <v>306</v>
      </c>
      <c r="B316" s="53" t="s">
        <v>458</v>
      </c>
      <c r="C316" s="31">
        <v>2848.85</v>
      </c>
      <c r="D316" s="36">
        <v>2810.6166666666668</v>
      </c>
      <c r="E316" s="36">
        <v>2756.2333333333336</v>
      </c>
      <c r="F316" s="36">
        <v>2663.6166666666668</v>
      </c>
      <c r="G316" s="36">
        <v>2609.2333333333336</v>
      </c>
      <c r="H316" s="36">
        <v>2903.2333333333336</v>
      </c>
      <c r="I316" s="36">
        <v>2957.6166666666668</v>
      </c>
      <c r="J316" s="36">
        <v>3050.2333333333336</v>
      </c>
      <c r="K316" s="31">
        <v>2865</v>
      </c>
      <c r="L316" s="31">
        <v>2718</v>
      </c>
      <c r="M316" s="31">
        <v>0.90090999999999999</v>
      </c>
      <c r="N316" s="1"/>
      <c r="O316" s="1"/>
    </row>
    <row r="317" spans="1:15" ht="12.75" customHeight="1">
      <c r="A317" s="33">
        <v>307</v>
      </c>
      <c r="B317" s="53" t="s">
        <v>179</v>
      </c>
      <c r="C317" s="31">
        <v>890.3</v>
      </c>
      <c r="D317" s="36">
        <v>879.69999999999993</v>
      </c>
      <c r="E317" s="36">
        <v>864.84999999999991</v>
      </c>
      <c r="F317" s="36">
        <v>839.4</v>
      </c>
      <c r="G317" s="36">
        <v>824.55</v>
      </c>
      <c r="H317" s="36">
        <v>905.14999999999986</v>
      </c>
      <c r="I317" s="36">
        <v>920</v>
      </c>
      <c r="J317" s="36">
        <v>945.44999999999982</v>
      </c>
      <c r="K317" s="31">
        <v>894.55</v>
      </c>
      <c r="L317" s="31">
        <v>854.25</v>
      </c>
      <c r="M317" s="31">
        <v>29.01717</v>
      </c>
      <c r="N317" s="1"/>
      <c r="O317" s="1"/>
    </row>
    <row r="318" spans="1:15" ht="12.75" customHeight="1">
      <c r="A318" s="33">
        <v>308</v>
      </c>
      <c r="B318" s="53" t="s">
        <v>286</v>
      </c>
      <c r="C318" s="31">
        <v>780.8</v>
      </c>
      <c r="D318" s="36">
        <v>766.93333333333339</v>
      </c>
      <c r="E318" s="36">
        <v>736.06666666666683</v>
      </c>
      <c r="F318" s="36">
        <v>691.33333333333348</v>
      </c>
      <c r="G318" s="36">
        <v>660.46666666666692</v>
      </c>
      <c r="H318" s="36">
        <v>811.66666666666674</v>
      </c>
      <c r="I318" s="36">
        <v>842.5333333333333</v>
      </c>
      <c r="J318" s="36">
        <v>887.26666666666665</v>
      </c>
      <c r="K318" s="31">
        <v>797.8</v>
      </c>
      <c r="L318" s="31">
        <v>722.2</v>
      </c>
      <c r="M318" s="31">
        <v>49.817729999999997</v>
      </c>
      <c r="N318" s="1"/>
      <c r="O318" s="1"/>
    </row>
    <row r="319" spans="1:15" ht="12.75" customHeight="1">
      <c r="A319" s="33">
        <v>309</v>
      </c>
      <c r="B319" s="53" t="s">
        <v>459</v>
      </c>
      <c r="C319" s="31">
        <v>2290.9499999999998</v>
      </c>
      <c r="D319" s="36">
        <v>2298.8333333333335</v>
      </c>
      <c r="E319" s="36">
        <v>2273.666666666667</v>
      </c>
      <c r="F319" s="36">
        <v>2256.3833333333337</v>
      </c>
      <c r="G319" s="36">
        <v>2231.2166666666672</v>
      </c>
      <c r="H319" s="36">
        <v>2316.1166666666668</v>
      </c>
      <c r="I319" s="36">
        <v>2341.2833333333338</v>
      </c>
      <c r="J319" s="36">
        <v>2358.5666666666666</v>
      </c>
      <c r="K319" s="31">
        <v>2324</v>
      </c>
      <c r="L319" s="31">
        <v>2281.5500000000002</v>
      </c>
      <c r="M319" s="31">
        <v>6.7088999999999999</v>
      </c>
      <c r="N319" s="1"/>
      <c r="O319" s="1"/>
    </row>
    <row r="320" spans="1:15" ht="12.75" customHeight="1">
      <c r="A320" s="33">
        <v>310</v>
      </c>
      <c r="B320" s="53" t="s">
        <v>460</v>
      </c>
      <c r="C320" s="31">
        <v>716.6</v>
      </c>
      <c r="D320" s="36">
        <v>717.30000000000007</v>
      </c>
      <c r="E320" s="36">
        <v>709.05000000000018</v>
      </c>
      <c r="F320" s="36">
        <v>701.50000000000011</v>
      </c>
      <c r="G320" s="36">
        <v>693.25000000000023</v>
      </c>
      <c r="H320" s="36">
        <v>724.85000000000014</v>
      </c>
      <c r="I320" s="36">
        <v>733.09999999999991</v>
      </c>
      <c r="J320" s="36">
        <v>740.65000000000009</v>
      </c>
      <c r="K320" s="31">
        <v>725.55</v>
      </c>
      <c r="L320" s="31">
        <v>709.75</v>
      </c>
      <c r="M320" s="31">
        <v>1.4209400000000001</v>
      </c>
      <c r="N320" s="1"/>
      <c r="O320" s="1"/>
    </row>
    <row r="321" spans="1:15" ht="12.75" customHeight="1">
      <c r="A321" s="33">
        <v>311</v>
      </c>
      <c r="B321" s="53" t="s">
        <v>867</v>
      </c>
      <c r="C321" s="31">
        <v>1040.6500000000001</v>
      </c>
      <c r="D321" s="36">
        <v>1033.55</v>
      </c>
      <c r="E321" s="36">
        <v>1018.0999999999999</v>
      </c>
      <c r="F321" s="36">
        <v>995.55</v>
      </c>
      <c r="G321" s="36">
        <v>980.09999999999991</v>
      </c>
      <c r="H321" s="36">
        <v>1056.0999999999999</v>
      </c>
      <c r="I321" s="36">
        <v>1071.5500000000002</v>
      </c>
      <c r="J321" s="36">
        <v>1094.0999999999999</v>
      </c>
      <c r="K321" s="31">
        <v>1049</v>
      </c>
      <c r="L321" s="31">
        <v>1011</v>
      </c>
      <c r="M321" s="31">
        <v>0.83842000000000005</v>
      </c>
      <c r="N321" s="1"/>
      <c r="O321" s="1"/>
    </row>
    <row r="322" spans="1:15" ht="12.75" customHeight="1">
      <c r="A322" s="33">
        <v>312</v>
      </c>
      <c r="B322" s="53" t="s">
        <v>461</v>
      </c>
      <c r="C322" s="31">
        <v>1096.4000000000001</v>
      </c>
      <c r="D322" s="36">
        <v>1115.3833333333334</v>
      </c>
      <c r="E322" s="36">
        <v>1076.0166666666669</v>
      </c>
      <c r="F322" s="36">
        <v>1055.6333333333334</v>
      </c>
      <c r="G322" s="36">
        <v>1016.2666666666669</v>
      </c>
      <c r="H322" s="36">
        <v>1135.7666666666669</v>
      </c>
      <c r="I322" s="36">
        <v>1175.1333333333332</v>
      </c>
      <c r="J322" s="36">
        <v>1195.5166666666669</v>
      </c>
      <c r="K322" s="31">
        <v>1154.75</v>
      </c>
      <c r="L322" s="31">
        <v>1095</v>
      </c>
      <c r="M322" s="31">
        <v>4.4728700000000003</v>
      </c>
      <c r="N322" s="1"/>
      <c r="O322" s="1"/>
    </row>
    <row r="323" spans="1:15" ht="12.75" customHeight="1">
      <c r="A323" s="33">
        <v>313</v>
      </c>
      <c r="B323" s="53" t="s">
        <v>178</v>
      </c>
      <c r="C323" s="31">
        <v>1632.4</v>
      </c>
      <c r="D323" s="36">
        <v>1617.8</v>
      </c>
      <c r="E323" s="36">
        <v>1594.6</v>
      </c>
      <c r="F323" s="36">
        <v>1556.8</v>
      </c>
      <c r="G323" s="36">
        <v>1533.6</v>
      </c>
      <c r="H323" s="36">
        <v>1655.6</v>
      </c>
      <c r="I323" s="36">
        <v>1678.8000000000002</v>
      </c>
      <c r="J323" s="36">
        <v>1716.6</v>
      </c>
      <c r="K323" s="31">
        <v>1641</v>
      </c>
      <c r="L323" s="31">
        <v>1580</v>
      </c>
      <c r="M323" s="31">
        <v>3.0110100000000002</v>
      </c>
      <c r="N323" s="1"/>
      <c r="O323" s="1"/>
    </row>
    <row r="324" spans="1:15" ht="12.75" customHeight="1">
      <c r="A324" s="33">
        <v>314</v>
      </c>
      <c r="B324" s="53" t="s">
        <v>451</v>
      </c>
      <c r="C324" s="31">
        <v>80.849999999999994</v>
      </c>
      <c r="D324" s="36">
        <v>81.066666666666663</v>
      </c>
      <c r="E324" s="36">
        <v>78.633333333333326</v>
      </c>
      <c r="F324" s="36">
        <v>76.416666666666657</v>
      </c>
      <c r="G324" s="36">
        <v>73.98333333333332</v>
      </c>
      <c r="H324" s="36">
        <v>83.283333333333331</v>
      </c>
      <c r="I324" s="36">
        <v>85.716666666666669</v>
      </c>
      <c r="J324" s="36">
        <v>87.933333333333337</v>
      </c>
      <c r="K324" s="31">
        <v>83.5</v>
      </c>
      <c r="L324" s="31">
        <v>78.849999999999994</v>
      </c>
      <c r="M324" s="31">
        <v>89.155720000000002</v>
      </c>
      <c r="N324" s="1"/>
      <c r="O324" s="1"/>
    </row>
    <row r="325" spans="1:15" ht="12.75" customHeight="1">
      <c r="A325" s="33">
        <v>315</v>
      </c>
      <c r="B325" s="53" t="s">
        <v>287</v>
      </c>
      <c r="C325" s="31">
        <v>65.05</v>
      </c>
      <c r="D325" s="36">
        <v>64.716666666666669</v>
      </c>
      <c r="E325" s="36">
        <v>63.683333333333337</v>
      </c>
      <c r="F325" s="36">
        <v>62.31666666666667</v>
      </c>
      <c r="G325" s="36">
        <v>61.283333333333339</v>
      </c>
      <c r="H325" s="36">
        <v>66.083333333333343</v>
      </c>
      <c r="I325" s="36">
        <v>67.116666666666674</v>
      </c>
      <c r="J325" s="36">
        <v>68.483333333333334</v>
      </c>
      <c r="K325" s="31">
        <v>65.75</v>
      </c>
      <c r="L325" s="31">
        <v>63.35</v>
      </c>
      <c r="M325" s="31">
        <v>172.88754</v>
      </c>
      <c r="N325" s="1"/>
      <c r="O325" s="1"/>
    </row>
    <row r="326" spans="1:15" ht="12.75" customHeight="1">
      <c r="A326" s="33">
        <v>316</v>
      </c>
      <c r="B326" s="53" t="s">
        <v>462</v>
      </c>
      <c r="C326" s="31">
        <v>1788.4</v>
      </c>
      <c r="D326" s="36">
        <v>1772.3500000000001</v>
      </c>
      <c r="E326" s="36">
        <v>1750.7000000000003</v>
      </c>
      <c r="F326" s="36">
        <v>1713.0000000000002</v>
      </c>
      <c r="G326" s="36">
        <v>1691.3500000000004</v>
      </c>
      <c r="H326" s="36">
        <v>1810.0500000000002</v>
      </c>
      <c r="I326" s="36">
        <v>1831.7000000000003</v>
      </c>
      <c r="J326" s="36">
        <v>1869.4</v>
      </c>
      <c r="K326" s="31">
        <v>1794</v>
      </c>
      <c r="L326" s="31">
        <v>1734.65</v>
      </c>
      <c r="M326" s="31">
        <v>2.7801800000000001</v>
      </c>
      <c r="N326" s="1"/>
      <c r="O326" s="1"/>
    </row>
    <row r="327" spans="1:15" ht="12.75" customHeight="1">
      <c r="A327" s="33">
        <v>317</v>
      </c>
      <c r="B327" s="53" t="s">
        <v>182</v>
      </c>
      <c r="C327" s="31">
        <v>2598.5</v>
      </c>
      <c r="D327" s="36">
        <v>2584.1333333333332</v>
      </c>
      <c r="E327" s="36">
        <v>2566.2166666666662</v>
      </c>
      <c r="F327" s="36">
        <v>2533.9333333333329</v>
      </c>
      <c r="G327" s="36">
        <v>2516.016666666666</v>
      </c>
      <c r="H327" s="36">
        <v>2616.4166666666665</v>
      </c>
      <c r="I327" s="36">
        <v>2634.3333333333335</v>
      </c>
      <c r="J327" s="36">
        <v>2666.6166666666668</v>
      </c>
      <c r="K327" s="31">
        <v>2602.0500000000002</v>
      </c>
      <c r="L327" s="31">
        <v>2551.85</v>
      </c>
      <c r="M327" s="31">
        <v>3.0041799999999999</v>
      </c>
      <c r="N327" s="1"/>
      <c r="O327" s="1"/>
    </row>
    <row r="328" spans="1:15" ht="12.75" customHeight="1">
      <c r="A328" s="33">
        <v>318</v>
      </c>
      <c r="B328" s="53" t="s">
        <v>183</v>
      </c>
      <c r="C328" s="31">
        <v>142577.4</v>
      </c>
      <c r="D328" s="36">
        <v>141974.15</v>
      </c>
      <c r="E328" s="36">
        <v>141103.34999999998</v>
      </c>
      <c r="F328" s="36">
        <v>139629.29999999999</v>
      </c>
      <c r="G328" s="36">
        <v>138758.49999999997</v>
      </c>
      <c r="H328" s="36">
        <v>143448.19999999998</v>
      </c>
      <c r="I328" s="36">
        <v>144318.99999999997</v>
      </c>
      <c r="J328" s="36">
        <v>145793.04999999999</v>
      </c>
      <c r="K328" s="31">
        <v>142844.95000000001</v>
      </c>
      <c r="L328" s="31">
        <v>140500.1</v>
      </c>
      <c r="M328" s="31">
        <v>0.11634</v>
      </c>
      <c r="N328" s="1"/>
      <c r="O328" s="1"/>
    </row>
    <row r="329" spans="1:15" ht="12.75" customHeight="1">
      <c r="A329" s="33">
        <v>319</v>
      </c>
      <c r="B329" s="53" t="s">
        <v>452</v>
      </c>
      <c r="C329" s="31">
        <v>2100.5500000000002</v>
      </c>
      <c r="D329" s="36">
        <v>2094.2000000000003</v>
      </c>
      <c r="E329" s="36">
        <v>2072.9500000000007</v>
      </c>
      <c r="F329" s="36">
        <v>2045.3500000000004</v>
      </c>
      <c r="G329" s="36">
        <v>2024.1000000000008</v>
      </c>
      <c r="H329" s="36">
        <v>2121.8000000000006</v>
      </c>
      <c r="I329" s="36">
        <v>2143.0499999999997</v>
      </c>
      <c r="J329" s="36">
        <v>2170.6500000000005</v>
      </c>
      <c r="K329" s="31">
        <v>2115.4499999999998</v>
      </c>
      <c r="L329" s="31">
        <v>2066.6</v>
      </c>
      <c r="M329" s="31">
        <v>1.7829200000000001</v>
      </c>
      <c r="N329" s="1"/>
      <c r="O329" s="1"/>
    </row>
    <row r="330" spans="1:15" ht="12.75" customHeight="1">
      <c r="A330" s="33">
        <v>320</v>
      </c>
      <c r="B330" s="53" t="s">
        <v>177</v>
      </c>
      <c r="C330" s="31">
        <v>3414.05</v>
      </c>
      <c r="D330" s="36">
        <v>3392.3666666666668</v>
      </c>
      <c r="E330" s="36">
        <v>3363.7333333333336</v>
      </c>
      <c r="F330" s="36">
        <v>3313.416666666667</v>
      </c>
      <c r="G330" s="36">
        <v>3284.7833333333338</v>
      </c>
      <c r="H330" s="36">
        <v>3442.6833333333334</v>
      </c>
      <c r="I330" s="36">
        <v>3471.3166666666666</v>
      </c>
      <c r="J330" s="36">
        <v>3521.6333333333332</v>
      </c>
      <c r="K330" s="31">
        <v>3421</v>
      </c>
      <c r="L330" s="31">
        <v>3342.05</v>
      </c>
      <c r="M330" s="31">
        <v>3.0205000000000002</v>
      </c>
      <c r="N330" s="1"/>
      <c r="O330" s="1"/>
    </row>
    <row r="331" spans="1:15" ht="12.75" customHeight="1">
      <c r="A331" s="33">
        <v>321</v>
      </c>
      <c r="B331" s="53" t="s">
        <v>184</v>
      </c>
      <c r="C331" s="31">
        <v>1394.95</v>
      </c>
      <c r="D331" s="36">
        <v>1389.25</v>
      </c>
      <c r="E331" s="36">
        <v>1381.05</v>
      </c>
      <c r="F331" s="36">
        <v>1367.1499999999999</v>
      </c>
      <c r="G331" s="36">
        <v>1358.9499999999998</v>
      </c>
      <c r="H331" s="36">
        <v>1403.15</v>
      </c>
      <c r="I331" s="36">
        <v>1411.35</v>
      </c>
      <c r="J331" s="36">
        <v>1425.2500000000002</v>
      </c>
      <c r="K331" s="31">
        <v>1397.45</v>
      </c>
      <c r="L331" s="31">
        <v>1375.35</v>
      </c>
      <c r="M331" s="31">
        <v>2.01126</v>
      </c>
      <c r="N331" s="1"/>
      <c r="O331" s="1"/>
    </row>
    <row r="332" spans="1:15" ht="12.75" customHeight="1">
      <c r="A332" s="33">
        <v>322</v>
      </c>
      <c r="B332" s="53" t="s">
        <v>469</v>
      </c>
      <c r="C332" s="31">
        <v>1316.85</v>
      </c>
      <c r="D332" s="36">
        <v>1302.3500000000001</v>
      </c>
      <c r="E332" s="36">
        <v>1266.7000000000003</v>
      </c>
      <c r="F332" s="36">
        <v>1216.5500000000002</v>
      </c>
      <c r="G332" s="36">
        <v>1180.9000000000003</v>
      </c>
      <c r="H332" s="36">
        <v>1352.5000000000002</v>
      </c>
      <c r="I332" s="36">
        <v>1388.1500000000003</v>
      </c>
      <c r="J332" s="36">
        <v>1438.3000000000002</v>
      </c>
      <c r="K332" s="31">
        <v>1338</v>
      </c>
      <c r="L332" s="31">
        <v>1252.2</v>
      </c>
      <c r="M332" s="31">
        <v>11.70894</v>
      </c>
      <c r="N332" s="1"/>
      <c r="O332" s="1"/>
    </row>
    <row r="333" spans="1:15" ht="12.75" customHeight="1">
      <c r="A333" s="33">
        <v>323</v>
      </c>
      <c r="B333" s="53" t="s">
        <v>463</v>
      </c>
      <c r="C333" s="31">
        <v>865.8</v>
      </c>
      <c r="D333" s="36">
        <v>871.23333333333323</v>
      </c>
      <c r="E333" s="36">
        <v>856.96666666666647</v>
      </c>
      <c r="F333" s="36">
        <v>848.13333333333321</v>
      </c>
      <c r="G333" s="36">
        <v>833.86666666666645</v>
      </c>
      <c r="H333" s="36">
        <v>880.06666666666649</v>
      </c>
      <c r="I333" s="36">
        <v>894.33333333333314</v>
      </c>
      <c r="J333" s="36">
        <v>903.16666666666652</v>
      </c>
      <c r="K333" s="31">
        <v>885.5</v>
      </c>
      <c r="L333" s="31">
        <v>862.4</v>
      </c>
      <c r="M333" s="31">
        <v>5.4396800000000001</v>
      </c>
      <c r="N333" s="1"/>
      <c r="O333" s="1"/>
    </row>
    <row r="334" spans="1:15" ht="12.75" customHeight="1">
      <c r="A334" s="33">
        <v>324</v>
      </c>
      <c r="B334" s="53" t="s">
        <v>185</v>
      </c>
      <c r="C334" s="31">
        <v>148.85</v>
      </c>
      <c r="D334" s="36">
        <v>148.36666666666667</v>
      </c>
      <c r="E334" s="36">
        <v>146.73333333333335</v>
      </c>
      <c r="F334" s="36">
        <v>144.61666666666667</v>
      </c>
      <c r="G334" s="36">
        <v>142.98333333333335</v>
      </c>
      <c r="H334" s="36">
        <v>150.48333333333335</v>
      </c>
      <c r="I334" s="36">
        <v>152.11666666666667</v>
      </c>
      <c r="J334" s="36">
        <v>154.23333333333335</v>
      </c>
      <c r="K334" s="31">
        <v>150</v>
      </c>
      <c r="L334" s="31">
        <v>146.25</v>
      </c>
      <c r="M334" s="31">
        <v>310.11594000000002</v>
      </c>
      <c r="N334" s="1"/>
      <c r="O334" s="1"/>
    </row>
    <row r="335" spans="1:15" ht="12.75" customHeight="1">
      <c r="A335" s="33">
        <v>325</v>
      </c>
      <c r="B335" s="53" t="s">
        <v>187</v>
      </c>
      <c r="C335" s="31">
        <v>3417.5</v>
      </c>
      <c r="D335" s="36">
        <v>3376.4333333333329</v>
      </c>
      <c r="E335" s="36">
        <v>3327.8666666666659</v>
      </c>
      <c r="F335" s="36">
        <v>3238.2333333333331</v>
      </c>
      <c r="G335" s="36">
        <v>3189.6666666666661</v>
      </c>
      <c r="H335" s="36">
        <v>3466.0666666666657</v>
      </c>
      <c r="I335" s="36">
        <v>3514.6333333333323</v>
      </c>
      <c r="J335" s="36">
        <v>3604.2666666666655</v>
      </c>
      <c r="K335" s="31">
        <v>3425</v>
      </c>
      <c r="L335" s="31">
        <v>3286.8</v>
      </c>
      <c r="M335" s="31">
        <v>2.8209200000000001</v>
      </c>
      <c r="N335" s="1"/>
      <c r="O335" s="1"/>
    </row>
    <row r="336" spans="1:15" ht="12.75" customHeight="1">
      <c r="A336" s="33">
        <v>326</v>
      </c>
      <c r="B336" s="53" t="s">
        <v>470</v>
      </c>
      <c r="C336" s="31">
        <v>889.35</v>
      </c>
      <c r="D336" s="36">
        <v>883.7833333333333</v>
      </c>
      <c r="E336" s="36">
        <v>872.56666666666661</v>
      </c>
      <c r="F336" s="36">
        <v>855.7833333333333</v>
      </c>
      <c r="G336" s="36">
        <v>844.56666666666661</v>
      </c>
      <c r="H336" s="36">
        <v>900.56666666666661</v>
      </c>
      <c r="I336" s="36">
        <v>911.7833333333333</v>
      </c>
      <c r="J336" s="36">
        <v>928.56666666666661</v>
      </c>
      <c r="K336" s="31">
        <v>895</v>
      </c>
      <c r="L336" s="31">
        <v>867</v>
      </c>
      <c r="M336" s="31">
        <v>2.7819799999999999</v>
      </c>
      <c r="N336" s="1"/>
      <c r="O336" s="1"/>
    </row>
    <row r="337" spans="1:15" ht="12.75" customHeight="1">
      <c r="A337" s="33">
        <v>327</v>
      </c>
      <c r="B337" s="53" t="s">
        <v>464</v>
      </c>
      <c r="C337" s="31">
        <v>129.44999999999999</v>
      </c>
      <c r="D337" s="36">
        <v>128.19999999999999</v>
      </c>
      <c r="E337" s="36">
        <v>125.79999999999998</v>
      </c>
      <c r="F337" s="36">
        <v>122.14999999999999</v>
      </c>
      <c r="G337" s="36">
        <v>119.74999999999999</v>
      </c>
      <c r="H337" s="36">
        <v>131.84999999999997</v>
      </c>
      <c r="I337" s="36">
        <v>134.24999999999994</v>
      </c>
      <c r="J337" s="36">
        <v>137.89999999999998</v>
      </c>
      <c r="K337" s="31">
        <v>130.6</v>
      </c>
      <c r="L337" s="31">
        <v>124.55</v>
      </c>
      <c r="M337" s="31">
        <v>604.25165000000004</v>
      </c>
      <c r="N337" s="1"/>
      <c r="O337" s="1"/>
    </row>
    <row r="338" spans="1:15" ht="12.75" customHeight="1">
      <c r="A338" s="33">
        <v>328</v>
      </c>
      <c r="B338" s="53" t="s">
        <v>465</v>
      </c>
      <c r="C338" s="31">
        <v>215.45</v>
      </c>
      <c r="D338" s="36">
        <v>214.51666666666665</v>
      </c>
      <c r="E338" s="36">
        <v>212.23333333333329</v>
      </c>
      <c r="F338" s="36">
        <v>209.01666666666665</v>
      </c>
      <c r="G338" s="36">
        <v>206.73333333333329</v>
      </c>
      <c r="H338" s="36">
        <v>217.73333333333329</v>
      </c>
      <c r="I338" s="36">
        <v>220.01666666666665</v>
      </c>
      <c r="J338" s="36">
        <v>223.23333333333329</v>
      </c>
      <c r="K338" s="31">
        <v>216.8</v>
      </c>
      <c r="L338" s="31">
        <v>211.3</v>
      </c>
      <c r="M338" s="31">
        <v>53.492579999999997</v>
      </c>
      <c r="N338" s="1"/>
      <c r="O338" s="1"/>
    </row>
    <row r="339" spans="1:15" ht="12.75" customHeight="1">
      <c r="A339" s="33">
        <v>329</v>
      </c>
      <c r="B339" s="53" t="s">
        <v>188</v>
      </c>
      <c r="C339" s="31">
        <v>2506</v>
      </c>
      <c r="D339" s="36">
        <v>2499.8166666666666</v>
      </c>
      <c r="E339" s="36">
        <v>2487.8833333333332</v>
      </c>
      <c r="F339" s="36">
        <v>2469.7666666666664</v>
      </c>
      <c r="G339" s="36">
        <v>2457.833333333333</v>
      </c>
      <c r="H339" s="36">
        <v>2517.9333333333334</v>
      </c>
      <c r="I339" s="36">
        <v>2529.8666666666668</v>
      </c>
      <c r="J339" s="36">
        <v>2547.9833333333336</v>
      </c>
      <c r="K339" s="31">
        <v>2511.75</v>
      </c>
      <c r="L339" s="31">
        <v>2481.6999999999998</v>
      </c>
      <c r="M339" s="31">
        <v>7.1609400000000001</v>
      </c>
      <c r="N339" s="1"/>
      <c r="O339" s="1"/>
    </row>
    <row r="340" spans="1:15" ht="12.75" customHeight="1">
      <c r="A340" s="33">
        <v>330</v>
      </c>
      <c r="B340" s="53" t="s">
        <v>471</v>
      </c>
      <c r="C340" s="31">
        <v>117</v>
      </c>
      <c r="D340" s="36">
        <v>116.38333333333333</v>
      </c>
      <c r="E340" s="36">
        <v>112.76666666666665</v>
      </c>
      <c r="F340" s="36">
        <v>108.53333333333333</v>
      </c>
      <c r="G340" s="36">
        <v>104.91666666666666</v>
      </c>
      <c r="H340" s="36">
        <v>120.61666666666665</v>
      </c>
      <c r="I340" s="36">
        <v>124.23333333333332</v>
      </c>
      <c r="J340" s="36">
        <v>128.46666666666664</v>
      </c>
      <c r="K340" s="31">
        <v>120</v>
      </c>
      <c r="L340" s="31">
        <v>112.15</v>
      </c>
      <c r="M340" s="31">
        <v>15.27059</v>
      </c>
      <c r="N340" s="1"/>
      <c r="O340" s="1"/>
    </row>
    <row r="341" spans="1:15" ht="12.75" customHeight="1">
      <c r="A341" s="33">
        <v>331</v>
      </c>
      <c r="B341" s="53" t="s">
        <v>466</v>
      </c>
      <c r="C341" s="31">
        <v>90.95</v>
      </c>
      <c r="D341" s="36">
        <v>90.183333333333323</v>
      </c>
      <c r="E341" s="36">
        <v>88.616666666666646</v>
      </c>
      <c r="F341" s="36">
        <v>86.283333333333317</v>
      </c>
      <c r="G341" s="36">
        <v>84.71666666666664</v>
      </c>
      <c r="H341" s="36">
        <v>92.516666666666652</v>
      </c>
      <c r="I341" s="36">
        <v>94.083333333333343</v>
      </c>
      <c r="J341" s="36">
        <v>96.416666666666657</v>
      </c>
      <c r="K341" s="31">
        <v>91.75</v>
      </c>
      <c r="L341" s="31">
        <v>87.85</v>
      </c>
      <c r="M341" s="31">
        <v>1394.72846</v>
      </c>
      <c r="N341" s="1"/>
      <c r="O341" s="1"/>
    </row>
    <row r="342" spans="1:15" ht="12.75" customHeight="1">
      <c r="A342" s="33">
        <v>332</v>
      </c>
      <c r="B342" s="53" t="s">
        <v>288</v>
      </c>
      <c r="C342" s="31">
        <v>524.75</v>
      </c>
      <c r="D342" s="36">
        <v>527</v>
      </c>
      <c r="E342" s="36">
        <v>516.79999999999995</v>
      </c>
      <c r="F342" s="36">
        <v>508.84999999999991</v>
      </c>
      <c r="G342" s="36">
        <v>498.64999999999986</v>
      </c>
      <c r="H342" s="36">
        <v>534.95000000000005</v>
      </c>
      <c r="I342" s="36">
        <v>545.15000000000009</v>
      </c>
      <c r="J342" s="36">
        <v>553.10000000000014</v>
      </c>
      <c r="K342" s="31">
        <v>537.20000000000005</v>
      </c>
      <c r="L342" s="31">
        <v>519.04999999999995</v>
      </c>
      <c r="M342" s="31">
        <v>11.55284</v>
      </c>
      <c r="N342" s="1"/>
      <c r="O342" s="1"/>
    </row>
    <row r="343" spans="1:15" ht="12.75" customHeight="1">
      <c r="A343" s="33">
        <v>333</v>
      </c>
      <c r="B343" s="53" t="s">
        <v>467</v>
      </c>
      <c r="C343" s="31">
        <v>259.3</v>
      </c>
      <c r="D343" s="36">
        <v>258.43333333333334</v>
      </c>
      <c r="E343" s="36">
        <v>254.4666666666667</v>
      </c>
      <c r="F343" s="36">
        <v>249.63333333333335</v>
      </c>
      <c r="G343" s="36">
        <v>245.66666666666671</v>
      </c>
      <c r="H343" s="36">
        <v>263.26666666666665</v>
      </c>
      <c r="I343" s="36">
        <v>267.23333333333323</v>
      </c>
      <c r="J343" s="36">
        <v>272.06666666666666</v>
      </c>
      <c r="K343" s="31">
        <v>262.39999999999998</v>
      </c>
      <c r="L343" s="31">
        <v>253.6</v>
      </c>
      <c r="M343" s="31">
        <v>55.56523</v>
      </c>
      <c r="N343" s="1"/>
      <c r="O343" s="1"/>
    </row>
    <row r="344" spans="1:15" ht="12.75" customHeight="1">
      <c r="A344" s="33">
        <v>334</v>
      </c>
      <c r="B344" s="53" t="s">
        <v>189</v>
      </c>
      <c r="C344" s="31">
        <v>219.85</v>
      </c>
      <c r="D344" s="36">
        <v>220.06666666666663</v>
      </c>
      <c r="E344" s="36">
        <v>218.18333333333328</v>
      </c>
      <c r="F344" s="36">
        <v>216.51666666666665</v>
      </c>
      <c r="G344" s="36">
        <v>214.6333333333333</v>
      </c>
      <c r="H344" s="36">
        <v>221.73333333333326</v>
      </c>
      <c r="I344" s="36">
        <v>223.61666666666665</v>
      </c>
      <c r="J344" s="36">
        <v>225.28333333333325</v>
      </c>
      <c r="K344" s="31">
        <v>221.95</v>
      </c>
      <c r="L344" s="31">
        <v>218.4</v>
      </c>
      <c r="M344" s="31">
        <v>72.261229999999998</v>
      </c>
      <c r="N344" s="1"/>
      <c r="O344" s="1"/>
    </row>
    <row r="345" spans="1:15" ht="12.75" customHeight="1">
      <c r="A345" s="33">
        <v>335</v>
      </c>
      <c r="B345" s="53" t="s">
        <v>854</v>
      </c>
      <c r="C345" s="31">
        <v>69.650000000000006</v>
      </c>
      <c r="D345" s="36">
        <v>68.616666666666674</v>
      </c>
      <c r="E345" s="36">
        <v>66.333333333333343</v>
      </c>
      <c r="F345" s="36">
        <v>63.016666666666666</v>
      </c>
      <c r="G345" s="36">
        <v>60.733333333333334</v>
      </c>
      <c r="H345" s="36">
        <v>71.933333333333351</v>
      </c>
      <c r="I345" s="36">
        <v>74.216666666666683</v>
      </c>
      <c r="J345" s="36">
        <v>77.53333333333336</v>
      </c>
      <c r="K345" s="31">
        <v>70.900000000000006</v>
      </c>
      <c r="L345" s="31">
        <v>65.3</v>
      </c>
      <c r="M345" s="31">
        <v>390.03906999999998</v>
      </c>
      <c r="N345" s="1"/>
      <c r="O345" s="1"/>
    </row>
    <row r="346" spans="1:15" ht="12.75" customHeight="1">
      <c r="A346" s="33">
        <v>336</v>
      </c>
      <c r="B346" s="53" t="s">
        <v>468</v>
      </c>
      <c r="C346" s="31">
        <v>269.3</v>
      </c>
      <c r="D346" s="36">
        <v>269.83333333333331</v>
      </c>
      <c r="E346" s="36">
        <v>266.16666666666663</v>
      </c>
      <c r="F346" s="36">
        <v>263.0333333333333</v>
      </c>
      <c r="G346" s="36">
        <v>259.36666666666662</v>
      </c>
      <c r="H346" s="36">
        <v>272.96666666666664</v>
      </c>
      <c r="I346" s="36">
        <v>276.63333333333327</v>
      </c>
      <c r="J346" s="36">
        <v>279.76666666666665</v>
      </c>
      <c r="K346" s="31">
        <v>273.5</v>
      </c>
      <c r="L346" s="31">
        <v>266.7</v>
      </c>
      <c r="M346" s="31">
        <v>4.9965999999999999</v>
      </c>
      <c r="N346" s="1"/>
      <c r="O346" s="1"/>
    </row>
    <row r="347" spans="1:15" ht="12.75" customHeight="1">
      <c r="A347" s="33">
        <v>337</v>
      </c>
      <c r="B347" s="53" t="s">
        <v>191</v>
      </c>
      <c r="C347" s="31">
        <v>317.5</v>
      </c>
      <c r="D347" s="36">
        <v>316.7</v>
      </c>
      <c r="E347" s="36">
        <v>313.39999999999998</v>
      </c>
      <c r="F347" s="36">
        <v>309.3</v>
      </c>
      <c r="G347" s="36">
        <v>306</v>
      </c>
      <c r="H347" s="36">
        <v>320.79999999999995</v>
      </c>
      <c r="I347" s="36">
        <v>324.10000000000002</v>
      </c>
      <c r="J347" s="36">
        <v>328.19999999999993</v>
      </c>
      <c r="K347" s="31">
        <v>320</v>
      </c>
      <c r="L347" s="31">
        <v>312.60000000000002</v>
      </c>
      <c r="M347" s="31">
        <v>209.31224</v>
      </c>
      <c r="N347" s="1"/>
      <c r="O347" s="1"/>
    </row>
    <row r="348" spans="1:15" ht="12.75" customHeight="1">
      <c r="A348" s="33">
        <v>338</v>
      </c>
      <c r="B348" s="53" t="s">
        <v>472</v>
      </c>
      <c r="C348" s="31">
        <v>361.4</v>
      </c>
      <c r="D348" s="36">
        <v>360.43333333333334</v>
      </c>
      <c r="E348" s="36">
        <v>355.9666666666667</v>
      </c>
      <c r="F348" s="36">
        <v>350.53333333333336</v>
      </c>
      <c r="G348" s="36">
        <v>346.06666666666672</v>
      </c>
      <c r="H348" s="36">
        <v>365.86666666666667</v>
      </c>
      <c r="I348" s="36">
        <v>370.33333333333326</v>
      </c>
      <c r="J348" s="36">
        <v>375.76666666666665</v>
      </c>
      <c r="K348" s="31">
        <v>364.9</v>
      </c>
      <c r="L348" s="31">
        <v>355</v>
      </c>
      <c r="M348" s="31">
        <v>8.5446000000000009</v>
      </c>
      <c r="N348" s="1"/>
      <c r="O348" s="1"/>
    </row>
    <row r="349" spans="1:15" ht="12.75" customHeight="1">
      <c r="A349" s="33">
        <v>339</v>
      </c>
      <c r="B349" s="53" t="s">
        <v>192</v>
      </c>
      <c r="C349" s="31">
        <v>1323.7</v>
      </c>
      <c r="D349" s="36">
        <v>1315.9333333333334</v>
      </c>
      <c r="E349" s="36">
        <v>1305.2166666666667</v>
      </c>
      <c r="F349" s="36">
        <v>1286.7333333333333</v>
      </c>
      <c r="G349" s="36">
        <v>1276.0166666666667</v>
      </c>
      <c r="H349" s="36">
        <v>1334.4166666666667</v>
      </c>
      <c r="I349" s="36">
        <v>1345.1333333333334</v>
      </c>
      <c r="J349" s="36">
        <v>1363.6166666666668</v>
      </c>
      <c r="K349" s="31">
        <v>1326.65</v>
      </c>
      <c r="L349" s="31">
        <v>1297.45</v>
      </c>
      <c r="M349" s="31">
        <v>4.5185300000000002</v>
      </c>
      <c r="N349" s="1"/>
      <c r="O349" s="1"/>
    </row>
    <row r="350" spans="1:15" ht="12.75" customHeight="1">
      <c r="A350" s="33">
        <v>340</v>
      </c>
      <c r="B350" s="53" t="s">
        <v>194</v>
      </c>
      <c r="C350" s="31">
        <v>252.25</v>
      </c>
      <c r="D350" s="36">
        <v>250.9666666666667</v>
      </c>
      <c r="E350" s="36">
        <v>247.5833333333334</v>
      </c>
      <c r="F350" s="36">
        <v>242.91666666666671</v>
      </c>
      <c r="G350" s="36">
        <v>239.53333333333342</v>
      </c>
      <c r="H350" s="36">
        <v>255.63333333333338</v>
      </c>
      <c r="I350" s="36">
        <v>259.01666666666671</v>
      </c>
      <c r="J350" s="36">
        <v>263.68333333333339</v>
      </c>
      <c r="K350" s="31">
        <v>254.35</v>
      </c>
      <c r="L350" s="31">
        <v>246.3</v>
      </c>
      <c r="M350" s="31">
        <v>332.93191999999999</v>
      </c>
      <c r="N350" s="1"/>
      <c r="O350" s="1"/>
    </row>
    <row r="351" spans="1:15" ht="12.75" customHeight="1">
      <c r="A351" s="33">
        <v>341</v>
      </c>
      <c r="B351" s="53" t="s">
        <v>289</v>
      </c>
      <c r="C351" s="31">
        <v>426.5</v>
      </c>
      <c r="D351" s="36">
        <v>426.3</v>
      </c>
      <c r="E351" s="36">
        <v>418.75</v>
      </c>
      <c r="F351" s="36">
        <v>411</v>
      </c>
      <c r="G351" s="36">
        <v>403.45</v>
      </c>
      <c r="H351" s="36">
        <v>434.05</v>
      </c>
      <c r="I351" s="36">
        <v>441.60000000000008</v>
      </c>
      <c r="J351" s="36">
        <v>449.35</v>
      </c>
      <c r="K351" s="31">
        <v>433.85</v>
      </c>
      <c r="L351" s="31">
        <v>418.55</v>
      </c>
      <c r="M351" s="31">
        <v>35.12753</v>
      </c>
      <c r="N351" s="1"/>
      <c r="O351" s="1"/>
    </row>
    <row r="352" spans="1:15" ht="12.75" customHeight="1">
      <c r="A352" s="33">
        <v>342</v>
      </c>
      <c r="B352" s="53" t="s">
        <v>473</v>
      </c>
      <c r="C352" s="31">
        <v>1742.05</v>
      </c>
      <c r="D352" s="36">
        <v>1731.0166666666667</v>
      </c>
      <c r="E352" s="36">
        <v>1693.5833333333333</v>
      </c>
      <c r="F352" s="36">
        <v>1645.1166666666666</v>
      </c>
      <c r="G352" s="36">
        <v>1607.6833333333332</v>
      </c>
      <c r="H352" s="36">
        <v>1779.4833333333333</v>
      </c>
      <c r="I352" s="36">
        <v>1816.9166666666667</v>
      </c>
      <c r="J352" s="36">
        <v>1865.3833333333334</v>
      </c>
      <c r="K352" s="31">
        <v>1768.45</v>
      </c>
      <c r="L352" s="31">
        <v>1682.55</v>
      </c>
      <c r="M352" s="31">
        <v>20.222490000000001</v>
      </c>
      <c r="N352" s="1"/>
      <c r="O352" s="1"/>
    </row>
    <row r="353" spans="1:15" ht="12.75" customHeight="1">
      <c r="A353" s="33">
        <v>343</v>
      </c>
      <c r="B353" s="53" t="s">
        <v>290</v>
      </c>
      <c r="C353" s="31">
        <v>761.2</v>
      </c>
      <c r="D353" s="36">
        <v>762.86666666666667</v>
      </c>
      <c r="E353" s="36">
        <v>751.43333333333339</v>
      </c>
      <c r="F353" s="36">
        <v>741.66666666666674</v>
      </c>
      <c r="G353" s="36">
        <v>730.23333333333346</v>
      </c>
      <c r="H353" s="36">
        <v>772.63333333333333</v>
      </c>
      <c r="I353" s="36">
        <v>784.06666666666649</v>
      </c>
      <c r="J353" s="36">
        <v>793.83333333333326</v>
      </c>
      <c r="K353" s="31">
        <v>774.3</v>
      </c>
      <c r="L353" s="31">
        <v>753.1</v>
      </c>
      <c r="M353" s="31">
        <v>29.32281</v>
      </c>
      <c r="N353" s="1"/>
      <c r="O353" s="1"/>
    </row>
    <row r="354" spans="1:15" ht="12.75" customHeight="1">
      <c r="A354" s="33">
        <v>344</v>
      </c>
      <c r="B354" s="53" t="s">
        <v>193</v>
      </c>
      <c r="C354" s="31">
        <v>6521.1</v>
      </c>
      <c r="D354" s="36">
        <v>6493.6833333333334</v>
      </c>
      <c r="E354" s="36">
        <v>6429.4666666666672</v>
      </c>
      <c r="F354" s="36">
        <v>6337.8333333333339</v>
      </c>
      <c r="G354" s="36">
        <v>6273.6166666666677</v>
      </c>
      <c r="H354" s="36">
        <v>6585.3166666666666</v>
      </c>
      <c r="I354" s="36">
        <v>6649.5333333333319</v>
      </c>
      <c r="J354" s="36">
        <v>6741.1666666666661</v>
      </c>
      <c r="K354" s="31">
        <v>6557.9</v>
      </c>
      <c r="L354" s="31">
        <v>6402.05</v>
      </c>
      <c r="M354" s="31">
        <v>1.5147999999999999</v>
      </c>
      <c r="N354" s="1"/>
      <c r="O354" s="1"/>
    </row>
    <row r="355" spans="1:15" ht="12.75" customHeight="1">
      <c r="A355" s="33">
        <v>345</v>
      </c>
      <c r="B355" s="53" t="s">
        <v>474</v>
      </c>
      <c r="C355" s="31">
        <v>209.05</v>
      </c>
      <c r="D355" s="36">
        <v>210.15</v>
      </c>
      <c r="E355" s="36">
        <v>207.45000000000002</v>
      </c>
      <c r="F355" s="36">
        <v>205.85000000000002</v>
      </c>
      <c r="G355" s="36">
        <v>203.15000000000003</v>
      </c>
      <c r="H355" s="36">
        <v>211.75</v>
      </c>
      <c r="I355" s="36">
        <v>214.45</v>
      </c>
      <c r="J355" s="36">
        <v>216.04999999999998</v>
      </c>
      <c r="K355" s="31">
        <v>212.85</v>
      </c>
      <c r="L355" s="31">
        <v>208.55</v>
      </c>
      <c r="M355" s="31">
        <v>15.821020000000001</v>
      </c>
      <c r="N355" s="1"/>
      <c r="O355" s="1"/>
    </row>
    <row r="356" spans="1:15" ht="12.75" customHeight="1">
      <c r="A356" s="33">
        <v>346</v>
      </c>
      <c r="B356" s="53" t="s">
        <v>195</v>
      </c>
      <c r="C356" s="31">
        <v>37314.1</v>
      </c>
      <c r="D356" s="36">
        <v>37196.98333333333</v>
      </c>
      <c r="E356" s="36">
        <v>36993.666666666657</v>
      </c>
      <c r="F356" s="36">
        <v>36673.23333333333</v>
      </c>
      <c r="G356" s="36">
        <v>36469.916666666657</v>
      </c>
      <c r="H356" s="36">
        <v>37517.416666666657</v>
      </c>
      <c r="I356" s="36">
        <v>37720.733333333323</v>
      </c>
      <c r="J356" s="36">
        <v>38041.166666666657</v>
      </c>
      <c r="K356" s="31">
        <v>37400.300000000003</v>
      </c>
      <c r="L356" s="31">
        <v>36876.550000000003</v>
      </c>
      <c r="M356" s="31">
        <v>0.12384000000000001</v>
      </c>
      <c r="N356" s="1"/>
      <c r="O356" s="1"/>
    </row>
    <row r="357" spans="1:15" ht="12.75" customHeight="1">
      <c r="A357" s="33">
        <v>347</v>
      </c>
      <c r="B357" s="53" t="s">
        <v>292</v>
      </c>
      <c r="C357" s="31">
        <v>1582.1</v>
      </c>
      <c r="D357" s="36">
        <v>1579.45</v>
      </c>
      <c r="E357" s="36">
        <v>1566.9</v>
      </c>
      <c r="F357" s="36">
        <v>1551.7</v>
      </c>
      <c r="G357" s="36">
        <v>1539.15</v>
      </c>
      <c r="H357" s="36">
        <v>1594.65</v>
      </c>
      <c r="I357" s="36">
        <v>1607.1999999999998</v>
      </c>
      <c r="J357" s="36">
        <v>1622.4</v>
      </c>
      <c r="K357" s="31">
        <v>1592</v>
      </c>
      <c r="L357" s="31">
        <v>1564.25</v>
      </c>
      <c r="M357" s="31">
        <v>1.83057</v>
      </c>
      <c r="N357" s="1"/>
      <c r="O357" s="1"/>
    </row>
    <row r="358" spans="1:15" ht="12.75" customHeight="1">
      <c r="A358" s="33">
        <v>348</v>
      </c>
      <c r="B358" s="53" t="s">
        <v>291</v>
      </c>
      <c r="C358" s="31">
        <v>1002.4</v>
      </c>
      <c r="D358" s="36">
        <v>999.23333333333323</v>
      </c>
      <c r="E358" s="36">
        <v>953.16666666666652</v>
      </c>
      <c r="F358" s="36">
        <v>903.93333333333328</v>
      </c>
      <c r="G358" s="36">
        <v>857.86666666666656</v>
      </c>
      <c r="H358" s="36">
        <v>1048.4666666666665</v>
      </c>
      <c r="I358" s="36">
        <v>1094.5333333333333</v>
      </c>
      <c r="J358" s="36">
        <v>1143.7666666666664</v>
      </c>
      <c r="K358" s="31">
        <v>1045.3</v>
      </c>
      <c r="L358" s="31">
        <v>950</v>
      </c>
      <c r="M358" s="31">
        <v>113.93383</v>
      </c>
      <c r="N358" s="1"/>
      <c r="O358" s="1"/>
    </row>
    <row r="359" spans="1:15" ht="12.75" customHeight="1">
      <c r="A359" s="33">
        <v>349</v>
      </c>
      <c r="B359" s="53" t="s">
        <v>475</v>
      </c>
      <c r="C359" s="31">
        <v>318.64999999999998</v>
      </c>
      <c r="D359" s="36">
        <v>316.85000000000002</v>
      </c>
      <c r="E359" s="36">
        <v>311.90000000000003</v>
      </c>
      <c r="F359" s="36">
        <v>305.15000000000003</v>
      </c>
      <c r="G359" s="36">
        <v>300.20000000000005</v>
      </c>
      <c r="H359" s="36">
        <v>323.60000000000002</v>
      </c>
      <c r="I359" s="36">
        <v>328.55000000000007</v>
      </c>
      <c r="J359" s="36">
        <v>335.3</v>
      </c>
      <c r="K359" s="31">
        <v>321.8</v>
      </c>
      <c r="L359" s="31">
        <v>310.10000000000002</v>
      </c>
      <c r="M359" s="31">
        <v>28.854690000000002</v>
      </c>
      <c r="N359" s="1"/>
      <c r="O359" s="1"/>
    </row>
    <row r="360" spans="1:15" ht="12.75" customHeight="1">
      <c r="A360" s="33">
        <v>350</v>
      </c>
      <c r="B360" s="53" t="s">
        <v>197</v>
      </c>
      <c r="C360" s="31">
        <v>8353.15</v>
      </c>
      <c r="D360" s="36">
        <v>8353.1</v>
      </c>
      <c r="E360" s="36">
        <v>8258.2000000000007</v>
      </c>
      <c r="F360" s="36">
        <v>8163.25</v>
      </c>
      <c r="G360" s="36">
        <v>8068.35</v>
      </c>
      <c r="H360" s="36">
        <v>8448.0500000000011</v>
      </c>
      <c r="I360" s="36">
        <v>8542.9499999999989</v>
      </c>
      <c r="J360" s="36">
        <v>8637.9000000000015</v>
      </c>
      <c r="K360" s="31">
        <v>8448</v>
      </c>
      <c r="L360" s="31">
        <v>8258.15</v>
      </c>
      <c r="M360" s="31">
        <v>3.6497099999999998</v>
      </c>
      <c r="N360" s="1"/>
      <c r="O360" s="1"/>
    </row>
    <row r="361" spans="1:15" ht="12.75" customHeight="1">
      <c r="A361" s="33">
        <v>351</v>
      </c>
      <c r="B361" s="53" t="s">
        <v>198</v>
      </c>
      <c r="C361" s="31">
        <v>269.10000000000002</v>
      </c>
      <c r="D361" s="36">
        <v>267.76666666666665</v>
      </c>
      <c r="E361" s="36">
        <v>264.88333333333333</v>
      </c>
      <c r="F361" s="36">
        <v>260.66666666666669</v>
      </c>
      <c r="G361" s="36">
        <v>257.78333333333336</v>
      </c>
      <c r="H361" s="36">
        <v>271.98333333333329</v>
      </c>
      <c r="I361" s="36">
        <v>274.86666666666662</v>
      </c>
      <c r="J361" s="36">
        <v>279.08333333333326</v>
      </c>
      <c r="K361" s="31">
        <v>270.64999999999998</v>
      </c>
      <c r="L361" s="31">
        <v>263.55</v>
      </c>
      <c r="M361" s="31">
        <v>74.29307</v>
      </c>
      <c r="N361" s="1"/>
      <c r="O361" s="1"/>
    </row>
    <row r="362" spans="1:15" ht="12.75" customHeight="1">
      <c r="A362" s="33">
        <v>352</v>
      </c>
      <c r="B362" s="53" t="s">
        <v>478</v>
      </c>
      <c r="C362" s="31">
        <v>4323</v>
      </c>
      <c r="D362" s="36">
        <v>4328.55</v>
      </c>
      <c r="E362" s="36">
        <v>4294.4500000000007</v>
      </c>
      <c r="F362" s="36">
        <v>4265.9000000000005</v>
      </c>
      <c r="G362" s="36">
        <v>4231.8000000000011</v>
      </c>
      <c r="H362" s="36">
        <v>4357.1000000000004</v>
      </c>
      <c r="I362" s="36">
        <v>4391.2000000000007</v>
      </c>
      <c r="J362" s="36">
        <v>4419.75</v>
      </c>
      <c r="K362" s="31">
        <v>4362.6499999999996</v>
      </c>
      <c r="L362" s="31">
        <v>4300</v>
      </c>
      <c r="M362" s="31">
        <v>7.1849999999999997E-2</v>
      </c>
      <c r="N362" s="1"/>
      <c r="O362" s="1"/>
    </row>
    <row r="363" spans="1:15" ht="12.75" customHeight="1">
      <c r="A363" s="33">
        <v>353</v>
      </c>
      <c r="B363" s="53" t="s">
        <v>479</v>
      </c>
      <c r="C363" s="31">
        <v>2423.8000000000002</v>
      </c>
      <c r="D363" s="36">
        <v>2392.1666666666665</v>
      </c>
      <c r="E363" s="36">
        <v>2342.333333333333</v>
      </c>
      <c r="F363" s="36">
        <v>2260.8666666666663</v>
      </c>
      <c r="G363" s="36">
        <v>2211.0333333333328</v>
      </c>
      <c r="H363" s="36">
        <v>2473.6333333333332</v>
      </c>
      <c r="I363" s="36">
        <v>2523.4666666666662</v>
      </c>
      <c r="J363" s="36">
        <v>2604.9333333333334</v>
      </c>
      <c r="K363" s="31">
        <v>2442</v>
      </c>
      <c r="L363" s="31">
        <v>2310.6999999999998</v>
      </c>
      <c r="M363" s="31">
        <v>3.82796</v>
      </c>
      <c r="N363" s="1"/>
      <c r="O363" s="1"/>
    </row>
    <row r="364" spans="1:15" ht="12.75" customHeight="1">
      <c r="A364" s="33">
        <v>354</v>
      </c>
      <c r="B364" s="53" t="s">
        <v>201</v>
      </c>
      <c r="C364" s="31">
        <v>3372.65</v>
      </c>
      <c r="D364" s="36">
        <v>3339.0666666666671</v>
      </c>
      <c r="E364" s="36">
        <v>3288.1333333333341</v>
      </c>
      <c r="F364" s="36">
        <v>3203.6166666666672</v>
      </c>
      <c r="G364" s="36">
        <v>3152.6833333333343</v>
      </c>
      <c r="H364" s="36">
        <v>3423.5833333333339</v>
      </c>
      <c r="I364" s="36">
        <v>3474.5166666666673</v>
      </c>
      <c r="J364" s="36">
        <v>3559.0333333333338</v>
      </c>
      <c r="K364" s="31">
        <v>3390</v>
      </c>
      <c r="L364" s="31">
        <v>3254.55</v>
      </c>
      <c r="M364" s="31">
        <v>2.9199700000000002</v>
      </c>
      <c r="N364" s="1"/>
      <c r="O364" s="1"/>
    </row>
    <row r="365" spans="1:15" ht="12.75" customHeight="1">
      <c r="A365" s="33">
        <v>355</v>
      </c>
      <c r="B365" s="53" t="s">
        <v>200</v>
      </c>
      <c r="C365" s="31">
        <v>2533.0500000000002</v>
      </c>
      <c r="D365" s="36">
        <v>2545.4</v>
      </c>
      <c r="E365" s="36">
        <v>2507.65</v>
      </c>
      <c r="F365" s="36">
        <v>2482.25</v>
      </c>
      <c r="G365" s="36">
        <v>2444.5</v>
      </c>
      <c r="H365" s="36">
        <v>2570.8000000000002</v>
      </c>
      <c r="I365" s="36">
        <v>2608.5500000000002</v>
      </c>
      <c r="J365" s="36">
        <v>2633.9500000000003</v>
      </c>
      <c r="K365" s="31">
        <v>2583.15</v>
      </c>
      <c r="L365" s="31">
        <v>2520</v>
      </c>
      <c r="M365" s="31">
        <v>34.17736</v>
      </c>
      <c r="N365" s="1"/>
      <c r="O365" s="1"/>
    </row>
    <row r="366" spans="1:15" ht="12.75" customHeight="1">
      <c r="A366" s="33">
        <v>356</v>
      </c>
      <c r="B366" s="53" t="s">
        <v>196</v>
      </c>
      <c r="C366" s="31">
        <v>916.1</v>
      </c>
      <c r="D366" s="36">
        <v>908</v>
      </c>
      <c r="E366" s="36">
        <v>898.05</v>
      </c>
      <c r="F366" s="36">
        <v>880</v>
      </c>
      <c r="G366" s="36">
        <v>870.05</v>
      </c>
      <c r="H366" s="36">
        <v>926.05</v>
      </c>
      <c r="I366" s="36">
        <v>936</v>
      </c>
      <c r="J366" s="36">
        <v>954.05</v>
      </c>
      <c r="K366" s="31">
        <v>917.95</v>
      </c>
      <c r="L366" s="31">
        <v>889.95</v>
      </c>
      <c r="M366" s="31">
        <v>10.184850000000001</v>
      </c>
      <c r="N366" s="1"/>
      <c r="O366" s="1"/>
    </row>
    <row r="367" spans="1:15" ht="12.75" customHeight="1">
      <c r="A367" s="33">
        <v>357</v>
      </c>
      <c r="B367" s="53" t="s">
        <v>480</v>
      </c>
      <c r="C367" s="31">
        <v>144.25</v>
      </c>
      <c r="D367" s="36">
        <v>145.18333333333334</v>
      </c>
      <c r="E367" s="36">
        <v>141.36666666666667</v>
      </c>
      <c r="F367" s="36">
        <v>138.48333333333335</v>
      </c>
      <c r="G367" s="36">
        <v>134.66666666666669</v>
      </c>
      <c r="H367" s="36">
        <v>148.06666666666666</v>
      </c>
      <c r="I367" s="36">
        <v>151.88333333333333</v>
      </c>
      <c r="J367" s="36">
        <v>154.76666666666665</v>
      </c>
      <c r="K367" s="31">
        <v>149</v>
      </c>
      <c r="L367" s="31">
        <v>142.30000000000001</v>
      </c>
      <c r="M367" s="31">
        <v>152.9402</v>
      </c>
      <c r="N367" s="1"/>
      <c r="O367" s="1"/>
    </row>
    <row r="368" spans="1:15" ht="12.75" customHeight="1">
      <c r="A368" s="33">
        <v>358</v>
      </c>
      <c r="B368" s="53" t="s">
        <v>476</v>
      </c>
      <c r="C368" s="31">
        <v>784.6</v>
      </c>
      <c r="D368" s="36">
        <v>783.08333333333337</v>
      </c>
      <c r="E368" s="36">
        <v>768.36666666666679</v>
      </c>
      <c r="F368" s="36">
        <v>752.13333333333344</v>
      </c>
      <c r="G368" s="36">
        <v>737.41666666666686</v>
      </c>
      <c r="H368" s="36">
        <v>799.31666666666672</v>
      </c>
      <c r="I368" s="36">
        <v>814.03333333333319</v>
      </c>
      <c r="J368" s="36">
        <v>830.26666666666665</v>
      </c>
      <c r="K368" s="31">
        <v>797.8</v>
      </c>
      <c r="L368" s="31">
        <v>766.85</v>
      </c>
      <c r="M368" s="31">
        <v>11.144729999999999</v>
      </c>
      <c r="N368" s="1"/>
      <c r="O368" s="1"/>
    </row>
    <row r="369" spans="1:15" ht="12.75" customHeight="1">
      <c r="A369" s="33">
        <v>359</v>
      </c>
      <c r="B369" s="53" t="s">
        <v>477</v>
      </c>
      <c r="C369" s="31">
        <v>457.6</v>
      </c>
      <c r="D369" s="36">
        <v>452.08333333333331</v>
      </c>
      <c r="E369" s="36">
        <v>443.21666666666664</v>
      </c>
      <c r="F369" s="36">
        <v>428.83333333333331</v>
      </c>
      <c r="G369" s="36">
        <v>419.96666666666664</v>
      </c>
      <c r="H369" s="36">
        <v>466.46666666666664</v>
      </c>
      <c r="I369" s="36">
        <v>475.33333333333331</v>
      </c>
      <c r="J369" s="36">
        <v>489.71666666666664</v>
      </c>
      <c r="K369" s="31">
        <v>460.95</v>
      </c>
      <c r="L369" s="31">
        <v>437.7</v>
      </c>
      <c r="M369" s="31">
        <v>9.2550299999999996</v>
      </c>
      <c r="N369" s="1"/>
      <c r="O369" s="1"/>
    </row>
    <row r="370" spans="1:15" ht="12.75" customHeight="1">
      <c r="A370" s="33">
        <v>360</v>
      </c>
      <c r="B370" s="53" t="s">
        <v>481</v>
      </c>
      <c r="C370" s="31">
        <v>1456.65</v>
      </c>
      <c r="D370" s="36">
        <v>1430.7833333333335</v>
      </c>
      <c r="E370" s="36">
        <v>1386.866666666667</v>
      </c>
      <c r="F370" s="36">
        <v>1317.0833333333335</v>
      </c>
      <c r="G370" s="36">
        <v>1273.166666666667</v>
      </c>
      <c r="H370" s="36">
        <v>1500.5666666666671</v>
      </c>
      <c r="I370" s="36">
        <v>1544.4833333333336</v>
      </c>
      <c r="J370" s="36">
        <v>1614.2666666666671</v>
      </c>
      <c r="K370" s="31">
        <v>1474.7</v>
      </c>
      <c r="L370" s="31">
        <v>1361</v>
      </c>
      <c r="M370" s="31">
        <v>3.43906</v>
      </c>
      <c r="N370" s="1"/>
      <c r="O370" s="1"/>
    </row>
    <row r="371" spans="1:15" ht="12.75" customHeight="1">
      <c r="A371" s="33">
        <v>361</v>
      </c>
      <c r="B371" s="53" t="s">
        <v>203</v>
      </c>
      <c r="C371" s="31">
        <v>4343.1499999999996</v>
      </c>
      <c r="D371" s="36">
        <v>4336.1333333333332</v>
      </c>
      <c r="E371" s="36">
        <v>4298.0166666666664</v>
      </c>
      <c r="F371" s="36">
        <v>4252.8833333333332</v>
      </c>
      <c r="G371" s="36">
        <v>4214.7666666666664</v>
      </c>
      <c r="H371" s="36">
        <v>4381.2666666666664</v>
      </c>
      <c r="I371" s="36">
        <v>4419.3833333333332</v>
      </c>
      <c r="J371" s="36">
        <v>4464.5166666666664</v>
      </c>
      <c r="K371" s="31">
        <v>4374.25</v>
      </c>
      <c r="L371" s="31">
        <v>4291</v>
      </c>
      <c r="M371" s="31">
        <v>5.2287400000000002</v>
      </c>
      <c r="N371" s="1"/>
      <c r="O371" s="1"/>
    </row>
    <row r="372" spans="1:15" ht="12.75" customHeight="1">
      <c r="A372" s="33">
        <v>362</v>
      </c>
      <c r="B372" s="53" t="s">
        <v>482</v>
      </c>
      <c r="C372" s="31">
        <v>1011.7</v>
      </c>
      <c r="D372" s="36">
        <v>1001.2333333333332</v>
      </c>
      <c r="E372" s="36">
        <v>982.46666666666647</v>
      </c>
      <c r="F372" s="36">
        <v>953.23333333333323</v>
      </c>
      <c r="G372" s="36">
        <v>934.46666666666647</v>
      </c>
      <c r="H372" s="36">
        <v>1030.4666666666665</v>
      </c>
      <c r="I372" s="36">
        <v>1049.2333333333331</v>
      </c>
      <c r="J372" s="36">
        <v>1078.4666666666665</v>
      </c>
      <c r="K372" s="31">
        <v>1020</v>
      </c>
      <c r="L372" s="31">
        <v>972</v>
      </c>
      <c r="M372" s="31">
        <v>2.5603500000000001</v>
      </c>
      <c r="N372" s="1"/>
      <c r="O372" s="1"/>
    </row>
    <row r="373" spans="1:15" ht="12.75" customHeight="1">
      <c r="A373" s="33">
        <v>363</v>
      </c>
      <c r="B373" s="53" t="s">
        <v>293</v>
      </c>
      <c r="C373" s="31">
        <v>478.3</v>
      </c>
      <c r="D373" s="36">
        <v>476.51666666666665</v>
      </c>
      <c r="E373" s="36">
        <v>473.0333333333333</v>
      </c>
      <c r="F373" s="36">
        <v>467.76666666666665</v>
      </c>
      <c r="G373" s="36">
        <v>464.2833333333333</v>
      </c>
      <c r="H373" s="36">
        <v>481.7833333333333</v>
      </c>
      <c r="I373" s="36">
        <v>485.26666666666665</v>
      </c>
      <c r="J373" s="36">
        <v>490.5333333333333</v>
      </c>
      <c r="K373" s="31">
        <v>480</v>
      </c>
      <c r="L373" s="31">
        <v>471.25</v>
      </c>
      <c r="M373" s="31">
        <v>12.175739999999999</v>
      </c>
      <c r="N373" s="1"/>
      <c r="O373" s="1"/>
    </row>
    <row r="374" spans="1:15" ht="12.75" customHeight="1">
      <c r="A374" s="33">
        <v>364</v>
      </c>
      <c r="B374" s="53" t="s">
        <v>199</v>
      </c>
      <c r="C374" s="31">
        <v>443.25</v>
      </c>
      <c r="D374" s="36">
        <v>441.88333333333338</v>
      </c>
      <c r="E374" s="36">
        <v>438.46666666666675</v>
      </c>
      <c r="F374" s="36">
        <v>433.68333333333339</v>
      </c>
      <c r="G374" s="36">
        <v>430.26666666666677</v>
      </c>
      <c r="H374" s="36">
        <v>446.66666666666674</v>
      </c>
      <c r="I374" s="36">
        <v>450.08333333333337</v>
      </c>
      <c r="J374" s="36">
        <v>454.86666666666673</v>
      </c>
      <c r="K374" s="31">
        <v>445.3</v>
      </c>
      <c r="L374" s="31">
        <v>437.1</v>
      </c>
      <c r="M374" s="31">
        <v>126.12238000000001</v>
      </c>
      <c r="N374" s="1"/>
      <c r="O374" s="1"/>
    </row>
    <row r="375" spans="1:15" ht="12.75" customHeight="1">
      <c r="A375" s="33">
        <v>365</v>
      </c>
      <c r="B375" s="53" t="s">
        <v>204</v>
      </c>
      <c r="C375" s="31">
        <v>259.3</v>
      </c>
      <c r="D375" s="36">
        <v>257.23333333333329</v>
      </c>
      <c r="E375" s="36">
        <v>254.46666666666658</v>
      </c>
      <c r="F375" s="36">
        <v>249.6333333333333</v>
      </c>
      <c r="G375" s="36">
        <v>246.86666666666659</v>
      </c>
      <c r="H375" s="36">
        <v>262.06666666666661</v>
      </c>
      <c r="I375" s="36">
        <v>264.83333333333337</v>
      </c>
      <c r="J375" s="36">
        <v>269.66666666666657</v>
      </c>
      <c r="K375" s="31">
        <v>260</v>
      </c>
      <c r="L375" s="31">
        <v>252.4</v>
      </c>
      <c r="M375" s="31">
        <v>343.69454999999999</v>
      </c>
      <c r="N375" s="1"/>
      <c r="O375" s="1"/>
    </row>
    <row r="376" spans="1:15" ht="12.75" customHeight="1">
      <c r="A376" s="33">
        <v>366</v>
      </c>
      <c r="B376" s="53" t="s">
        <v>483</v>
      </c>
      <c r="C376" s="31">
        <v>498.1</v>
      </c>
      <c r="D376" s="36">
        <v>502.11666666666662</v>
      </c>
      <c r="E376" s="36">
        <v>492.63333333333321</v>
      </c>
      <c r="F376" s="36">
        <v>487.16666666666657</v>
      </c>
      <c r="G376" s="36">
        <v>477.68333333333317</v>
      </c>
      <c r="H376" s="36">
        <v>507.58333333333326</v>
      </c>
      <c r="I376" s="36">
        <v>517.06666666666672</v>
      </c>
      <c r="J376" s="36">
        <v>522.5333333333333</v>
      </c>
      <c r="K376" s="31">
        <v>511.6</v>
      </c>
      <c r="L376" s="31">
        <v>496.65</v>
      </c>
      <c r="M376" s="31">
        <v>12.249320000000001</v>
      </c>
      <c r="N376" s="1"/>
      <c r="O376" s="1"/>
    </row>
    <row r="377" spans="1:15" ht="12.75" customHeight="1">
      <c r="A377" s="33">
        <v>367</v>
      </c>
      <c r="B377" s="53" t="s">
        <v>294</v>
      </c>
      <c r="C377" s="31">
        <v>1265.4000000000001</v>
      </c>
      <c r="D377" s="36">
        <v>1261.7833333333335</v>
      </c>
      <c r="E377" s="36">
        <v>1220.616666666667</v>
      </c>
      <c r="F377" s="36">
        <v>1175.8333333333335</v>
      </c>
      <c r="G377" s="36">
        <v>1134.666666666667</v>
      </c>
      <c r="H377" s="36">
        <v>1306.5666666666671</v>
      </c>
      <c r="I377" s="36">
        <v>1347.7333333333336</v>
      </c>
      <c r="J377" s="36">
        <v>1392.5166666666671</v>
      </c>
      <c r="K377" s="31">
        <v>1302.95</v>
      </c>
      <c r="L377" s="31">
        <v>1217</v>
      </c>
      <c r="M377" s="31">
        <v>9.0859500000000004</v>
      </c>
      <c r="N377" s="1"/>
      <c r="O377" s="1"/>
    </row>
    <row r="378" spans="1:15" ht="12.75" customHeight="1">
      <c r="A378" s="33">
        <v>368</v>
      </c>
      <c r="B378" s="53" t="s">
        <v>484</v>
      </c>
      <c r="C378" s="31">
        <v>710.6</v>
      </c>
      <c r="D378" s="36">
        <v>705.81666666666661</v>
      </c>
      <c r="E378" s="36">
        <v>699.63333333333321</v>
      </c>
      <c r="F378" s="36">
        <v>688.66666666666663</v>
      </c>
      <c r="G378" s="36">
        <v>682.48333333333323</v>
      </c>
      <c r="H378" s="36">
        <v>716.78333333333319</v>
      </c>
      <c r="I378" s="36">
        <v>722.96666666666658</v>
      </c>
      <c r="J378" s="36">
        <v>733.93333333333317</v>
      </c>
      <c r="K378" s="31">
        <v>712</v>
      </c>
      <c r="L378" s="31">
        <v>694.85</v>
      </c>
      <c r="M378" s="31">
        <v>1.08203</v>
      </c>
      <c r="N378" s="1"/>
      <c r="O378" s="1"/>
    </row>
    <row r="379" spans="1:15" ht="12.75" customHeight="1">
      <c r="A379" s="33">
        <v>369</v>
      </c>
      <c r="B379" s="53" t="s">
        <v>485</v>
      </c>
      <c r="C379" s="31">
        <v>180.75</v>
      </c>
      <c r="D379" s="36">
        <v>178.71666666666667</v>
      </c>
      <c r="E379" s="36">
        <v>174.98333333333335</v>
      </c>
      <c r="F379" s="36">
        <v>169.21666666666667</v>
      </c>
      <c r="G379" s="36">
        <v>165.48333333333335</v>
      </c>
      <c r="H379" s="36">
        <v>184.48333333333335</v>
      </c>
      <c r="I379" s="36">
        <v>188.21666666666664</v>
      </c>
      <c r="J379" s="36">
        <v>193.98333333333335</v>
      </c>
      <c r="K379" s="31">
        <v>182.45</v>
      </c>
      <c r="L379" s="31">
        <v>172.95</v>
      </c>
      <c r="M379" s="31">
        <v>7.94137</v>
      </c>
      <c r="N379" s="1"/>
      <c r="O379" s="1"/>
    </row>
    <row r="380" spans="1:15" ht="12.75" customHeight="1">
      <c r="A380" s="33">
        <v>370</v>
      </c>
      <c r="B380" s="53" t="s">
        <v>295</v>
      </c>
      <c r="C380" s="31">
        <v>17245.150000000001</v>
      </c>
      <c r="D380" s="36">
        <v>17202.583333333332</v>
      </c>
      <c r="E380" s="36">
        <v>17105.166666666664</v>
      </c>
      <c r="F380" s="36">
        <v>16965.183333333331</v>
      </c>
      <c r="G380" s="36">
        <v>16867.766666666663</v>
      </c>
      <c r="H380" s="36">
        <v>17342.566666666666</v>
      </c>
      <c r="I380" s="36">
        <v>17439.98333333333</v>
      </c>
      <c r="J380" s="36">
        <v>17579.966666666667</v>
      </c>
      <c r="K380" s="31">
        <v>17300</v>
      </c>
      <c r="L380" s="31">
        <v>17062.599999999999</v>
      </c>
      <c r="M380" s="31">
        <v>0.26729999999999998</v>
      </c>
      <c r="N380" s="1"/>
      <c r="O380" s="1"/>
    </row>
    <row r="381" spans="1:15" ht="12.75" customHeight="1">
      <c r="A381" s="33">
        <v>371</v>
      </c>
      <c r="B381" s="53" t="s">
        <v>202</v>
      </c>
      <c r="C381" s="31">
        <v>114.4</v>
      </c>
      <c r="D381" s="36">
        <v>112.80000000000001</v>
      </c>
      <c r="E381" s="36">
        <v>110.65000000000002</v>
      </c>
      <c r="F381" s="36">
        <v>106.9</v>
      </c>
      <c r="G381" s="36">
        <v>104.75000000000001</v>
      </c>
      <c r="H381" s="36">
        <v>116.55000000000003</v>
      </c>
      <c r="I381" s="36">
        <v>118.7</v>
      </c>
      <c r="J381" s="36">
        <v>122.45000000000003</v>
      </c>
      <c r="K381" s="31">
        <v>114.95</v>
      </c>
      <c r="L381" s="31">
        <v>109.05</v>
      </c>
      <c r="M381" s="31">
        <v>1131.3517199999999</v>
      </c>
      <c r="N381" s="1"/>
      <c r="O381" s="1"/>
    </row>
    <row r="382" spans="1:15" ht="12.75" customHeight="1">
      <c r="A382" s="33">
        <v>372</v>
      </c>
      <c r="B382" s="53" t="s">
        <v>206</v>
      </c>
      <c r="C382" s="31">
        <v>1455</v>
      </c>
      <c r="D382" s="36">
        <v>1449.8666666666668</v>
      </c>
      <c r="E382" s="36">
        <v>1421.7333333333336</v>
      </c>
      <c r="F382" s="36">
        <v>1388.4666666666667</v>
      </c>
      <c r="G382" s="36">
        <v>1360.3333333333335</v>
      </c>
      <c r="H382" s="36">
        <v>1483.1333333333337</v>
      </c>
      <c r="I382" s="36">
        <v>1511.2666666666669</v>
      </c>
      <c r="J382" s="36">
        <v>1544.5333333333338</v>
      </c>
      <c r="K382" s="31">
        <v>1478</v>
      </c>
      <c r="L382" s="31">
        <v>1416.6</v>
      </c>
      <c r="M382" s="31">
        <v>16.73151</v>
      </c>
      <c r="N382" s="1"/>
      <c r="O382" s="1"/>
    </row>
    <row r="383" spans="1:15" ht="12.75" customHeight="1">
      <c r="A383" s="33">
        <v>373</v>
      </c>
      <c r="B383" s="53" t="s">
        <v>486</v>
      </c>
      <c r="C383" s="31">
        <v>504.25</v>
      </c>
      <c r="D383" s="36">
        <v>500.7166666666667</v>
      </c>
      <c r="E383" s="36">
        <v>494.93333333333339</v>
      </c>
      <c r="F383" s="36">
        <v>485.61666666666667</v>
      </c>
      <c r="G383" s="36">
        <v>479.83333333333337</v>
      </c>
      <c r="H383" s="36">
        <v>510.03333333333342</v>
      </c>
      <c r="I383" s="36">
        <v>515.81666666666672</v>
      </c>
      <c r="J383" s="36">
        <v>525.13333333333344</v>
      </c>
      <c r="K383" s="31">
        <v>506.5</v>
      </c>
      <c r="L383" s="31">
        <v>491.4</v>
      </c>
      <c r="M383" s="31">
        <v>3.11165</v>
      </c>
      <c r="N383" s="1"/>
      <c r="O383" s="1"/>
    </row>
    <row r="384" spans="1:15" ht="12.75" customHeight="1">
      <c r="A384" s="33">
        <v>374</v>
      </c>
      <c r="B384" s="53" t="s">
        <v>489</v>
      </c>
      <c r="C384" s="31">
        <v>1663.9</v>
      </c>
      <c r="D384" s="36">
        <v>1652.9666666666665</v>
      </c>
      <c r="E384" s="36">
        <v>1638.9333333333329</v>
      </c>
      <c r="F384" s="36">
        <v>1613.9666666666665</v>
      </c>
      <c r="G384" s="36">
        <v>1599.9333333333329</v>
      </c>
      <c r="H384" s="36">
        <v>1677.9333333333329</v>
      </c>
      <c r="I384" s="36">
        <v>1691.9666666666662</v>
      </c>
      <c r="J384" s="36">
        <v>1716.9333333333329</v>
      </c>
      <c r="K384" s="31">
        <v>1667</v>
      </c>
      <c r="L384" s="31">
        <v>1628</v>
      </c>
      <c r="M384" s="31">
        <v>0.88314000000000004</v>
      </c>
      <c r="N384" s="1"/>
      <c r="O384" s="1"/>
    </row>
    <row r="385" spans="1:15" ht="12.75" customHeight="1">
      <c r="A385" s="33">
        <v>375</v>
      </c>
      <c r="B385" s="53" t="s">
        <v>490</v>
      </c>
      <c r="C385" s="31">
        <v>308.25</v>
      </c>
      <c r="D385" s="36">
        <v>304.39999999999998</v>
      </c>
      <c r="E385" s="36">
        <v>299.24999999999994</v>
      </c>
      <c r="F385" s="36">
        <v>290.24999999999994</v>
      </c>
      <c r="G385" s="36">
        <v>285.09999999999991</v>
      </c>
      <c r="H385" s="36">
        <v>313.39999999999998</v>
      </c>
      <c r="I385" s="36">
        <v>318.55000000000007</v>
      </c>
      <c r="J385" s="36">
        <v>327.55</v>
      </c>
      <c r="K385" s="31">
        <v>309.55</v>
      </c>
      <c r="L385" s="31">
        <v>295.39999999999998</v>
      </c>
      <c r="M385" s="31">
        <v>215.29177999999999</v>
      </c>
      <c r="N385" s="1"/>
      <c r="O385" s="1"/>
    </row>
    <row r="386" spans="1:15" ht="12.75" customHeight="1">
      <c r="A386" s="33">
        <v>376</v>
      </c>
      <c r="B386" s="53" t="s">
        <v>207</v>
      </c>
      <c r="C386" s="31">
        <v>174.25</v>
      </c>
      <c r="D386" s="36">
        <v>173.6</v>
      </c>
      <c r="E386" s="36">
        <v>169.2</v>
      </c>
      <c r="F386" s="36">
        <v>164.15</v>
      </c>
      <c r="G386" s="36">
        <v>159.75</v>
      </c>
      <c r="H386" s="36">
        <v>178.64999999999998</v>
      </c>
      <c r="I386" s="36">
        <v>183.05</v>
      </c>
      <c r="J386" s="36">
        <v>188.09999999999997</v>
      </c>
      <c r="K386" s="31">
        <v>178</v>
      </c>
      <c r="L386" s="31">
        <v>168.55</v>
      </c>
      <c r="M386" s="31">
        <v>85.500699999999995</v>
      </c>
      <c r="N386" s="1"/>
      <c r="O386" s="1"/>
    </row>
    <row r="387" spans="1:15" ht="12.75" customHeight="1">
      <c r="A387" s="33">
        <v>377</v>
      </c>
      <c r="B387" s="53" t="s">
        <v>491</v>
      </c>
      <c r="C387" s="31">
        <v>1217.5999999999999</v>
      </c>
      <c r="D387" s="36">
        <v>1220.55</v>
      </c>
      <c r="E387" s="36">
        <v>1207</v>
      </c>
      <c r="F387" s="36">
        <v>1196.4000000000001</v>
      </c>
      <c r="G387" s="36">
        <v>1182.8500000000001</v>
      </c>
      <c r="H387" s="36">
        <v>1231.1499999999999</v>
      </c>
      <c r="I387" s="36">
        <v>1244.6999999999996</v>
      </c>
      <c r="J387" s="36">
        <v>1255.2999999999997</v>
      </c>
      <c r="K387" s="31">
        <v>1234.0999999999999</v>
      </c>
      <c r="L387" s="31">
        <v>1209.95</v>
      </c>
      <c r="M387" s="31">
        <v>1.29301</v>
      </c>
      <c r="N387" s="1"/>
      <c r="O387" s="1"/>
    </row>
    <row r="388" spans="1:15" ht="12.75" customHeight="1">
      <c r="A388" s="33">
        <v>378</v>
      </c>
      <c r="B388" s="53" t="s">
        <v>492</v>
      </c>
      <c r="C388" s="31">
        <v>365.6</v>
      </c>
      <c r="D388" s="36">
        <v>362.16666666666669</v>
      </c>
      <c r="E388" s="36">
        <v>357.53333333333336</v>
      </c>
      <c r="F388" s="36">
        <v>349.4666666666667</v>
      </c>
      <c r="G388" s="36">
        <v>344.83333333333337</v>
      </c>
      <c r="H388" s="36">
        <v>370.23333333333335</v>
      </c>
      <c r="I388" s="36">
        <v>374.86666666666667</v>
      </c>
      <c r="J388" s="36">
        <v>382.93333333333334</v>
      </c>
      <c r="K388" s="31">
        <v>366.8</v>
      </c>
      <c r="L388" s="31">
        <v>354.1</v>
      </c>
      <c r="M388" s="31">
        <v>7.0523999999999996</v>
      </c>
      <c r="N388" s="1"/>
      <c r="O388" s="1"/>
    </row>
    <row r="389" spans="1:15" ht="12.75" customHeight="1">
      <c r="A389" s="33">
        <v>379</v>
      </c>
      <c r="B389" s="53" t="s">
        <v>493</v>
      </c>
      <c r="C389" s="31">
        <v>264.39999999999998</v>
      </c>
      <c r="D389" s="36">
        <v>264.46666666666664</v>
      </c>
      <c r="E389" s="36">
        <v>261.43333333333328</v>
      </c>
      <c r="F389" s="36">
        <v>258.46666666666664</v>
      </c>
      <c r="G389" s="36">
        <v>255.43333333333328</v>
      </c>
      <c r="H389" s="36">
        <v>267.43333333333328</v>
      </c>
      <c r="I389" s="36">
        <v>270.4666666666667</v>
      </c>
      <c r="J389" s="36">
        <v>273.43333333333328</v>
      </c>
      <c r="K389" s="31">
        <v>267.5</v>
      </c>
      <c r="L389" s="31">
        <v>261.5</v>
      </c>
      <c r="M389" s="31">
        <v>7.38849</v>
      </c>
      <c r="N389" s="1"/>
      <c r="O389" s="1"/>
    </row>
    <row r="390" spans="1:15" ht="12.75" customHeight="1">
      <c r="A390" s="33">
        <v>380</v>
      </c>
      <c r="B390" s="53" t="s">
        <v>494</v>
      </c>
      <c r="C390" s="31">
        <v>183.15</v>
      </c>
      <c r="D390" s="36">
        <v>181.61666666666667</v>
      </c>
      <c r="E390" s="36">
        <v>179.53333333333336</v>
      </c>
      <c r="F390" s="36">
        <v>175.91666666666669</v>
      </c>
      <c r="G390" s="36">
        <v>173.83333333333337</v>
      </c>
      <c r="H390" s="36">
        <v>185.23333333333335</v>
      </c>
      <c r="I390" s="36">
        <v>187.31666666666666</v>
      </c>
      <c r="J390" s="36">
        <v>190.93333333333334</v>
      </c>
      <c r="K390" s="31">
        <v>183.7</v>
      </c>
      <c r="L390" s="31">
        <v>178</v>
      </c>
      <c r="M390" s="31">
        <v>55.14</v>
      </c>
      <c r="N390" s="1"/>
      <c r="O390" s="1"/>
    </row>
    <row r="391" spans="1:15" ht="12.75" customHeight="1">
      <c r="A391" s="33">
        <v>381</v>
      </c>
      <c r="B391" s="53" t="s">
        <v>495</v>
      </c>
      <c r="C391" s="31">
        <v>3574.45</v>
      </c>
      <c r="D391" s="36">
        <v>3474.15</v>
      </c>
      <c r="E391" s="36">
        <v>3348.3</v>
      </c>
      <c r="F391" s="36">
        <v>3122.15</v>
      </c>
      <c r="G391" s="36">
        <v>2996.3</v>
      </c>
      <c r="H391" s="36">
        <v>3700.3</v>
      </c>
      <c r="I391" s="36">
        <v>3826.1499999999996</v>
      </c>
      <c r="J391" s="36">
        <v>4052.3</v>
      </c>
      <c r="K391" s="31">
        <v>3600</v>
      </c>
      <c r="L391" s="31">
        <v>3248</v>
      </c>
      <c r="M391" s="31">
        <v>4.8408600000000002</v>
      </c>
      <c r="N391" s="1"/>
      <c r="O391" s="1"/>
    </row>
    <row r="392" spans="1:15" ht="12.75" customHeight="1">
      <c r="A392" s="33">
        <v>382</v>
      </c>
      <c r="B392" s="53" t="s">
        <v>496</v>
      </c>
      <c r="C392" s="31">
        <v>88.15</v>
      </c>
      <c r="D392" s="36">
        <v>88.183333333333337</v>
      </c>
      <c r="E392" s="36">
        <v>86.116666666666674</v>
      </c>
      <c r="F392" s="36">
        <v>84.083333333333343</v>
      </c>
      <c r="G392" s="36">
        <v>82.01666666666668</v>
      </c>
      <c r="H392" s="36">
        <v>90.216666666666669</v>
      </c>
      <c r="I392" s="36">
        <v>92.283333333333331</v>
      </c>
      <c r="J392" s="36">
        <v>94.316666666666663</v>
      </c>
      <c r="K392" s="31">
        <v>90.25</v>
      </c>
      <c r="L392" s="31">
        <v>86.15</v>
      </c>
      <c r="M392" s="31">
        <v>153.34236000000001</v>
      </c>
      <c r="N392" s="1"/>
      <c r="O392" s="1"/>
    </row>
    <row r="393" spans="1:15" ht="12.75" customHeight="1">
      <c r="A393" s="33">
        <v>383</v>
      </c>
      <c r="B393" s="53" t="s">
        <v>497</v>
      </c>
      <c r="C393" s="31">
        <v>1775.35</v>
      </c>
      <c r="D393" s="36">
        <v>1756.7833333333335</v>
      </c>
      <c r="E393" s="36">
        <v>1723.5666666666671</v>
      </c>
      <c r="F393" s="36">
        <v>1671.7833333333335</v>
      </c>
      <c r="G393" s="36">
        <v>1638.5666666666671</v>
      </c>
      <c r="H393" s="36">
        <v>1808.5666666666671</v>
      </c>
      <c r="I393" s="36">
        <v>1841.7833333333338</v>
      </c>
      <c r="J393" s="36">
        <v>1893.5666666666671</v>
      </c>
      <c r="K393" s="31">
        <v>1790</v>
      </c>
      <c r="L393" s="31">
        <v>1705</v>
      </c>
      <c r="M393" s="31">
        <v>2.35419</v>
      </c>
      <c r="N393" s="1"/>
      <c r="O393" s="1"/>
    </row>
    <row r="394" spans="1:15" ht="12.75" customHeight="1">
      <c r="A394" s="33">
        <v>384</v>
      </c>
      <c r="B394" s="53" t="s">
        <v>209</v>
      </c>
      <c r="C394" s="31">
        <v>260.55</v>
      </c>
      <c r="D394" s="36">
        <v>258.23333333333329</v>
      </c>
      <c r="E394" s="36">
        <v>254.46666666666658</v>
      </c>
      <c r="F394" s="36">
        <v>248.3833333333333</v>
      </c>
      <c r="G394" s="36">
        <v>244.61666666666659</v>
      </c>
      <c r="H394" s="36">
        <v>264.31666666666661</v>
      </c>
      <c r="I394" s="36">
        <v>268.08333333333337</v>
      </c>
      <c r="J394" s="36">
        <v>274.16666666666657</v>
      </c>
      <c r="K394" s="31">
        <v>262</v>
      </c>
      <c r="L394" s="31">
        <v>252.15</v>
      </c>
      <c r="M394" s="31">
        <v>81.745199999999997</v>
      </c>
      <c r="N394" s="1"/>
      <c r="O394" s="1"/>
    </row>
    <row r="395" spans="1:15" ht="12.75" customHeight="1">
      <c r="A395" s="33">
        <v>385</v>
      </c>
      <c r="B395" s="53" t="s">
        <v>210</v>
      </c>
      <c r="C395" s="31">
        <v>499.05</v>
      </c>
      <c r="D395" s="36">
        <v>494.68333333333334</v>
      </c>
      <c r="E395" s="36">
        <v>488.36666666666667</v>
      </c>
      <c r="F395" s="36">
        <v>477.68333333333334</v>
      </c>
      <c r="G395" s="36">
        <v>471.36666666666667</v>
      </c>
      <c r="H395" s="36">
        <v>505.36666666666667</v>
      </c>
      <c r="I395" s="36">
        <v>511.68333333333339</v>
      </c>
      <c r="J395" s="36">
        <v>522.36666666666667</v>
      </c>
      <c r="K395" s="31">
        <v>501</v>
      </c>
      <c r="L395" s="31">
        <v>484</v>
      </c>
      <c r="M395" s="31">
        <v>114.83575999999999</v>
      </c>
      <c r="N395" s="1"/>
      <c r="O395" s="1"/>
    </row>
    <row r="396" spans="1:15" ht="12.75" customHeight="1">
      <c r="A396" s="33">
        <v>386</v>
      </c>
      <c r="B396" s="53" t="s">
        <v>498</v>
      </c>
      <c r="C396" s="31">
        <v>179.85</v>
      </c>
      <c r="D396" s="36">
        <v>179.6</v>
      </c>
      <c r="E396" s="36">
        <v>177.29999999999998</v>
      </c>
      <c r="F396" s="36">
        <v>174.75</v>
      </c>
      <c r="G396" s="36">
        <v>172.45</v>
      </c>
      <c r="H396" s="36">
        <v>182.14999999999998</v>
      </c>
      <c r="I396" s="36">
        <v>184.45</v>
      </c>
      <c r="J396" s="36">
        <v>186.99999999999997</v>
      </c>
      <c r="K396" s="31">
        <v>181.9</v>
      </c>
      <c r="L396" s="31">
        <v>177.05</v>
      </c>
      <c r="M396" s="31">
        <v>11.95757</v>
      </c>
      <c r="N396" s="1"/>
      <c r="O396" s="1"/>
    </row>
    <row r="397" spans="1:15" ht="12.75" customHeight="1">
      <c r="A397" s="33">
        <v>387</v>
      </c>
      <c r="B397" s="53" t="s">
        <v>499</v>
      </c>
      <c r="C397" s="31">
        <v>860.1</v>
      </c>
      <c r="D397" s="36">
        <v>859.0333333333333</v>
      </c>
      <c r="E397" s="36">
        <v>849.06666666666661</v>
      </c>
      <c r="F397" s="36">
        <v>838.0333333333333</v>
      </c>
      <c r="G397" s="36">
        <v>828.06666666666661</v>
      </c>
      <c r="H397" s="36">
        <v>870.06666666666661</v>
      </c>
      <c r="I397" s="36">
        <v>880.0333333333333</v>
      </c>
      <c r="J397" s="36">
        <v>891.06666666666661</v>
      </c>
      <c r="K397" s="31">
        <v>869</v>
      </c>
      <c r="L397" s="31">
        <v>848</v>
      </c>
      <c r="M397" s="31">
        <v>1.0170699999999999</v>
      </c>
      <c r="N397" s="1"/>
      <c r="O397" s="1"/>
    </row>
    <row r="398" spans="1:15" ht="12.75" customHeight="1">
      <c r="A398" s="33">
        <v>388</v>
      </c>
      <c r="B398" s="53" t="s">
        <v>211</v>
      </c>
      <c r="C398" s="31">
        <v>2853.25</v>
      </c>
      <c r="D398" s="36">
        <v>2842.25</v>
      </c>
      <c r="E398" s="36">
        <v>2816</v>
      </c>
      <c r="F398" s="36">
        <v>2778.75</v>
      </c>
      <c r="G398" s="36">
        <v>2752.5</v>
      </c>
      <c r="H398" s="36">
        <v>2879.5</v>
      </c>
      <c r="I398" s="36">
        <v>2905.75</v>
      </c>
      <c r="J398" s="36">
        <v>2943</v>
      </c>
      <c r="K398" s="31">
        <v>2868.5</v>
      </c>
      <c r="L398" s="31">
        <v>2805</v>
      </c>
      <c r="M398" s="31">
        <v>75.651129999999995</v>
      </c>
      <c r="N398" s="1"/>
      <c r="O398" s="1"/>
    </row>
    <row r="399" spans="1:15" ht="12.75" customHeight="1">
      <c r="A399" s="33">
        <v>389</v>
      </c>
      <c r="B399" s="53" t="s">
        <v>500</v>
      </c>
      <c r="C399" s="31">
        <v>118.45</v>
      </c>
      <c r="D399" s="36">
        <v>117.95</v>
      </c>
      <c r="E399" s="36">
        <v>116.75</v>
      </c>
      <c r="F399" s="36">
        <v>115.05</v>
      </c>
      <c r="G399" s="36">
        <v>113.85</v>
      </c>
      <c r="H399" s="36">
        <v>119.65</v>
      </c>
      <c r="I399" s="36">
        <v>120.85000000000002</v>
      </c>
      <c r="J399" s="36">
        <v>122.55000000000001</v>
      </c>
      <c r="K399" s="31">
        <v>119.15</v>
      </c>
      <c r="L399" s="31">
        <v>116.25</v>
      </c>
      <c r="M399" s="31">
        <v>24.296420000000001</v>
      </c>
      <c r="N399" s="1"/>
      <c r="O399" s="1"/>
    </row>
    <row r="400" spans="1:15" ht="12.75" customHeight="1">
      <c r="A400" s="33">
        <v>390</v>
      </c>
      <c r="B400" s="53" t="s">
        <v>487</v>
      </c>
      <c r="C400" s="31">
        <v>724.85</v>
      </c>
      <c r="D400" s="36">
        <v>729.4666666666667</v>
      </c>
      <c r="E400" s="36">
        <v>712.38333333333344</v>
      </c>
      <c r="F400" s="36">
        <v>699.91666666666674</v>
      </c>
      <c r="G400" s="36">
        <v>682.83333333333348</v>
      </c>
      <c r="H400" s="36">
        <v>741.93333333333339</v>
      </c>
      <c r="I400" s="36">
        <v>759.01666666666665</v>
      </c>
      <c r="J400" s="36">
        <v>771.48333333333335</v>
      </c>
      <c r="K400" s="31">
        <v>746.55</v>
      </c>
      <c r="L400" s="31">
        <v>717</v>
      </c>
      <c r="M400" s="31">
        <v>1.3633299999999999</v>
      </c>
      <c r="N400" s="1"/>
      <c r="O400" s="1"/>
    </row>
    <row r="401" spans="1:15" ht="12.75" customHeight="1">
      <c r="A401" s="33">
        <v>391</v>
      </c>
      <c r="B401" s="53" t="s">
        <v>488</v>
      </c>
      <c r="C401" s="31">
        <v>743.25</v>
      </c>
      <c r="D401" s="36">
        <v>735.25</v>
      </c>
      <c r="E401" s="36">
        <v>723.5</v>
      </c>
      <c r="F401" s="36">
        <v>703.75</v>
      </c>
      <c r="G401" s="36">
        <v>692</v>
      </c>
      <c r="H401" s="36">
        <v>755</v>
      </c>
      <c r="I401" s="36">
        <v>766.75</v>
      </c>
      <c r="J401" s="36">
        <v>786.5</v>
      </c>
      <c r="K401" s="31">
        <v>747</v>
      </c>
      <c r="L401" s="31">
        <v>715.5</v>
      </c>
      <c r="M401" s="31">
        <v>52.853560000000002</v>
      </c>
      <c r="N401" s="1"/>
      <c r="O401" s="1"/>
    </row>
    <row r="402" spans="1:15" ht="12.75" customHeight="1">
      <c r="A402" s="33">
        <v>392</v>
      </c>
      <c r="B402" s="53" t="s">
        <v>501</v>
      </c>
      <c r="C402" s="31">
        <v>796.45</v>
      </c>
      <c r="D402" s="36">
        <v>795.83333333333337</v>
      </c>
      <c r="E402" s="36">
        <v>781.86666666666679</v>
      </c>
      <c r="F402" s="36">
        <v>767.28333333333342</v>
      </c>
      <c r="G402" s="36">
        <v>753.31666666666683</v>
      </c>
      <c r="H402" s="36">
        <v>810.41666666666674</v>
      </c>
      <c r="I402" s="36">
        <v>824.38333333333321</v>
      </c>
      <c r="J402" s="36">
        <v>838.9666666666667</v>
      </c>
      <c r="K402" s="31">
        <v>809.8</v>
      </c>
      <c r="L402" s="31">
        <v>781.25</v>
      </c>
      <c r="M402" s="31">
        <v>1.1587099999999999</v>
      </c>
      <c r="N402" s="1"/>
      <c r="O402" s="1"/>
    </row>
    <row r="403" spans="1:15" ht="12.75" customHeight="1">
      <c r="A403" s="33">
        <v>393</v>
      </c>
      <c r="B403" s="53" t="s">
        <v>502</v>
      </c>
      <c r="C403" s="31">
        <v>1592.9</v>
      </c>
      <c r="D403" s="36">
        <v>1587.3833333333332</v>
      </c>
      <c r="E403" s="36">
        <v>1571.5166666666664</v>
      </c>
      <c r="F403" s="36">
        <v>1550.1333333333332</v>
      </c>
      <c r="G403" s="36">
        <v>1534.2666666666664</v>
      </c>
      <c r="H403" s="36">
        <v>1608.7666666666664</v>
      </c>
      <c r="I403" s="36">
        <v>1624.6333333333332</v>
      </c>
      <c r="J403" s="36">
        <v>1646.0166666666664</v>
      </c>
      <c r="K403" s="31">
        <v>1603.25</v>
      </c>
      <c r="L403" s="31">
        <v>1566</v>
      </c>
      <c r="M403" s="31">
        <v>2.4991500000000002</v>
      </c>
      <c r="N403" s="1"/>
      <c r="O403" s="1"/>
    </row>
    <row r="404" spans="1:15" ht="12.75" customHeight="1">
      <c r="A404" s="33">
        <v>394</v>
      </c>
      <c r="B404" s="53" t="s">
        <v>181</v>
      </c>
      <c r="C404" s="31">
        <v>113.25</v>
      </c>
      <c r="D404" s="36">
        <v>113.60000000000001</v>
      </c>
      <c r="E404" s="36">
        <v>112.45000000000002</v>
      </c>
      <c r="F404" s="36">
        <v>111.65</v>
      </c>
      <c r="G404" s="36">
        <v>110.50000000000001</v>
      </c>
      <c r="H404" s="36">
        <v>114.40000000000002</v>
      </c>
      <c r="I404" s="36">
        <v>115.55000000000003</v>
      </c>
      <c r="J404" s="36">
        <v>116.35000000000002</v>
      </c>
      <c r="K404" s="31">
        <v>114.75</v>
      </c>
      <c r="L404" s="31">
        <v>112.8</v>
      </c>
      <c r="M404" s="31">
        <v>112.93425999999999</v>
      </c>
      <c r="N404" s="1"/>
      <c r="O404" s="1"/>
    </row>
    <row r="405" spans="1:15" ht="12.75" customHeight="1">
      <c r="A405" s="33">
        <v>395</v>
      </c>
      <c r="B405" s="53" t="s">
        <v>505</v>
      </c>
      <c r="C405" s="31">
        <v>8663.65</v>
      </c>
      <c r="D405" s="36">
        <v>8611.4999999999982</v>
      </c>
      <c r="E405" s="36">
        <v>8504.4499999999971</v>
      </c>
      <c r="F405" s="36">
        <v>8345.2499999999982</v>
      </c>
      <c r="G405" s="36">
        <v>8238.1999999999971</v>
      </c>
      <c r="H405" s="36">
        <v>8770.6999999999971</v>
      </c>
      <c r="I405" s="36">
        <v>8877.7499999999964</v>
      </c>
      <c r="J405" s="36">
        <v>9036.9499999999971</v>
      </c>
      <c r="K405" s="31">
        <v>8718.5499999999993</v>
      </c>
      <c r="L405" s="31">
        <v>8452.2999999999993</v>
      </c>
      <c r="M405" s="31">
        <v>0.33905000000000002</v>
      </c>
      <c r="N405" s="1"/>
      <c r="O405" s="1"/>
    </row>
    <row r="406" spans="1:15" ht="12.75" customHeight="1">
      <c r="A406" s="33">
        <v>396</v>
      </c>
      <c r="B406" s="53" t="s">
        <v>506</v>
      </c>
      <c r="C406" s="31">
        <v>1450.55</v>
      </c>
      <c r="D406" s="36">
        <v>1454.0833333333333</v>
      </c>
      <c r="E406" s="36">
        <v>1433.1666666666665</v>
      </c>
      <c r="F406" s="36">
        <v>1415.7833333333333</v>
      </c>
      <c r="G406" s="36">
        <v>1394.8666666666666</v>
      </c>
      <c r="H406" s="36">
        <v>1471.4666666666665</v>
      </c>
      <c r="I406" s="36">
        <v>1492.383333333333</v>
      </c>
      <c r="J406" s="36">
        <v>1509.7666666666664</v>
      </c>
      <c r="K406" s="31">
        <v>1475</v>
      </c>
      <c r="L406" s="31">
        <v>1436.7</v>
      </c>
      <c r="M406" s="31">
        <v>0.65515000000000001</v>
      </c>
      <c r="N406" s="1"/>
      <c r="O406" s="1"/>
    </row>
    <row r="407" spans="1:15" ht="12.75" customHeight="1">
      <c r="A407" s="33">
        <v>397</v>
      </c>
      <c r="B407" s="53" t="s">
        <v>213</v>
      </c>
      <c r="C407" s="31">
        <v>715.35</v>
      </c>
      <c r="D407" s="36">
        <v>713.81666666666661</v>
      </c>
      <c r="E407" s="36">
        <v>707.13333333333321</v>
      </c>
      <c r="F407" s="36">
        <v>698.91666666666663</v>
      </c>
      <c r="G407" s="36">
        <v>692.23333333333323</v>
      </c>
      <c r="H407" s="36">
        <v>722.03333333333319</v>
      </c>
      <c r="I407" s="36">
        <v>728.71666666666658</v>
      </c>
      <c r="J407" s="36">
        <v>736.93333333333317</v>
      </c>
      <c r="K407" s="31">
        <v>720.5</v>
      </c>
      <c r="L407" s="31">
        <v>705.6</v>
      </c>
      <c r="M407" s="31">
        <v>38.869819999999997</v>
      </c>
      <c r="N407" s="1"/>
      <c r="O407" s="1"/>
    </row>
    <row r="408" spans="1:15" ht="12.75" customHeight="1">
      <c r="A408" s="33">
        <v>398</v>
      </c>
      <c r="B408" s="53" t="s">
        <v>214</v>
      </c>
      <c r="C408" s="31">
        <v>1401.15</v>
      </c>
      <c r="D408" s="36">
        <v>1396.45</v>
      </c>
      <c r="E408" s="36">
        <v>1386.4</v>
      </c>
      <c r="F408" s="36">
        <v>1371.65</v>
      </c>
      <c r="G408" s="36">
        <v>1361.6000000000001</v>
      </c>
      <c r="H408" s="36">
        <v>1411.2</v>
      </c>
      <c r="I408" s="36">
        <v>1421.2499999999998</v>
      </c>
      <c r="J408" s="36">
        <v>1436</v>
      </c>
      <c r="K408" s="31">
        <v>1406.5</v>
      </c>
      <c r="L408" s="31">
        <v>1381.7</v>
      </c>
      <c r="M408" s="31">
        <v>13.438269999999999</v>
      </c>
      <c r="N408" s="1"/>
      <c r="O408" s="1"/>
    </row>
    <row r="409" spans="1:15" ht="12.75" customHeight="1">
      <c r="A409" s="33">
        <v>399</v>
      </c>
      <c r="B409" s="53" t="s">
        <v>507</v>
      </c>
      <c r="C409" s="31">
        <v>3131.2</v>
      </c>
      <c r="D409" s="36">
        <v>3111.9666666666672</v>
      </c>
      <c r="E409" s="36">
        <v>3082.0333333333342</v>
      </c>
      <c r="F409" s="36">
        <v>3032.8666666666672</v>
      </c>
      <c r="G409" s="36">
        <v>3002.9333333333343</v>
      </c>
      <c r="H409" s="36">
        <v>3161.1333333333341</v>
      </c>
      <c r="I409" s="36">
        <v>3191.0666666666666</v>
      </c>
      <c r="J409" s="36">
        <v>3240.233333333334</v>
      </c>
      <c r="K409" s="31">
        <v>3141.9</v>
      </c>
      <c r="L409" s="31">
        <v>3062.8</v>
      </c>
      <c r="M409" s="31">
        <v>0.32779000000000003</v>
      </c>
      <c r="N409" s="1"/>
      <c r="O409" s="1"/>
    </row>
    <row r="410" spans="1:15" ht="12.75" customHeight="1">
      <c r="A410" s="33">
        <v>400</v>
      </c>
      <c r="B410" s="53" t="s">
        <v>508</v>
      </c>
      <c r="C410" s="31">
        <v>397.35</v>
      </c>
      <c r="D410" s="36">
        <v>399</v>
      </c>
      <c r="E410" s="36">
        <v>393.35</v>
      </c>
      <c r="F410" s="36">
        <v>389.35</v>
      </c>
      <c r="G410" s="36">
        <v>383.70000000000005</v>
      </c>
      <c r="H410" s="36">
        <v>403</v>
      </c>
      <c r="I410" s="36">
        <v>408.65</v>
      </c>
      <c r="J410" s="36">
        <v>412.65</v>
      </c>
      <c r="K410" s="31">
        <v>404.65</v>
      </c>
      <c r="L410" s="31">
        <v>395</v>
      </c>
      <c r="M410" s="31">
        <v>1.9283300000000001</v>
      </c>
      <c r="N410" s="1"/>
      <c r="O410" s="1"/>
    </row>
    <row r="411" spans="1:15" ht="12.75" customHeight="1">
      <c r="A411" s="33">
        <v>401</v>
      </c>
      <c r="B411" s="53" t="s">
        <v>509</v>
      </c>
      <c r="C411" s="31">
        <v>754.1</v>
      </c>
      <c r="D411" s="36">
        <v>756.36666666666667</v>
      </c>
      <c r="E411" s="36">
        <v>745.73333333333335</v>
      </c>
      <c r="F411" s="36">
        <v>737.36666666666667</v>
      </c>
      <c r="G411" s="36">
        <v>726.73333333333335</v>
      </c>
      <c r="H411" s="36">
        <v>764.73333333333335</v>
      </c>
      <c r="I411" s="36">
        <v>775.36666666666679</v>
      </c>
      <c r="J411" s="36">
        <v>783.73333333333335</v>
      </c>
      <c r="K411" s="31">
        <v>767</v>
      </c>
      <c r="L411" s="31">
        <v>748</v>
      </c>
      <c r="M411" s="31">
        <v>1.81027</v>
      </c>
      <c r="N411" s="1"/>
      <c r="O411" s="1"/>
    </row>
    <row r="412" spans="1:15" ht="12.75" customHeight="1">
      <c r="A412" s="33">
        <v>402</v>
      </c>
      <c r="B412" t="s">
        <v>216</v>
      </c>
      <c r="C412" s="31">
        <v>28556.25</v>
      </c>
      <c r="D412" s="36">
        <v>28422.866666666669</v>
      </c>
      <c r="E412" s="36">
        <v>28145.733333333337</v>
      </c>
      <c r="F412" s="36">
        <v>27735.216666666667</v>
      </c>
      <c r="G412" s="36">
        <v>27458.083333333336</v>
      </c>
      <c r="H412" s="36">
        <v>28833.383333333339</v>
      </c>
      <c r="I412" s="36">
        <v>29110.51666666667</v>
      </c>
      <c r="J412" s="36">
        <v>29521.03333333334</v>
      </c>
      <c r="K412" s="31">
        <v>28700</v>
      </c>
      <c r="L412" s="31">
        <v>28012.35</v>
      </c>
      <c r="M412" s="31">
        <v>0.63061</v>
      </c>
      <c r="N412" s="1"/>
      <c r="O412" s="1"/>
    </row>
    <row r="413" spans="1:15" ht="12.75" customHeight="1">
      <c r="A413" s="33">
        <v>403</v>
      </c>
      <c r="B413" s="53" t="s">
        <v>510</v>
      </c>
      <c r="C413" s="31">
        <v>48</v>
      </c>
      <c r="D413" s="36">
        <v>47.783333333333331</v>
      </c>
      <c r="E413" s="36">
        <v>47.36666666666666</v>
      </c>
      <c r="F413" s="36">
        <v>46.733333333333327</v>
      </c>
      <c r="G413" s="36">
        <v>46.316666666666656</v>
      </c>
      <c r="H413" s="36">
        <v>48.416666666666664</v>
      </c>
      <c r="I413" s="36">
        <v>48.833333333333336</v>
      </c>
      <c r="J413" s="36">
        <v>49.466666666666669</v>
      </c>
      <c r="K413" s="31">
        <v>48.2</v>
      </c>
      <c r="L413" s="31">
        <v>47.15</v>
      </c>
      <c r="M413" s="31">
        <v>124.81431000000001</v>
      </c>
      <c r="N413" s="1"/>
      <c r="O413" s="1"/>
    </row>
    <row r="414" spans="1:15" ht="12.75" customHeight="1">
      <c r="A414" s="33">
        <v>404</v>
      </c>
      <c r="B414" s="53" t="s">
        <v>219</v>
      </c>
      <c r="C414" s="31">
        <v>2466.8000000000002</v>
      </c>
      <c r="D414" s="36">
        <v>2448.9666666666667</v>
      </c>
      <c r="E414" s="36">
        <v>2418.3333333333335</v>
      </c>
      <c r="F414" s="36">
        <v>2369.8666666666668</v>
      </c>
      <c r="G414" s="36">
        <v>2339.2333333333336</v>
      </c>
      <c r="H414" s="36">
        <v>2497.4333333333334</v>
      </c>
      <c r="I414" s="36">
        <v>2528.0666666666666</v>
      </c>
      <c r="J414" s="36">
        <v>2576.5333333333333</v>
      </c>
      <c r="K414" s="31">
        <v>2479.6</v>
      </c>
      <c r="L414" s="31">
        <v>2400.5</v>
      </c>
      <c r="M414" s="31">
        <v>19.146719999999998</v>
      </c>
      <c r="N414" s="1"/>
      <c r="O414" s="1"/>
    </row>
    <row r="415" spans="1:15" ht="12.75" customHeight="1">
      <c r="A415" s="33">
        <v>405</v>
      </c>
      <c r="B415" s="53" t="s">
        <v>511</v>
      </c>
      <c r="C415" s="31">
        <v>704.8</v>
      </c>
      <c r="D415" s="36">
        <v>710.86666666666667</v>
      </c>
      <c r="E415" s="36">
        <v>683.93333333333339</v>
      </c>
      <c r="F415" s="36">
        <v>663.06666666666672</v>
      </c>
      <c r="G415" s="36">
        <v>636.13333333333344</v>
      </c>
      <c r="H415" s="36">
        <v>731.73333333333335</v>
      </c>
      <c r="I415" s="36">
        <v>758.66666666666652</v>
      </c>
      <c r="J415" s="36">
        <v>779.5333333333333</v>
      </c>
      <c r="K415" s="31">
        <v>737.8</v>
      </c>
      <c r="L415" s="31">
        <v>690</v>
      </c>
      <c r="M415" s="31">
        <v>26.257919999999999</v>
      </c>
      <c r="N415" s="1"/>
      <c r="O415" s="1"/>
    </row>
    <row r="416" spans="1:15" ht="12.75" customHeight="1">
      <c r="A416" s="33">
        <v>406</v>
      </c>
      <c r="B416" s="53" t="s">
        <v>217</v>
      </c>
      <c r="C416" s="31">
        <v>4140.3999999999996</v>
      </c>
      <c r="D416" s="36">
        <v>4146.5333333333338</v>
      </c>
      <c r="E416" s="36">
        <v>4080.2166666666672</v>
      </c>
      <c r="F416" s="36">
        <v>4020.0333333333333</v>
      </c>
      <c r="G416" s="36">
        <v>3953.7166666666667</v>
      </c>
      <c r="H416" s="36">
        <v>4206.7166666666672</v>
      </c>
      <c r="I416" s="36">
        <v>4273.0333333333347</v>
      </c>
      <c r="J416" s="36">
        <v>4333.2166666666681</v>
      </c>
      <c r="K416" s="31">
        <v>4212.8500000000004</v>
      </c>
      <c r="L416" s="31">
        <v>4086.35</v>
      </c>
      <c r="M416" s="31">
        <v>4.8964800000000004</v>
      </c>
      <c r="N416" s="1"/>
      <c r="O416" s="1"/>
    </row>
    <row r="417" spans="1:15" ht="12.75" customHeight="1">
      <c r="A417" s="33">
        <v>407</v>
      </c>
      <c r="B417" s="53" t="s">
        <v>503</v>
      </c>
      <c r="C417" s="31">
        <v>131.80000000000001</v>
      </c>
      <c r="D417" s="36">
        <v>130.61666666666665</v>
      </c>
      <c r="E417" s="36">
        <v>128.3833333333333</v>
      </c>
      <c r="F417" s="36">
        <v>124.96666666666665</v>
      </c>
      <c r="G417" s="36">
        <v>122.73333333333331</v>
      </c>
      <c r="H417" s="36">
        <v>134.0333333333333</v>
      </c>
      <c r="I417" s="36">
        <v>136.26666666666665</v>
      </c>
      <c r="J417" s="36">
        <v>139.68333333333328</v>
      </c>
      <c r="K417" s="31">
        <v>132.85</v>
      </c>
      <c r="L417" s="31">
        <v>127.2</v>
      </c>
      <c r="M417" s="31">
        <v>438.66759000000002</v>
      </c>
      <c r="N417" s="1"/>
      <c r="O417" s="1"/>
    </row>
    <row r="418" spans="1:15" ht="12.75" customHeight="1">
      <c r="A418" s="33">
        <v>408</v>
      </c>
      <c r="B418" s="53" t="s">
        <v>504</v>
      </c>
      <c r="C418" s="31">
        <v>4691.8500000000004</v>
      </c>
      <c r="D418" s="36">
        <v>4689.7833333333338</v>
      </c>
      <c r="E418" s="36">
        <v>4653.0166666666673</v>
      </c>
      <c r="F418" s="36">
        <v>4614.1833333333334</v>
      </c>
      <c r="G418" s="36">
        <v>4577.416666666667</v>
      </c>
      <c r="H418" s="36">
        <v>4728.6166666666677</v>
      </c>
      <c r="I418" s="36">
        <v>4765.3833333333341</v>
      </c>
      <c r="J418" s="36">
        <v>4804.2166666666681</v>
      </c>
      <c r="K418" s="31">
        <v>4726.55</v>
      </c>
      <c r="L418" s="31">
        <v>4650.95</v>
      </c>
      <c r="M418" s="31">
        <v>0.28112999999999999</v>
      </c>
      <c r="N418" s="1"/>
      <c r="O418" s="1"/>
    </row>
    <row r="419" spans="1:15" ht="12.75" customHeight="1">
      <c r="A419" s="33">
        <v>409</v>
      </c>
      <c r="B419" s="53" t="s">
        <v>512</v>
      </c>
      <c r="C419" s="31">
        <v>1447.75</v>
      </c>
      <c r="D419" s="36">
        <v>1426.8999999999999</v>
      </c>
      <c r="E419" s="36">
        <v>1403.7999999999997</v>
      </c>
      <c r="F419" s="36">
        <v>1359.85</v>
      </c>
      <c r="G419" s="36">
        <v>1336.7499999999998</v>
      </c>
      <c r="H419" s="36">
        <v>1470.8499999999997</v>
      </c>
      <c r="I419" s="36">
        <v>1493.9499999999996</v>
      </c>
      <c r="J419" s="36">
        <v>1537.8999999999996</v>
      </c>
      <c r="K419" s="31">
        <v>1450</v>
      </c>
      <c r="L419" s="31">
        <v>1382.95</v>
      </c>
      <c r="M419" s="31">
        <v>3.0264000000000002</v>
      </c>
      <c r="N419" s="1"/>
      <c r="O419" s="1"/>
    </row>
    <row r="420" spans="1:15" ht="12.75" customHeight="1">
      <c r="A420" s="33">
        <v>410</v>
      </c>
      <c r="B420" s="53" t="s">
        <v>513</v>
      </c>
      <c r="C420" s="31">
        <v>6457.35</v>
      </c>
      <c r="D420" s="36">
        <v>6425.8</v>
      </c>
      <c r="E420" s="36">
        <v>6361.55</v>
      </c>
      <c r="F420" s="36">
        <v>6265.75</v>
      </c>
      <c r="G420" s="36">
        <v>6201.5</v>
      </c>
      <c r="H420" s="36">
        <v>6521.6</v>
      </c>
      <c r="I420" s="36">
        <v>6585.85</v>
      </c>
      <c r="J420" s="36">
        <v>6681.6500000000005</v>
      </c>
      <c r="K420" s="31">
        <v>6490.05</v>
      </c>
      <c r="L420" s="31">
        <v>6330</v>
      </c>
      <c r="M420" s="31">
        <v>0.76568000000000003</v>
      </c>
      <c r="N420" s="1"/>
      <c r="O420" s="1"/>
    </row>
    <row r="421" spans="1:15" ht="12.75" customHeight="1">
      <c r="A421" s="33">
        <v>411</v>
      </c>
      <c r="B421" s="53" t="s">
        <v>296</v>
      </c>
      <c r="C421" s="31">
        <v>618.20000000000005</v>
      </c>
      <c r="D421" s="36">
        <v>610.48333333333346</v>
      </c>
      <c r="E421" s="36">
        <v>600.8666666666669</v>
      </c>
      <c r="F421" s="36">
        <v>583.53333333333342</v>
      </c>
      <c r="G421" s="36">
        <v>573.91666666666686</v>
      </c>
      <c r="H421" s="36">
        <v>627.81666666666695</v>
      </c>
      <c r="I421" s="36">
        <v>637.43333333333351</v>
      </c>
      <c r="J421" s="36">
        <v>654.76666666666699</v>
      </c>
      <c r="K421" s="31">
        <v>620.1</v>
      </c>
      <c r="L421" s="31">
        <v>593.15</v>
      </c>
      <c r="M421" s="31">
        <v>28.925650000000001</v>
      </c>
      <c r="N421" s="1"/>
      <c r="O421" s="1"/>
    </row>
    <row r="422" spans="1:15" ht="12.75" customHeight="1">
      <c r="A422" s="33">
        <v>412</v>
      </c>
      <c r="B422" s="53" t="s">
        <v>514</v>
      </c>
      <c r="C422" s="31">
        <v>768</v>
      </c>
      <c r="D422" s="36">
        <v>757.83333333333337</v>
      </c>
      <c r="E422" s="36">
        <v>745.66666666666674</v>
      </c>
      <c r="F422" s="36">
        <v>723.33333333333337</v>
      </c>
      <c r="G422" s="36">
        <v>711.16666666666674</v>
      </c>
      <c r="H422" s="36">
        <v>780.16666666666674</v>
      </c>
      <c r="I422" s="36">
        <v>792.33333333333348</v>
      </c>
      <c r="J422" s="36">
        <v>814.66666666666674</v>
      </c>
      <c r="K422" s="31">
        <v>770</v>
      </c>
      <c r="L422" s="31">
        <v>735.5</v>
      </c>
      <c r="M422" s="31">
        <v>7.2518000000000002</v>
      </c>
      <c r="N422" s="1"/>
      <c r="O422" s="1"/>
    </row>
    <row r="423" spans="1:15" ht="12.75" customHeight="1">
      <c r="A423" s="33">
        <v>413</v>
      </c>
      <c r="B423" s="53" t="s">
        <v>218</v>
      </c>
      <c r="C423" s="31">
        <v>2325.1</v>
      </c>
      <c r="D423" s="36">
        <v>2291.1</v>
      </c>
      <c r="E423" s="36">
        <v>2249</v>
      </c>
      <c r="F423" s="36">
        <v>2172.9</v>
      </c>
      <c r="G423" s="36">
        <v>2130.8000000000002</v>
      </c>
      <c r="H423" s="36">
        <v>2367.1999999999998</v>
      </c>
      <c r="I423" s="36">
        <v>2409.2999999999993</v>
      </c>
      <c r="J423" s="36">
        <v>2485.3999999999996</v>
      </c>
      <c r="K423" s="31">
        <v>2333.1999999999998</v>
      </c>
      <c r="L423" s="31">
        <v>2215</v>
      </c>
      <c r="M423" s="31">
        <v>28.555859999999999</v>
      </c>
      <c r="N423" s="1"/>
      <c r="O423" s="1"/>
    </row>
    <row r="424" spans="1:15" ht="12.75" customHeight="1">
      <c r="A424" s="33">
        <v>414</v>
      </c>
      <c r="B424" s="53" t="s">
        <v>515</v>
      </c>
      <c r="C424" s="31">
        <v>578.85</v>
      </c>
      <c r="D424" s="36">
        <v>578.33333333333337</v>
      </c>
      <c r="E424" s="36">
        <v>566.66666666666674</v>
      </c>
      <c r="F424" s="36">
        <v>554.48333333333335</v>
      </c>
      <c r="G424" s="36">
        <v>542.81666666666672</v>
      </c>
      <c r="H424" s="36">
        <v>590.51666666666677</v>
      </c>
      <c r="I424" s="36">
        <v>602.18333333333351</v>
      </c>
      <c r="J424" s="36">
        <v>614.36666666666679</v>
      </c>
      <c r="K424" s="31">
        <v>590</v>
      </c>
      <c r="L424" s="31">
        <v>566.15</v>
      </c>
      <c r="M424" s="31">
        <v>20.208279999999998</v>
      </c>
      <c r="N424" s="1"/>
      <c r="O424" s="1"/>
    </row>
    <row r="425" spans="1:15" ht="12.75" customHeight="1">
      <c r="A425" s="33">
        <v>415</v>
      </c>
      <c r="B425" s="53" t="s">
        <v>215</v>
      </c>
      <c r="C425" s="31">
        <v>640.5</v>
      </c>
      <c r="D425" s="36">
        <v>635.23333333333335</v>
      </c>
      <c r="E425" s="36">
        <v>627.26666666666665</v>
      </c>
      <c r="F425" s="36">
        <v>614.0333333333333</v>
      </c>
      <c r="G425" s="36">
        <v>606.06666666666661</v>
      </c>
      <c r="H425" s="36">
        <v>648.4666666666667</v>
      </c>
      <c r="I425" s="36">
        <v>656.43333333333339</v>
      </c>
      <c r="J425" s="36">
        <v>669.66666666666674</v>
      </c>
      <c r="K425" s="31">
        <v>643.20000000000005</v>
      </c>
      <c r="L425" s="31">
        <v>622</v>
      </c>
      <c r="M425" s="31">
        <v>232.70744999999999</v>
      </c>
      <c r="N425" s="1"/>
      <c r="O425" s="1"/>
    </row>
    <row r="426" spans="1:15" ht="12.75" customHeight="1">
      <c r="A426" s="33">
        <v>416</v>
      </c>
      <c r="B426" s="53" t="s">
        <v>212</v>
      </c>
      <c r="C426" s="31">
        <v>122.5</v>
      </c>
      <c r="D426" s="36">
        <v>122.5</v>
      </c>
      <c r="E426" s="36">
        <v>120.7</v>
      </c>
      <c r="F426" s="36">
        <v>118.9</v>
      </c>
      <c r="G426" s="36">
        <v>117.10000000000001</v>
      </c>
      <c r="H426" s="36">
        <v>124.3</v>
      </c>
      <c r="I426" s="36">
        <v>126.10000000000001</v>
      </c>
      <c r="J426" s="36">
        <v>127.89999999999999</v>
      </c>
      <c r="K426" s="31">
        <v>124.3</v>
      </c>
      <c r="L426" s="31">
        <v>120.7</v>
      </c>
      <c r="M426" s="31">
        <v>285.14173</v>
      </c>
      <c r="N426" s="1"/>
      <c r="O426" s="1"/>
    </row>
    <row r="427" spans="1:15" ht="12.75" customHeight="1">
      <c r="A427" s="33">
        <v>417</v>
      </c>
      <c r="B427" s="53" t="s">
        <v>516</v>
      </c>
      <c r="C427" s="31">
        <v>566.70000000000005</v>
      </c>
      <c r="D427" s="36">
        <v>573.48333333333335</v>
      </c>
      <c r="E427" s="36">
        <v>549.9666666666667</v>
      </c>
      <c r="F427" s="36">
        <v>533.23333333333335</v>
      </c>
      <c r="G427" s="36">
        <v>509.7166666666667</v>
      </c>
      <c r="H427" s="36">
        <v>590.2166666666667</v>
      </c>
      <c r="I427" s="36">
        <v>613.73333333333335</v>
      </c>
      <c r="J427" s="36">
        <v>630.4666666666667</v>
      </c>
      <c r="K427" s="31">
        <v>597</v>
      </c>
      <c r="L427" s="31">
        <v>556.75</v>
      </c>
      <c r="M427" s="31">
        <v>23.688320000000001</v>
      </c>
      <c r="N427" s="1"/>
      <c r="O427" s="1"/>
    </row>
    <row r="428" spans="1:15" ht="12.75" customHeight="1">
      <c r="A428" s="33">
        <v>418</v>
      </c>
      <c r="B428" s="53" t="s">
        <v>517</v>
      </c>
      <c r="C428" s="31">
        <v>143.94999999999999</v>
      </c>
      <c r="D428" s="36">
        <v>143.35</v>
      </c>
      <c r="E428" s="36">
        <v>141.1</v>
      </c>
      <c r="F428" s="36">
        <v>138.25</v>
      </c>
      <c r="G428" s="36">
        <v>136</v>
      </c>
      <c r="H428" s="36">
        <v>146.19999999999999</v>
      </c>
      <c r="I428" s="36">
        <v>148.44999999999999</v>
      </c>
      <c r="J428" s="36">
        <v>151.29999999999998</v>
      </c>
      <c r="K428" s="31">
        <v>145.6</v>
      </c>
      <c r="L428" s="31">
        <v>140.5</v>
      </c>
      <c r="M428" s="31">
        <v>26.138079999999999</v>
      </c>
      <c r="N428" s="1"/>
      <c r="O428" s="1"/>
    </row>
    <row r="429" spans="1:15" ht="12.75" customHeight="1">
      <c r="A429" s="33">
        <v>419</v>
      </c>
      <c r="B429" s="53" t="s">
        <v>518</v>
      </c>
      <c r="C429" s="31">
        <v>415.6</v>
      </c>
      <c r="D429" s="36">
        <v>409.23333333333335</v>
      </c>
      <c r="E429" s="36">
        <v>400.9666666666667</v>
      </c>
      <c r="F429" s="36">
        <v>386.33333333333337</v>
      </c>
      <c r="G429" s="36">
        <v>378.06666666666672</v>
      </c>
      <c r="H429" s="36">
        <v>423.86666666666667</v>
      </c>
      <c r="I429" s="36">
        <v>432.13333333333333</v>
      </c>
      <c r="J429" s="36">
        <v>446.76666666666665</v>
      </c>
      <c r="K429" s="31">
        <v>417.5</v>
      </c>
      <c r="L429" s="31">
        <v>394.6</v>
      </c>
      <c r="M429" s="31">
        <v>10.99531</v>
      </c>
      <c r="N429" s="1"/>
      <c r="O429" s="1"/>
    </row>
    <row r="430" spans="1:15" ht="12.75" customHeight="1">
      <c r="A430" s="33">
        <v>420</v>
      </c>
      <c r="B430" s="53" t="s">
        <v>519</v>
      </c>
      <c r="C430" s="31">
        <v>382.25</v>
      </c>
      <c r="D430" s="36">
        <v>378.41666666666669</v>
      </c>
      <c r="E430" s="36">
        <v>371.83333333333337</v>
      </c>
      <c r="F430" s="36">
        <v>361.41666666666669</v>
      </c>
      <c r="G430" s="36">
        <v>354.83333333333337</v>
      </c>
      <c r="H430" s="36">
        <v>388.83333333333337</v>
      </c>
      <c r="I430" s="36">
        <v>395.41666666666674</v>
      </c>
      <c r="J430" s="36">
        <v>405.83333333333337</v>
      </c>
      <c r="K430" s="31">
        <v>385</v>
      </c>
      <c r="L430" s="31">
        <v>368</v>
      </c>
      <c r="M430" s="31">
        <v>1.9117999999999999</v>
      </c>
      <c r="N430" s="1"/>
      <c r="O430" s="1"/>
    </row>
    <row r="431" spans="1:15" ht="12.75" customHeight="1">
      <c r="A431" s="33">
        <v>421</v>
      </c>
      <c r="B431" s="53" t="s">
        <v>220</v>
      </c>
      <c r="C431" s="31">
        <v>1418.45</v>
      </c>
      <c r="D431" s="36">
        <v>1408.0833333333333</v>
      </c>
      <c r="E431" s="36">
        <v>1377.2666666666664</v>
      </c>
      <c r="F431" s="36">
        <v>1336.0833333333333</v>
      </c>
      <c r="G431" s="36">
        <v>1305.2666666666664</v>
      </c>
      <c r="H431" s="36">
        <v>1449.2666666666664</v>
      </c>
      <c r="I431" s="36">
        <v>1480.0833333333335</v>
      </c>
      <c r="J431" s="36">
        <v>1521.2666666666664</v>
      </c>
      <c r="K431" s="31">
        <v>1438.9</v>
      </c>
      <c r="L431" s="31">
        <v>1366.9</v>
      </c>
      <c r="M431" s="31">
        <v>57.963560000000001</v>
      </c>
      <c r="N431" s="1"/>
      <c r="O431" s="1"/>
    </row>
    <row r="432" spans="1:15" ht="12.75" customHeight="1">
      <c r="A432" s="33">
        <v>422</v>
      </c>
      <c r="B432" s="53" t="s">
        <v>221</v>
      </c>
      <c r="C432" s="31">
        <v>658.6</v>
      </c>
      <c r="D432" s="36">
        <v>659.4</v>
      </c>
      <c r="E432" s="36">
        <v>651.25</v>
      </c>
      <c r="F432" s="36">
        <v>643.9</v>
      </c>
      <c r="G432" s="36">
        <v>635.75</v>
      </c>
      <c r="H432" s="36">
        <v>666.75</v>
      </c>
      <c r="I432" s="36">
        <v>674.89999999999986</v>
      </c>
      <c r="J432" s="36">
        <v>682.25</v>
      </c>
      <c r="K432" s="31">
        <v>667.55</v>
      </c>
      <c r="L432" s="31">
        <v>652.04999999999995</v>
      </c>
      <c r="M432" s="31">
        <v>8.40517</v>
      </c>
      <c r="N432" s="1"/>
      <c r="O432" s="1"/>
    </row>
    <row r="433" spans="1:15" ht="12.75" customHeight="1">
      <c r="A433" s="33">
        <v>423</v>
      </c>
      <c r="B433" s="53" t="s">
        <v>520</v>
      </c>
      <c r="C433" s="31">
        <v>3567.65</v>
      </c>
      <c r="D433" s="36">
        <v>3570.6166666666668</v>
      </c>
      <c r="E433" s="36">
        <v>3521.9333333333334</v>
      </c>
      <c r="F433" s="36">
        <v>3476.2166666666667</v>
      </c>
      <c r="G433" s="36">
        <v>3427.5333333333333</v>
      </c>
      <c r="H433" s="36">
        <v>3616.3333333333335</v>
      </c>
      <c r="I433" s="36">
        <v>3665.0166666666669</v>
      </c>
      <c r="J433" s="36">
        <v>3710.7333333333336</v>
      </c>
      <c r="K433" s="31">
        <v>3619.3</v>
      </c>
      <c r="L433" s="31">
        <v>3524.9</v>
      </c>
      <c r="M433" s="31">
        <v>0.35819000000000001</v>
      </c>
      <c r="N433" s="1"/>
      <c r="O433" s="1"/>
    </row>
    <row r="434" spans="1:15" ht="12.75" customHeight="1">
      <c r="A434" s="33">
        <v>424</v>
      </c>
      <c r="B434" s="53" t="s">
        <v>521</v>
      </c>
      <c r="C434" s="31">
        <v>1219.1500000000001</v>
      </c>
      <c r="D434" s="36">
        <v>1224.8</v>
      </c>
      <c r="E434" s="36">
        <v>1210.5999999999999</v>
      </c>
      <c r="F434" s="36">
        <v>1202.05</v>
      </c>
      <c r="G434" s="36">
        <v>1187.8499999999999</v>
      </c>
      <c r="H434" s="36">
        <v>1233.3499999999999</v>
      </c>
      <c r="I434" s="36">
        <v>1247.5500000000002</v>
      </c>
      <c r="J434" s="36">
        <v>1256.0999999999999</v>
      </c>
      <c r="K434" s="31">
        <v>1239</v>
      </c>
      <c r="L434" s="31">
        <v>1216.25</v>
      </c>
      <c r="M434" s="31">
        <v>1.0466200000000001</v>
      </c>
      <c r="N434" s="1"/>
      <c r="O434" s="1"/>
    </row>
    <row r="435" spans="1:15" ht="12.75" customHeight="1">
      <c r="A435" s="33">
        <v>425</v>
      </c>
      <c r="B435" s="53" t="s">
        <v>522</v>
      </c>
      <c r="C435" s="31">
        <v>469.7</v>
      </c>
      <c r="D435" s="36">
        <v>470.38333333333338</v>
      </c>
      <c r="E435" s="36">
        <v>464.81666666666678</v>
      </c>
      <c r="F435" s="36">
        <v>459.93333333333339</v>
      </c>
      <c r="G435" s="36">
        <v>454.36666666666679</v>
      </c>
      <c r="H435" s="36">
        <v>475.26666666666677</v>
      </c>
      <c r="I435" s="36">
        <v>480.83333333333337</v>
      </c>
      <c r="J435" s="36">
        <v>485.71666666666675</v>
      </c>
      <c r="K435" s="31">
        <v>475.95</v>
      </c>
      <c r="L435" s="31">
        <v>465.5</v>
      </c>
      <c r="M435" s="31">
        <v>5.59978</v>
      </c>
      <c r="N435" s="1"/>
      <c r="O435" s="1"/>
    </row>
    <row r="436" spans="1:15" ht="12.75" customHeight="1">
      <c r="A436" s="33">
        <v>426</v>
      </c>
      <c r="B436" s="53" t="s">
        <v>523</v>
      </c>
      <c r="C436" s="31">
        <v>392.45</v>
      </c>
      <c r="D436" s="36">
        <v>391.13333333333338</v>
      </c>
      <c r="E436" s="36">
        <v>387.26666666666677</v>
      </c>
      <c r="F436" s="36">
        <v>382.08333333333337</v>
      </c>
      <c r="G436" s="36">
        <v>378.21666666666675</v>
      </c>
      <c r="H436" s="36">
        <v>396.31666666666678</v>
      </c>
      <c r="I436" s="36">
        <v>400.18333333333345</v>
      </c>
      <c r="J436" s="36">
        <v>405.36666666666679</v>
      </c>
      <c r="K436" s="31">
        <v>395</v>
      </c>
      <c r="L436" s="31">
        <v>385.95</v>
      </c>
      <c r="M436" s="31">
        <v>2.0857800000000002</v>
      </c>
      <c r="N436" s="1"/>
      <c r="O436" s="1"/>
    </row>
    <row r="437" spans="1:15" ht="12.75" customHeight="1">
      <c r="A437" s="33">
        <v>427</v>
      </c>
      <c r="B437" s="53" t="s">
        <v>524</v>
      </c>
      <c r="C437" s="31">
        <v>4129.95</v>
      </c>
      <c r="D437" s="36">
        <v>4145.75</v>
      </c>
      <c r="E437" s="36">
        <v>4067.55</v>
      </c>
      <c r="F437" s="36">
        <v>4005.15</v>
      </c>
      <c r="G437" s="36">
        <v>3926.9500000000003</v>
      </c>
      <c r="H437" s="36">
        <v>4208.1499999999996</v>
      </c>
      <c r="I437" s="36">
        <v>4286.3500000000004</v>
      </c>
      <c r="J437" s="36">
        <v>4348.75</v>
      </c>
      <c r="K437" s="31">
        <v>4223.95</v>
      </c>
      <c r="L437" s="31">
        <v>4083.35</v>
      </c>
      <c r="M437" s="31">
        <v>2.39012</v>
      </c>
      <c r="N437" s="1"/>
      <c r="O437" s="1"/>
    </row>
    <row r="438" spans="1:15" ht="12.75" customHeight="1">
      <c r="A438" s="33">
        <v>428</v>
      </c>
      <c r="B438" s="53" t="s">
        <v>525</v>
      </c>
      <c r="C438" s="31">
        <v>672.8</v>
      </c>
      <c r="D438" s="36">
        <v>675</v>
      </c>
      <c r="E438" s="36">
        <v>667.8</v>
      </c>
      <c r="F438" s="36">
        <v>662.8</v>
      </c>
      <c r="G438" s="36">
        <v>655.59999999999991</v>
      </c>
      <c r="H438" s="36">
        <v>680</v>
      </c>
      <c r="I438" s="36">
        <v>687.2</v>
      </c>
      <c r="J438" s="36">
        <v>692.2</v>
      </c>
      <c r="K438" s="31">
        <v>682.2</v>
      </c>
      <c r="L438" s="31">
        <v>670</v>
      </c>
      <c r="M438" s="31">
        <v>0.72133999999999998</v>
      </c>
      <c r="N438" s="1"/>
      <c r="O438" s="1"/>
    </row>
    <row r="439" spans="1:15" ht="12.75" customHeight="1">
      <c r="A439" s="33">
        <v>429</v>
      </c>
      <c r="B439" s="53" t="s">
        <v>526</v>
      </c>
      <c r="C439" s="31">
        <v>45.95</v>
      </c>
      <c r="D439" s="36">
        <v>45.366666666666674</v>
      </c>
      <c r="E439" s="36">
        <v>44.783333333333346</v>
      </c>
      <c r="F439" s="36">
        <v>43.616666666666674</v>
      </c>
      <c r="G439" s="36">
        <v>43.033333333333346</v>
      </c>
      <c r="H439" s="36">
        <v>46.533333333333346</v>
      </c>
      <c r="I439" s="36">
        <v>47.116666666666674</v>
      </c>
      <c r="J439" s="36">
        <v>48.283333333333346</v>
      </c>
      <c r="K439" s="31">
        <v>45.95</v>
      </c>
      <c r="L439" s="31">
        <v>44.2</v>
      </c>
      <c r="M439" s="31">
        <v>1453.7483500000001</v>
      </c>
      <c r="N439" s="1"/>
      <c r="O439" s="1"/>
    </row>
    <row r="440" spans="1:15" ht="12.75" customHeight="1">
      <c r="A440" s="33">
        <v>430</v>
      </c>
      <c r="B440" s="53" t="s">
        <v>527</v>
      </c>
      <c r="C440" s="31">
        <v>639.04999999999995</v>
      </c>
      <c r="D440" s="36">
        <v>632.31666666666661</v>
      </c>
      <c r="E440" s="36">
        <v>622.73333333333323</v>
      </c>
      <c r="F440" s="36">
        <v>606.41666666666663</v>
      </c>
      <c r="G440" s="36">
        <v>596.83333333333326</v>
      </c>
      <c r="H440" s="36">
        <v>648.63333333333321</v>
      </c>
      <c r="I440" s="36">
        <v>658.2166666666667</v>
      </c>
      <c r="J440" s="36">
        <v>674.53333333333319</v>
      </c>
      <c r="K440" s="31">
        <v>641.9</v>
      </c>
      <c r="L440" s="31">
        <v>616</v>
      </c>
      <c r="M440" s="31">
        <v>87.458939999999998</v>
      </c>
      <c r="N440" s="1"/>
      <c r="O440" s="1"/>
    </row>
    <row r="441" spans="1:15" ht="12.75" customHeight="1">
      <c r="A441" s="33">
        <v>431</v>
      </c>
      <c r="B441" s="53" t="s">
        <v>222</v>
      </c>
      <c r="C441" s="31">
        <v>750.5</v>
      </c>
      <c r="D441" s="36">
        <v>739.85</v>
      </c>
      <c r="E441" s="36">
        <v>726.25</v>
      </c>
      <c r="F441" s="36">
        <v>702</v>
      </c>
      <c r="G441" s="36">
        <v>688.4</v>
      </c>
      <c r="H441" s="36">
        <v>764.1</v>
      </c>
      <c r="I441" s="36">
        <v>777.70000000000016</v>
      </c>
      <c r="J441" s="36">
        <v>801.95</v>
      </c>
      <c r="K441" s="31">
        <v>753.45</v>
      </c>
      <c r="L441" s="31">
        <v>715.6</v>
      </c>
      <c r="M441" s="31">
        <v>22.080929999999999</v>
      </c>
      <c r="N441" s="1"/>
      <c r="O441" s="1"/>
    </row>
    <row r="442" spans="1:15" ht="12.75" customHeight="1">
      <c r="A442" s="33">
        <v>432</v>
      </c>
      <c r="B442" s="53" t="s">
        <v>856</v>
      </c>
      <c r="C442" s="31">
        <v>504.9</v>
      </c>
      <c r="D442" s="36">
        <v>504.84999999999997</v>
      </c>
      <c r="E442" s="36">
        <v>498.69999999999993</v>
      </c>
      <c r="F442" s="36">
        <v>492.49999999999994</v>
      </c>
      <c r="G442" s="36">
        <v>486.34999999999991</v>
      </c>
      <c r="H442" s="36">
        <v>511.04999999999995</v>
      </c>
      <c r="I442" s="36">
        <v>517.19999999999993</v>
      </c>
      <c r="J442" s="36">
        <v>523.4</v>
      </c>
      <c r="K442" s="31">
        <v>511</v>
      </c>
      <c r="L442" s="31">
        <v>498.65</v>
      </c>
      <c r="M442" s="31">
        <v>2.1745999999999999</v>
      </c>
      <c r="N442" s="1"/>
      <c r="O442" s="1"/>
    </row>
    <row r="443" spans="1:15" ht="12.75" customHeight="1">
      <c r="A443" s="33">
        <v>433</v>
      </c>
      <c r="B443" s="53" t="s">
        <v>532</v>
      </c>
      <c r="C443" s="31">
        <v>1030.2</v>
      </c>
      <c r="D443" s="36">
        <v>1022.0833333333334</v>
      </c>
      <c r="E443" s="36">
        <v>1009.8666666666668</v>
      </c>
      <c r="F443" s="36">
        <v>989.53333333333342</v>
      </c>
      <c r="G443" s="36">
        <v>977.31666666666683</v>
      </c>
      <c r="H443" s="36">
        <v>1042.4166666666667</v>
      </c>
      <c r="I443" s="36">
        <v>1054.6333333333332</v>
      </c>
      <c r="J443" s="36">
        <v>1074.9666666666667</v>
      </c>
      <c r="K443" s="31">
        <v>1034.3</v>
      </c>
      <c r="L443" s="31">
        <v>1001.75</v>
      </c>
      <c r="M443" s="31">
        <v>5.97689</v>
      </c>
      <c r="N443" s="1"/>
      <c r="O443" s="1"/>
    </row>
    <row r="444" spans="1:15" ht="12.75" customHeight="1">
      <c r="A444" s="33">
        <v>434</v>
      </c>
      <c r="B444" s="53" t="s">
        <v>223</v>
      </c>
      <c r="C444" s="31">
        <v>1028.05</v>
      </c>
      <c r="D444" s="36">
        <v>1022.5499999999998</v>
      </c>
      <c r="E444" s="36">
        <v>1012.4999999999998</v>
      </c>
      <c r="F444" s="36">
        <v>996.94999999999993</v>
      </c>
      <c r="G444" s="36">
        <v>986.89999999999986</v>
      </c>
      <c r="H444" s="36">
        <v>1038.0999999999997</v>
      </c>
      <c r="I444" s="36">
        <v>1048.1499999999996</v>
      </c>
      <c r="J444" s="36">
        <v>1063.6999999999996</v>
      </c>
      <c r="K444" s="31">
        <v>1032.5999999999999</v>
      </c>
      <c r="L444" s="31">
        <v>1007</v>
      </c>
      <c r="M444" s="31">
        <v>9.4182100000000002</v>
      </c>
      <c r="N444" s="1"/>
      <c r="O444" s="1"/>
    </row>
    <row r="445" spans="1:15" ht="12.75" customHeight="1">
      <c r="A445" s="33">
        <v>435</v>
      </c>
      <c r="B445" s="53" t="s">
        <v>224</v>
      </c>
      <c r="C445" s="31">
        <v>1737.05</v>
      </c>
      <c r="D445" s="36">
        <v>1726.8833333333332</v>
      </c>
      <c r="E445" s="36">
        <v>1711.9666666666665</v>
      </c>
      <c r="F445" s="36">
        <v>1686.8833333333332</v>
      </c>
      <c r="G445" s="36">
        <v>1671.9666666666665</v>
      </c>
      <c r="H445" s="36">
        <v>1751.9666666666665</v>
      </c>
      <c r="I445" s="36">
        <v>1766.8833333333334</v>
      </c>
      <c r="J445" s="36">
        <v>1791.9666666666665</v>
      </c>
      <c r="K445" s="31">
        <v>1741.8</v>
      </c>
      <c r="L445" s="31">
        <v>1701.8</v>
      </c>
      <c r="M445" s="31">
        <v>4.5405100000000003</v>
      </c>
      <c r="N445" s="1"/>
      <c r="O445" s="1"/>
    </row>
    <row r="446" spans="1:15" ht="12.75" customHeight="1">
      <c r="A446" s="33">
        <v>436</v>
      </c>
      <c r="B446" s="53" t="s">
        <v>229</v>
      </c>
      <c r="C446" s="31">
        <v>3815.95</v>
      </c>
      <c r="D446" s="36">
        <v>3815.4666666666667</v>
      </c>
      <c r="E446" s="36">
        <v>3796.9333333333334</v>
      </c>
      <c r="F446" s="36">
        <v>3777.9166666666665</v>
      </c>
      <c r="G446" s="36">
        <v>3759.3833333333332</v>
      </c>
      <c r="H446" s="36">
        <v>3834.4833333333336</v>
      </c>
      <c r="I446" s="36">
        <v>3853.0166666666673</v>
      </c>
      <c r="J446" s="36">
        <v>3872.0333333333338</v>
      </c>
      <c r="K446" s="31">
        <v>3834</v>
      </c>
      <c r="L446" s="31">
        <v>3796.45</v>
      </c>
      <c r="M446" s="31">
        <v>24.593579999999999</v>
      </c>
      <c r="N446" s="1"/>
      <c r="O446" s="1"/>
    </row>
    <row r="447" spans="1:15" ht="12.75" customHeight="1">
      <c r="A447" s="33">
        <v>437</v>
      </c>
      <c r="B447" s="53" t="s">
        <v>225</v>
      </c>
      <c r="C447" s="31">
        <v>1118</v>
      </c>
      <c r="D447" s="36">
        <v>1119.1666666666667</v>
      </c>
      <c r="E447" s="36">
        <v>1110.8333333333335</v>
      </c>
      <c r="F447" s="36">
        <v>1103.6666666666667</v>
      </c>
      <c r="G447" s="36">
        <v>1095.3333333333335</v>
      </c>
      <c r="H447" s="36">
        <v>1126.3333333333335</v>
      </c>
      <c r="I447" s="36">
        <v>1134.666666666667</v>
      </c>
      <c r="J447" s="36">
        <v>1141.8333333333335</v>
      </c>
      <c r="K447" s="31">
        <v>1127.5</v>
      </c>
      <c r="L447" s="31">
        <v>1112</v>
      </c>
      <c r="M447" s="31">
        <v>24.287379999999999</v>
      </c>
      <c r="N447" s="1"/>
      <c r="O447" s="1"/>
    </row>
    <row r="448" spans="1:15" ht="12.75" customHeight="1">
      <c r="A448" s="33">
        <v>438</v>
      </c>
      <c r="B448" s="53" t="s">
        <v>297</v>
      </c>
      <c r="C448" s="31">
        <v>7605.15</v>
      </c>
      <c r="D448" s="36">
        <v>7611.4333333333334</v>
      </c>
      <c r="E448" s="36">
        <v>7565.7666666666664</v>
      </c>
      <c r="F448" s="36">
        <v>7526.3833333333332</v>
      </c>
      <c r="G448" s="36">
        <v>7480.7166666666662</v>
      </c>
      <c r="H448" s="36">
        <v>7650.8166666666666</v>
      </c>
      <c r="I448" s="36">
        <v>7696.4833333333327</v>
      </c>
      <c r="J448" s="36">
        <v>7735.8666666666668</v>
      </c>
      <c r="K448" s="31">
        <v>7657.1</v>
      </c>
      <c r="L448" s="31">
        <v>7572.05</v>
      </c>
      <c r="M448" s="31">
        <v>1.4114100000000001</v>
      </c>
      <c r="N448" s="1"/>
      <c r="O448" s="1"/>
    </row>
    <row r="449" spans="1:15" ht="12.75" customHeight="1">
      <c r="A449" s="33">
        <v>439</v>
      </c>
      <c r="B449" s="53" t="s">
        <v>533</v>
      </c>
      <c r="C449" s="31">
        <v>5635.65</v>
      </c>
      <c r="D449" s="36">
        <v>5712.083333333333</v>
      </c>
      <c r="E449" s="36">
        <v>5324.1666666666661</v>
      </c>
      <c r="F449" s="36">
        <v>5012.6833333333334</v>
      </c>
      <c r="G449" s="36">
        <v>4624.7666666666664</v>
      </c>
      <c r="H449" s="36">
        <v>6023.5666666666657</v>
      </c>
      <c r="I449" s="36">
        <v>6411.4833333333318</v>
      </c>
      <c r="J449" s="36">
        <v>6722.9666666666653</v>
      </c>
      <c r="K449" s="31">
        <v>6100</v>
      </c>
      <c r="L449" s="31">
        <v>5400.6</v>
      </c>
      <c r="M449" s="31">
        <v>13.03651</v>
      </c>
      <c r="N449" s="1"/>
      <c r="O449" s="1"/>
    </row>
    <row r="450" spans="1:15" ht="12.75" customHeight="1">
      <c r="A450" s="33">
        <v>440</v>
      </c>
      <c r="B450" s="53" t="s">
        <v>534</v>
      </c>
      <c r="C450" s="31">
        <v>584</v>
      </c>
      <c r="D450" s="36">
        <v>584.36666666666667</v>
      </c>
      <c r="E450" s="36">
        <v>574.7833333333333</v>
      </c>
      <c r="F450" s="36">
        <v>565.56666666666661</v>
      </c>
      <c r="G450" s="36">
        <v>555.98333333333323</v>
      </c>
      <c r="H450" s="36">
        <v>593.58333333333337</v>
      </c>
      <c r="I450" s="36">
        <v>603.16666666666663</v>
      </c>
      <c r="J450" s="36">
        <v>612.38333333333344</v>
      </c>
      <c r="K450" s="31">
        <v>593.95000000000005</v>
      </c>
      <c r="L450" s="31">
        <v>575.15</v>
      </c>
      <c r="M450" s="31">
        <v>48.174979999999998</v>
      </c>
      <c r="N450" s="1"/>
      <c r="O450" s="1"/>
    </row>
    <row r="451" spans="1:15" ht="12.75" customHeight="1">
      <c r="A451" s="33">
        <v>441</v>
      </c>
      <c r="B451" s="53" t="s">
        <v>226</v>
      </c>
      <c r="C451" s="31">
        <v>884.2</v>
      </c>
      <c r="D451" s="36">
        <v>881.9666666666667</v>
      </c>
      <c r="E451" s="36">
        <v>867.43333333333339</v>
      </c>
      <c r="F451" s="36">
        <v>850.66666666666674</v>
      </c>
      <c r="G451" s="36">
        <v>836.13333333333344</v>
      </c>
      <c r="H451" s="36">
        <v>898.73333333333335</v>
      </c>
      <c r="I451" s="36">
        <v>913.26666666666665</v>
      </c>
      <c r="J451" s="36">
        <v>930.0333333333333</v>
      </c>
      <c r="K451" s="31">
        <v>896.5</v>
      </c>
      <c r="L451" s="31">
        <v>865.2</v>
      </c>
      <c r="M451" s="31">
        <v>245.62392</v>
      </c>
      <c r="N451" s="1"/>
      <c r="O451" s="1"/>
    </row>
    <row r="452" spans="1:15" ht="12.75" customHeight="1">
      <c r="A452" s="33">
        <v>442</v>
      </c>
      <c r="B452" s="53" t="s">
        <v>227</v>
      </c>
      <c r="C452" s="31">
        <v>389.75</v>
      </c>
      <c r="D452" s="36">
        <v>388.2166666666667</v>
      </c>
      <c r="E452" s="36">
        <v>385.23333333333341</v>
      </c>
      <c r="F452" s="36">
        <v>380.7166666666667</v>
      </c>
      <c r="G452" s="36">
        <v>377.73333333333341</v>
      </c>
      <c r="H452" s="36">
        <v>392.73333333333341</v>
      </c>
      <c r="I452" s="36">
        <v>395.71666666666675</v>
      </c>
      <c r="J452" s="36">
        <v>400.23333333333341</v>
      </c>
      <c r="K452" s="31">
        <v>391.2</v>
      </c>
      <c r="L452" s="31">
        <v>383.7</v>
      </c>
      <c r="M452" s="31">
        <v>155.43970999999999</v>
      </c>
      <c r="N452" s="1"/>
      <c r="O452" s="1"/>
    </row>
    <row r="453" spans="1:15" ht="12.75" customHeight="1">
      <c r="A453" s="33">
        <v>443</v>
      </c>
      <c r="B453" s="53" t="s">
        <v>228</v>
      </c>
      <c r="C453" s="31">
        <v>135.94999999999999</v>
      </c>
      <c r="D453" s="36">
        <v>135.71666666666667</v>
      </c>
      <c r="E453" s="36">
        <v>134.73333333333335</v>
      </c>
      <c r="F453" s="36">
        <v>133.51666666666668</v>
      </c>
      <c r="G453" s="36">
        <v>132.53333333333336</v>
      </c>
      <c r="H453" s="36">
        <v>136.93333333333334</v>
      </c>
      <c r="I453" s="36">
        <v>137.91666666666663</v>
      </c>
      <c r="J453" s="36">
        <v>139.13333333333333</v>
      </c>
      <c r="K453" s="31">
        <v>136.69999999999999</v>
      </c>
      <c r="L453" s="31">
        <v>134.5</v>
      </c>
      <c r="M453" s="31">
        <v>360.79354000000001</v>
      </c>
      <c r="N453" s="1"/>
      <c r="O453" s="1"/>
    </row>
    <row r="454" spans="1:15" ht="12.75" customHeight="1">
      <c r="A454" s="33">
        <v>444</v>
      </c>
      <c r="B454" s="53" t="s">
        <v>298</v>
      </c>
      <c r="C454" s="31">
        <v>92.7</v>
      </c>
      <c r="D454" s="36">
        <v>91.816666666666663</v>
      </c>
      <c r="E454" s="36">
        <v>89.183333333333323</v>
      </c>
      <c r="F454" s="36">
        <v>85.666666666666657</v>
      </c>
      <c r="G454" s="36">
        <v>83.033333333333317</v>
      </c>
      <c r="H454" s="36">
        <v>95.333333333333329</v>
      </c>
      <c r="I454" s="36">
        <v>97.966666666666654</v>
      </c>
      <c r="J454" s="36">
        <v>101.48333333333333</v>
      </c>
      <c r="K454" s="31">
        <v>94.45</v>
      </c>
      <c r="L454" s="31">
        <v>88.3</v>
      </c>
      <c r="M454" s="31">
        <v>155.68289999999999</v>
      </c>
      <c r="N454" s="1"/>
      <c r="O454" s="1"/>
    </row>
    <row r="455" spans="1:15" ht="12.75" customHeight="1">
      <c r="A455" s="33">
        <v>445</v>
      </c>
      <c r="B455" s="53" t="s">
        <v>528</v>
      </c>
      <c r="C455" s="31">
        <v>1376.7</v>
      </c>
      <c r="D455" s="36">
        <v>1369.2833333333335</v>
      </c>
      <c r="E455" s="36">
        <v>1343.666666666667</v>
      </c>
      <c r="F455" s="36">
        <v>1310.6333333333334</v>
      </c>
      <c r="G455" s="36">
        <v>1285.0166666666669</v>
      </c>
      <c r="H455" s="36">
        <v>1402.3166666666671</v>
      </c>
      <c r="I455" s="36">
        <v>1427.9333333333334</v>
      </c>
      <c r="J455" s="36">
        <v>1460.9666666666672</v>
      </c>
      <c r="K455" s="31">
        <v>1394.9</v>
      </c>
      <c r="L455" s="31">
        <v>1336.25</v>
      </c>
      <c r="M455" s="31">
        <v>0.76297000000000004</v>
      </c>
      <c r="N455" s="1"/>
      <c r="O455" s="1"/>
    </row>
    <row r="456" spans="1:15" ht="12.75" customHeight="1">
      <c r="A456" s="33">
        <v>446</v>
      </c>
      <c r="B456" s="53" t="s">
        <v>529</v>
      </c>
      <c r="C456" s="31">
        <v>407.1</v>
      </c>
      <c r="D456" s="36">
        <v>404.55</v>
      </c>
      <c r="E456" s="36">
        <v>398.25</v>
      </c>
      <c r="F456" s="36">
        <v>389.4</v>
      </c>
      <c r="G456" s="36">
        <v>383.09999999999997</v>
      </c>
      <c r="H456" s="36">
        <v>413.40000000000003</v>
      </c>
      <c r="I456" s="36">
        <v>419.7000000000001</v>
      </c>
      <c r="J456" s="36">
        <v>428.55000000000007</v>
      </c>
      <c r="K456" s="31">
        <v>410.85</v>
      </c>
      <c r="L456" s="31">
        <v>395.7</v>
      </c>
      <c r="M456" s="31">
        <v>1.10602</v>
      </c>
      <c r="N456" s="1"/>
      <c r="O456" s="1"/>
    </row>
    <row r="457" spans="1:15" ht="12.75" customHeight="1">
      <c r="A457" s="33">
        <v>447</v>
      </c>
      <c r="B457" s="53" t="s">
        <v>535</v>
      </c>
      <c r="C457" s="31">
        <v>2866.6</v>
      </c>
      <c r="D457" s="36">
        <v>2865.5166666666664</v>
      </c>
      <c r="E457" s="36">
        <v>2818.0333333333328</v>
      </c>
      <c r="F457" s="36">
        <v>2769.4666666666662</v>
      </c>
      <c r="G457" s="36">
        <v>2721.9833333333327</v>
      </c>
      <c r="H457" s="36">
        <v>2914.083333333333</v>
      </c>
      <c r="I457" s="36">
        <v>2961.5666666666666</v>
      </c>
      <c r="J457" s="36">
        <v>3010.1333333333332</v>
      </c>
      <c r="K457" s="31">
        <v>2913</v>
      </c>
      <c r="L457" s="31">
        <v>2816.95</v>
      </c>
      <c r="M457" s="31">
        <v>1.00064</v>
      </c>
      <c r="N457" s="1"/>
      <c r="O457" s="1"/>
    </row>
    <row r="458" spans="1:15" ht="12.75" customHeight="1">
      <c r="A458" s="33">
        <v>448</v>
      </c>
      <c r="B458" s="53" t="s">
        <v>230</v>
      </c>
      <c r="C458" s="31">
        <v>1333.65</v>
      </c>
      <c r="D458" s="36">
        <v>1327.3166666666666</v>
      </c>
      <c r="E458" s="36">
        <v>1318.6333333333332</v>
      </c>
      <c r="F458" s="36">
        <v>1303.6166666666666</v>
      </c>
      <c r="G458" s="36">
        <v>1294.9333333333332</v>
      </c>
      <c r="H458" s="36">
        <v>1342.3333333333333</v>
      </c>
      <c r="I458" s="36">
        <v>1351.0166666666667</v>
      </c>
      <c r="J458" s="36">
        <v>1366.0333333333333</v>
      </c>
      <c r="K458" s="31">
        <v>1336</v>
      </c>
      <c r="L458" s="31">
        <v>1312.3</v>
      </c>
      <c r="M458" s="31">
        <v>17.98462</v>
      </c>
      <c r="N458" s="1"/>
      <c r="O458" s="1"/>
    </row>
    <row r="459" spans="1:15" ht="12.75" customHeight="1">
      <c r="A459" s="33">
        <v>449</v>
      </c>
      <c r="B459" s="53" t="s">
        <v>536</v>
      </c>
      <c r="C459" s="31">
        <v>785.45</v>
      </c>
      <c r="D459" s="36">
        <v>774.88333333333333</v>
      </c>
      <c r="E459" s="36">
        <v>760.56666666666661</v>
      </c>
      <c r="F459" s="36">
        <v>735.68333333333328</v>
      </c>
      <c r="G459" s="36">
        <v>721.36666666666656</v>
      </c>
      <c r="H459" s="36">
        <v>799.76666666666665</v>
      </c>
      <c r="I459" s="36">
        <v>814.08333333333348</v>
      </c>
      <c r="J459" s="36">
        <v>838.9666666666667</v>
      </c>
      <c r="K459" s="31">
        <v>789.2</v>
      </c>
      <c r="L459" s="31">
        <v>750</v>
      </c>
      <c r="M459" s="31">
        <v>8.0206700000000009</v>
      </c>
      <c r="N459" s="1"/>
      <c r="O459" s="1"/>
    </row>
    <row r="460" spans="1:15" ht="12.75" customHeight="1">
      <c r="A460" s="33">
        <v>450</v>
      </c>
      <c r="B460" s="53" t="s">
        <v>537</v>
      </c>
      <c r="C460" s="31">
        <v>243.25</v>
      </c>
      <c r="D460" s="36">
        <v>246.56666666666669</v>
      </c>
      <c r="E460" s="36">
        <v>237.78333333333339</v>
      </c>
      <c r="F460" s="36">
        <v>232.31666666666669</v>
      </c>
      <c r="G460" s="36">
        <v>223.53333333333339</v>
      </c>
      <c r="H460" s="36">
        <v>252.03333333333339</v>
      </c>
      <c r="I460" s="36">
        <v>260.81666666666672</v>
      </c>
      <c r="J460" s="36">
        <v>266.28333333333342</v>
      </c>
      <c r="K460" s="31">
        <v>255.35</v>
      </c>
      <c r="L460" s="31">
        <v>241.1</v>
      </c>
      <c r="M460" s="31">
        <v>30.276869999999999</v>
      </c>
      <c r="N460" s="1"/>
      <c r="O460" s="1"/>
    </row>
    <row r="461" spans="1:15" ht="12.75" customHeight="1">
      <c r="A461" s="33">
        <v>451</v>
      </c>
      <c r="B461" s="53" t="s">
        <v>208</v>
      </c>
      <c r="C461" s="31">
        <v>1018.2</v>
      </c>
      <c r="D461" s="36">
        <v>1006.1166666666667</v>
      </c>
      <c r="E461" s="36">
        <v>992.23333333333335</v>
      </c>
      <c r="F461" s="36">
        <v>966.26666666666665</v>
      </c>
      <c r="G461" s="36">
        <v>952.38333333333333</v>
      </c>
      <c r="H461" s="36">
        <v>1032.0833333333335</v>
      </c>
      <c r="I461" s="36">
        <v>1045.9666666666667</v>
      </c>
      <c r="J461" s="36">
        <v>1071.9333333333334</v>
      </c>
      <c r="K461" s="31">
        <v>1020</v>
      </c>
      <c r="L461" s="31">
        <v>980.15</v>
      </c>
      <c r="M461" s="31">
        <v>4.60907</v>
      </c>
      <c r="N461" s="1"/>
      <c r="O461" s="1"/>
    </row>
    <row r="462" spans="1:15" ht="12.75" customHeight="1">
      <c r="A462" s="33">
        <v>452</v>
      </c>
      <c r="B462" s="53" t="s">
        <v>538</v>
      </c>
      <c r="C462" s="31">
        <v>3181.25</v>
      </c>
      <c r="D462" s="36">
        <v>3164.9333333333329</v>
      </c>
      <c r="E462" s="36">
        <v>3101.8666666666659</v>
      </c>
      <c r="F462" s="36">
        <v>3022.4833333333331</v>
      </c>
      <c r="G462" s="36">
        <v>2959.4166666666661</v>
      </c>
      <c r="H462" s="36">
        <v>3244.3166666666657</v>
      </c>
      <c r="I462" s="36">
        <v>3307.3833333333323</v>
      </c>
      <c r="J462" s="36">
        <v>3386.7666666666655</v>
      </c>
      <c r="K462" s="31">
        <v>3228</v>
      </c>
      <c r="L462" s="31">
        <v>3085.55</v>
      </c>
      <c r="M462" s="31">
        <v>0.87780999999999998</v>
      </c>
      <c r="N462" s="1"/>
      <c r="O462" s="1"/>
    </row>
    <row r="463" spans="1:15" ht="12.75" customHeight="1">
      <c r="A463" s="33">
        <v>453</v>
      </c>
      <c r="B463" s="53" t="s">
        <v>539</v>
      </c>
      <c r="C463" s="31">
        <v>3387.7</v>
      </c>
      <c r="D463" s="36">
        <v>3371.1333333333332</v>
      </c>
      <c r="E463" s="36">
        <v>3342.2666666666664</v>
      </c>
      <c r="F463" s="36">
        <v>3296.833333333333</v>
      </c>
      <c r="G463" s="36">
        <v>3267.9666666666662</v>
      </c>
      <c r="H463" s="36">
        <v>3416.5666666666666</v>
      </c>
      <c r="I463" s="36">
        <v>3445.4333333333334</v>
      </c>
      <c r="J463" s="36">
        <v>3490.8666666666668</v>
      </c>
      <c r="K463" s="31">
        <v>3400</v>
      </c>
      <c r="L463" s="31">
        <v>3325.7</v>
      </c>
      <c r="M463" s="31">
        <v>0.69664999999999999</v>
      </c>
      <c r="N463" s="1"/>
      <c r="O463" s="1"/>
    </row>
    <row r="464" spans="1:15" ht="12.75" customHeight="1">
      <c r="A464" s="33">
        <v>454</v>
      </c>
      <c r="B464" s="53" t="s">
        <v>231</v>
      </c>
      <c r="C464" s="31">
        <v>3697.55</v>
      </c>
      <c r="D464" s="36">
        <v>3708.6</v>
      </c>
      <c r="E464" s="36">
        <v>3642.2</v>
      </c>
      <c r="F464" s="36">
        <v>3586.85</v>
      </c>
      <c r="G464" s="36">
        <v>3520.45</v>
      </c>
      <c r="H464" s="36">
        <v>3763.95</v>
      </c>
      <c r="I464" s="36">
        <v>3830.3500000000004</v>
      </c>
      <c r="J464" s="36">
        <v>3885.7</v>
      </c>
      <c r="K464" s="31">
        <v>3775</v>
      </c>
      <c r="L464" s="31">
        <v>3653.25</v>
      </c>
      <c r="M464" s="31">
        <v>13.86754</v>
      </c>
      <c r="N464" s="1"/>
      <c r="O464" s="1"/>
    </row>
    <row r="465" spans="1:15" ht="12.75" customHeight="1">
      <c r="A465" s="33">
        <v>455</v>
      </c>
      <c r="B465" s="53" t="s">
        <v>232</v>
      </c>
      <c r="C465" s="31">
        <v>2531.1</v>
      </c>
      <c r="D465" s="36">
        <v>2511.4500000000003</v>
      </c>
      <c r="E465" s="36">
        <v>2482.6500000000005</v>
      </c>
      <c r="F465" s="36">
        <v>2434.2000000000003</v>
      </c>
      <c r="G465" s="36">
        <v>2405.4000000000005</v>
      </c>
      <c r="H465" s="36">
        <v>2559.9000000000005</v>
      </c>
      <c r="I465" s="36">
        <v>2588.7000000000007</v>
      </c>
      <c r="J465" s="36">
        <v>2637.1500000000005</v>
      </c>
      <c r="K465" s="31">
        <v>2540.25</v>
      </c>
      <c r="L465" s="31">
        <v>2463</v>
      </c>
      <c r="M465" s="31">
        <v>2.2742800000000001</v>
      </c>
      <c r="N465" s="1"/>
      <c r="O465" s="1"/>
    </row>
    <row r="466" spans="1:15" ht="12.75" customHeight="1">
      <c r="A466" s="33">
        <v>456</v>
      </c>
      <c r="B466" s="53" t="s">
        <v>299</v>
      </c>
      <c r="C466" s="31">
        <v>1040</v>
      </c>
      <c r="D466" s="36">
        <v>1040.2666666666667</v>
      </c>
      <c r="E466" s="36">
        <v>1011.1333333333332</v>
      </c>
      <c r="F466" s="36">
        <v>982.26666666666654</v>
      </c>
      <c r="G466" s="36">
        <v>953.1333333333331</v>
      </c>
      <c r="H466" s="36">
        <v>1069.1333333333332</v>
      </c>
      <c r="I466" s="36">
        <v>1098.2666666666669</v>
      </c>
      <c r="J466" s="36">
        <v>1127.1333333333334</v>
      </c>
      <c r="K466" s="31">
        <v>1069.4000000000001</v>
      </c>
      <c r="L466" s="31">
        <v>1011.4</v>
      </c>
      <c r="M466" s="31">
        <v>21.268830000000001</v>
      </c>
      <c r="N466" s="1"/>
      <c r="O466" s="1"/>
    </row>
    <row r="467" spans="1:15" ht="12.75" customHeight="1">
      <c r="A467" s="33">
        <v>457</v>
      </c>
      <c r="B467" s="53" t="s">
        <v>540</v>
      </c>
      <c r="C467" s="31">
        <v>938.7</v>
      </c>
      <c r="D467" s="36">
        <v>929.18333333333339</v>
      </c>
      <c r="E467" s="36">
        <v>850.21666666666681</v>
      </c>
      <c r="F467" s="36">
        <v>761.73333333333346</v>
      </c>
      <c r="G467" s="36">
        <v>682.76666666666688</v>
      </c>
      <c r="H467" s="36">
        <v>1017.6666666666667</v>
      </c>
      <c r="I467" s="36">
        <v>1096.6333333333334</v>
      </c>
      <c r="J467" s="36">
        <v>1185.1166666666668</v>
      </c>
      <c r="K467" s="31">
        <v>1008.15</v>
      </c>
      <c r="L467" s="31">
        <v>840.7</v>
      </c>
      <c r="M467" s="31">
        <v>19.431010000000001</v>
      </c>
      <c r="N467" s="1"/>
      <c r="O467" s="1"/>
    </row>
    <row r="468" spans="1:15" ht="12.75" customHeight="1">
      <c r="A468" s="33">
        <v>458</v>
      </c>
      <c r="B468" s="53" t="s">
        <v>233</v>
      </c>
      <c r="C468" s="31">
        <v>3086.95</v>
      </c>
      <c r="D468" s="36">
        <v>3061.25</v>
      </c>
      <c r="E468" s="36">
        <v>3018</v>
      </c>
      <c r="F468" s="36">
        <v>2949.05</v>
      </c>
      <c r="G468" s="36">
        <v>2905.8</v>
      </c>
      <c r="H468" s="36">
        <v>3130.2</v>
      </c>
      <c r="I468" s="36">
        <v>3173.45</v>
      </c>
      <c r="J468" s="36">
        <v>3242.3999999999996</v>
      </c>
      <c r="K468" s="31">
        <v>3104.5</v>
      </c>
      <c r="L468" s="31">
        <v>2992.3</v>
      </c>
      <c r="M468" s="31">
        <v>9.8693100000000005</v>
      </c>
      <c r="N468" s="1"/>
      <c r="O468" s="1"/>
    </row>
    <row r="469" spans="1:15" ht="12.75" customHeight="1">
      <c r="A469" s="33">
        <v>459</v>
      </c>
      <c r="B469" s="53" t="s">
        <v>300</v>
      </c>
      <c r="C469" s="31">
        <v>47.6</v>
      </c>
      <c r="D469" s="36">
        <v>47.733333333333327</v>
      </c>
      <c r="E469" s="36">
        <v>46.616666666666653</v>
      </c>
      <c r="F469" s="36">
        <v>45.633333333333326</v>
      </c>
      <c r="G469" s="36">
        <v>44.516666666666652</v>
      </c>
      <c r="H469" s="36">
        <v>48.716666666666654</v>
      </c>
      <c r="I469" s="36">
        <v>49.833333333333329</v>
      </c>
      <c r="J469" s="36">
        <v>50.816666666666656</v>
      </c>
      <c r="K469" s="31">
        <v>48.85</v>
      </c>
      <c r="L469" s="31">
        <v>46.75</v>
      </c>
      <c r="M469" s="31">
        <v>399.92599000000001</v>
      </c>
      <c r="N469" s="1"/>
      <c r="O469" s="1"/>
    </row>
    <row r="470" spans="1:15" ht="12.75" customHeight="1">
      <c r="A470" s="33">
        <v>460</v>
      </c>
      <c r="B470" s="53" t="s">
        <v>541</v>
      </c>
      <c r="C470" s="31">
        <v>342.25</v>
      </c>
      <c r="D470" s="36">
        <v>339.16666666666669</v>
      </c>
      <c r="E470" s="36">
        <v>333.08333333333337</v>
      </c>
      <c r="F470" s="36">
        <v>323.91666666666669</v>
      </c>
      <c r="G470" s="36">
        <v>317.83333333333337</v>
      </c>
      <c r="H470" s="36">
        <v>348.33333333333337</v>
      </c>
      <c r="I470" s="36">
        <v>354.41666666666674</v>
      </c>
      <c r="J470" s="36">
        <v>363.58333333333337</v>
      </c>
      <c r="K470" s="31">
        <v>345.25</v>
      </c>
      <c r="L470" s="31">
        <v>330</v>
      </c>
      <c r="M470" s="31">
        <v>12.17066</v>
      </c>
      <c r="N470" s="1"/>
      <c r="O470" s="1"/>
    </row>
    <row r="471" spans="1:15" ht="12.75" customHeight="1">
      <c r="A471" s="33">
        <v>461</v>
      </c>
      <c r="B471" s="53" t="s">
        <v>542</v>
      </c>
      <c r="C471" s="31">
        <v>376.55</v>
      </c>
      <c r="D471" s="36">
        <v>374.48333333333335</v>
      </c>
      <c r="E471" s="36">
        <v>368.11666666666667</v>
      </c>
      <c r="F471" s="36">
        <v>359.68333333333334</v>
      </c>
      <c r="G471" s="36">
        <v>353.31666666666666</v>
      </c>
      <c r="H471" s="36">
        <v>382.91666666666669</v>
      </c>
      <c r="I471" s="36">
        <v>389.28333333333336</v>
      </c>
      <c r="J471" s="36">
        <v>397.7166666666667</v>
      </c>
      <c r="K471" s="31">
        <v>380.85</v>
      </c>
      <c r="L471" s="31">
        <v>366.05</v>
      </c>
      <c r="M471" s="31">
        <v>5.6998800000000003</v>
      </c>
      <c r="N471" s="1"/>
      <c r="O471" s="1"/>
    </row>
    <row r="472" spans="1:15" ht="12.75" customHeight="1">
      <c r="A472" s="33">
        <v>462</v>
      </c>
      <c r="B472" s="53" t="s">
        <v>530</v>
      </c>
      <c r="C472" s="31">
        <v>787.05</v>
      </c>
      <c r="D472" s="36">
        <v>785.35</v>
      </c>
      <c r="E472" s="36">
        <v>778.7</v>
      </c>
      <c r="F472" s="36">
        <v>770.35</v>
      </c>
      <c r="G472" s="36">
        <v>763.7</v>
      </c>
      <c r="H472" s="36">
        <v>793.7</v>
      </c>
      <c r="I472" s="36">
        <v>800.34999999999991</v>
      </c>
      <c r="J472" s="36">
        <v>808.7</v>
      </c>
      <c r="K472" s="31">
        <v>792</v>
      </c>
      <c r="L472" s="31">
        <v>777</v>
      </c>
      <c r="M472" s="31">
        <v>0.75531999999999999</v>
      </c>
      <c r="N472" s="1"/>
      <c r="O472" s="1"/>
    </row>
    <row r="473" spans="1:15" ht="12.75" customHeight="1">
      <c r="A473" s="33">
        <v>463</v>
      </c>
      <c r="B473" s="53" t="s">
        <v>301</v>
      </c>
      <c r="C473" s="31">
        <v>3898.05</v>
      </c>
      <c r="D473" s="36">
        <v>3899.0166666666664</v>
      </c>
      <c r="E473" s="36">
        <v>3850.083333333333</v>
      </c>
      <c r="F473" s="36">
        <v>3802.1166666666668</v>
      </c>
      <c r="G473" s="36">
        <v>3753.1833333333334</v>
      </c>
      <c r="H473" s="36">
        <v>3946.9833333333327</v>
      </c>
      <c r="I473" s="36">
        <v>3995.9166666666661</v>
      </c>
      <c r="J473" s="36">
        <v>4043.8833333333323</v>
      </c>
      <c r="K473" s="31">
        <v>3947.95</v>
      </c>
      <c r="L473" s="31">
        <v>3851.05</v>
      </c>
      <c r="M473" s="31">
        <v>3.1302599999999998</v>
      </c>
      <c r="N473" s="1"/>
      <c r="O473" s="1"/>
    </row>
    <row r="474" spans="1:15" ht="12.75" customHeight="1">
      <c r="A474" s="33">
        <v>464</v>
      </c>
      <c r="B474" s="53" t="s">
        <v>531</v>
      </c>
      <c r="C474" s="31">
        <v>62.85</v>
      </c>
      <c r="D474" s="36">
        <v>62.866666666666667</v>
      </c>
      <c r="E474" s="36">
        <v>61.483333333333334</v>
      </c>
      <c r="F474" s="36">
        <v>60.116666666666667</v>
      </c>
      <c r="G474" s="36">
        <v>58.733333333333334</v>
      </c>
      <c r="H474" s="36">
        <v>64.233333333333334</v>
      </c>
      <c r="I474" s="36">
        <v>65.616666666666674</v>
      </c>
      <c r="J474" s="36">
        <v>66.983333333333334</v>
      </c>
      <c r="K474" s="31">
        <v>64.25</v>
      </c>
      <c r="L474" s="31">
        <v>61.5</v>
      </c>
      <c r="M474" s="31">
        <v>59.252659999999999</v>
      </c>
      <c r="N474" s="1"/>
      <c r="O474" s="1"/>
    </row>
    <row r="475" spans="1:15" ht="12.75" customHeight="1">
      <c r="A475" s="33">
        <v>465</v>
      </c>
      <c r="B475" s="53" t="s">
        <v>234</v>
      </c>
      <c r="C475" s="31">
        <v>2001.35</v>
      </c>
      <c r="D475" s="36">
        <v>1986.75</v>
      </c>
      <c r="E475" s="36">
        <v>1966.65</v>
      </c>
      <c r="F475" s="36">
        <v>1931.95</v>
      </c>
      <c r="G475" s="36">
        <v>1911.8500000000001</v>
      </c>
      <c r="H475" s="36">
        <v>2021.45</v>
      </c>
      <c r="I475" s="36">
        <v>2041.55</v>
      </c>
      <c r="J475" s="36">
        <v>2076.25</v>
      </c>
      <c r="K475" s="31">
        <v>2006.85</v>
      </c>
      <c r="L475" s="31">
        <v>1952.05</v>
      </c>
      <c r="M475" s="31">
        <v>10.641819999999999</v>
      </c>
      <c r="N475" s="1"/>
      <c r="O475" s="1"/>
    </row>
    <row r="476" spans="1:15" ht="12.75" customHeight="1">
      <c r="A476" s="33">
        <v>466</v>
      </c>
      <c r="B476" s="53" t="s">
        <v>543</v>
      </c>
      <c r="C476" s="31">
        <v>46.5</v>
      </c>
      <c r="D476" s="36">
        <v>46.566666666666663</v>
      </c>
      <c r="E476" s="36">
        <v>43.633333333333326</v>
      </c>
      <c r="F476" s="36">
        <v>40.766666666666666</v>
      </c>
      <c r="G476" s="36">
        <v>37.833333333333329</v>
      </c>
      <c r="H476" s="36">
        <v>49.433333333333323</v>
      </c>
      <c r="I476" s="36">
        <v>52.36666666666666</v>
      </c>
      <c r="J476" s="36">
        <v>55.23333333333332</v>
      </c>
      <c r="K476" s="31">
        <v>49.5</v>
      </c>
      <c r="L476" s="31">
        <v>43.7</v>
      </c>
      <c r="M476" s="31">
        <v>1566.4159199999999</v>
      </c>
      <c r="N476" s="1"/>
      <c r="O476" s="1"/>
    </row>
    <row r="477" spans="1:15" ht="12.75" customHeight="1">
      <c r="A477" s="33">
        <v>467</v>
      </c>
      <c r="B477" s="53" t="s">
        <v>544</v>
      </c>
      <c r="C477" s="31">
        <v>464</v>
      </c>
      <c r="D477" s="36">
        <v>463.7</v>
      </c>
      <c r="E477" s="36">
        <v>460.4</v>
      </c>
      <c r="F477" s="36">
        <v>456.8</v>
      </c>
      <c r="G477" s="36">
        <v>453.5</v>
      </c>
      <c r="H477" s="36">
        <v>467.29999999999995</v>
      </c>
      <c r="I477" s="36">
        <v>470.6</v>
      </c>
      <c r="J477" s="36">
        <v>474.19999999999993</v>
      </c>
      <c r="K477" s="31">
        <v>467</v>
      </c>
      <c r="L477" s="31">
        <v>460.1</v>
      </c>
      <c r="M477" s="31">
        <v>0.56698000000000004</v>
      </c>
      <c r="N477" s="1"/>
      <c r="O477" s="1"/>
    </row>
    <row r="478" spans="1:15" ht="12.75" customHeight="1">
      <c r="A478" s="33">
        <v>468</v>
      </c>
      <c r="B478" s="53" t="s">
        <v>236</v>
      </c>
      <c r="C478" s="31">
        <v>10167.35</v>
      </c>
      <c r="D478" s="36">
        <v>10085.550000000001</v>
      </c>
      <c r="E478" s="36">
        <v>9984.9500000000025</v>
      </c>
      <c r="F478" s="36">
        <v>9802.5500000000011</v>
      </c>
      <c r="G478" s="36">
        <v>9701.9500000000025</v>
      </c>
      <c r="H478" s="36">
        <v>10267.950000000003</v>
      </c>
      <c r="I478" s="36">
        <v>10368.550000000001</v>
      </c>
      <c r="J478" s="36">
        <v>10550.950000000003</v>
      </c>
      <c r="K478" s="31">
        <v>10186.15</v>
      </c>
      <c r="L478" s="31">
        <v>9903.15</v>
      </c>
      <c r="M478" s="31">
        <v>3.41574</v>
      </c>
      <c r="N478" s="1"/>
      <c r="O478" s="1"/>
    </row>
    <row r="479" spans="1:15" ht="12.75" customHeight="1">
      <c r="A479" s="33">
        <v>469</v>
      </c>
      <c r="B479" s="53" t="s">
        <v>302</v>
      </c>
      <c r="C479" s="31">
        <v>139.85</v>
      </c>
      <c r="D479" s="36">
        <v>140.16666666666666</v>
      </c>
      <c r="E479" s="36">
        <v>138.7833333333333</v>
      </c>
      <c r="F479" s="36">
        <v>137.71666666666664</v>
      </c>
      <c r="G479" s="36">
        <v>136.33333333333329</v>
      </c>
      <c r="H479" s="36">
        <v>141.23333333333332</v>
      </c>
      <c r="I479" s="36">
        <v>142.6166666666667</v>
      </c>
      <c r="J479" s="36">
        <v>143.68333333333334</v>
      </c>
      <c r="K479" s="31">
        <v>141.55000000000001</v>
      </c>
      <c r="L479" s="31">
        <v>139.1</v>
      </c>
      <c r="M479" s="31">
        <v>210.53555</v>
      </c>
      <c r="N479" s="1"/>
      <c r="O479" s="1"/>
    </row>
    <row r="480" spans="1:15" ht="12.75" customHeight="1">
      <c r="A480" s="33">
        <v>470</v>
      </c>
      <c r="B480" s="53" t="s">
        <v>235</v>
      </c>
      <c r="C480" s="31">
        <v>1808.1</v>
      </c>
      <c r="D480" s="36">
        <v>1804.7166666666665</v>
      </c>
      <c r="E480" s="36">
        <v>1797.4333333333329</v>
      </c>
      <c r="F480" s="36">
        <v>1786.7666666666664</v>
      </c>
      <c r="G480" s="36">
        <v>1779.4833333333329</v>
      </c>
      <c r="H480" s="36">
        <v>1815.383333333333</v>
      </c>
      <c r="I480" s="36">
        <v>1822.6666666666663</v>
      </c>
      <c r="J480" s="36">
        <v>1833.333333333333</v>
      </c>
      <c r="K480" s="31">
        <v>1812</v>
      </c>
      <c r="L480" s="31">
        <v>1794.05</v>
      </c>
      <c r="M480" s="31">
        <v>0.90597000000000005</v>
      </c>
      <c r="N480" s="1"/>
      <c r="O480" s="1"/>
    </row>
    <row r="481" spans="1:15" ht="12.75" customHeight="1">
      <c r="A481" s="33">
        <v>471</v>
      </c>
      <c r="B481" s="31" t="s">
        <v>176</v>
      </c>
      <c r="C481" s="36">
        <v>1089.75</v>
      </c>
      <c r="D481" s="36">
        <v>1085.3666666666666</v>
      </c>
      <c r="E481" s="36">
        <v>1078.5333333333331</v>
      </c>
      <c r="F481" s="36">
        <v>1067.3166666666666</v>
      </c>
      <c r="G481" s="36">
        <v>1060.4833333333331</v>
      </c>
      <c r="H481" s="36">
        <v>1096.583333333333</v>
      </c>
      <c r="I481" s="36">
        <v>1103.4166666666665</v>
      </c>
      <c r="J481" s="31">
        <v>1114.633333333333</v>
      </c>
      <c r="K481" s="31">
        <v>1092.2</v>
      </c>
      <c r="L481" s="31">
        <v>1074.1500000000001</v>
      </c>
      <c r="M481" s="53">
        <v>7.6025900000000002</v>
      </c>
      <c r="N481" s="1"/>
      <c r="O481" s="1"/>
    </row>
    <row r="482" spans="1:15" ht="12.75" customHeight="1">
      <c r="A482" s="33">
        <v>472</v>
      </c>
      <c r="B482" s="31" t="s">
        <v>545</v>
      </c>
      <c r="C482" s="36">
        <v>690.1</v>
      </c>
      <c r="D482" s="36">
        <v>686.83333333333337</v>
      </c>
      <c r="E482" s="36">
        <v>679.26666666666677</v>
      </c>
      <c r="F482" s="36">
        <v>668.43333333333339</v>
      </c>
      <c r="G482" s="36">
        <v>660.86666666666679</v>
      </c>
      <c r="H482" s="36">
        <v>697.66666666666674</v>
      </c>
      <c r="I482" s="36">
        <v>705.23333333333335</v>
      </c>
      <c r="J482" s="31">
        <v>716.06666666666672</v>
      </c>
      <c r="K482" s="31">
        <v>694.4</v>
      </c>
      <c r="L482" s="31">
        <v>676</v>
      </c>
      <c r="M482" s="53">
        <v>3.19983</v>
      </c>
      <c r="N482" s="1"/>
      <c r="O482" s="1"/>
    </row>
    <row r="483" spans="1:15" ht="12.75" customHeight="1">
      <c r="A483" s="33">
        <v>473</v>
      </c>
      <c r="B483" s="31" t="s">
        <v>237</v>
      </c>
      <c r="C483" s="31">
        <v>537.70000000000005</v>
      </c>
      <c r="D483" s="36">
        <v>538.18333333333339</v>
      </c>
      <c r="E483" s="36">
        <v>533.61666666666679</v>
      </c>
      <c r="F483" s="36">
        <v>529.53333333333342</v>
      </c>
      <c r="G483" s="36">
        <v>524.96666666666681</v>
      </c>
      <c r="H483" s="36">
        <v>542.26666666666677</v>
      </c>
      <c r="I483" s="36">
        <v>546.83333333333337</v>
      </c>
      <c r="J483" s="36">
        <v>550.91666666666674</v>
      </c>
      <c r="K483" s="31">
        <v>542.75</v>
      </c>
      <c r="L483" s="31">
        <v>534.1</v>
      </c>
      <c r="M483" s="31">
        <v>35.709130000000002</v>
      </c>
      <c r="N483" s="1"/>
      <c r="O483" s="1"/>
    </row>
    <row r="484" spans="1:15" ht="12.75" customHeight="1">
      <c r="A484" s="33">
        <v>474</v>
      </c>
      <c r="B484" s="31" t="s">
        <v>546</v>
      </c>
      <c r="C484" s="36">
        <v>929.4</v>
      </c>
      <c r="D484" s="36">
        <v>924.4</v>
      </c>
      <c r="E484" s="36">
        <v>904.15</v>
      </c>
      <c r="F484" s="36">
        <v>878.9</v>
      </c>
      <c r="G484" s="36">
        <v>858.65</v>
      </c>
      <c r="H484" s="36">
        <v>949.65</v>
      </c>
      <c r="I484" s="36">
        <v>969.9</v>
      </c>
      <c r="J484" s="31">
        <v>995.15</v>
      </c>
      <c r="K484" s="31">
        <v>944.65</v>
      </c>
      <c r="L484" s="31">
        <v>899.15</v>
      </c>
      <c r="M484" s="53">
        <v>11.650740000000001</v>
      </c>
      <c r="N484" s="1"/>
      <c r="O484" s="1"/>
    </row>
    <row r="485" spans="1:15" ht="12.75" customHeight="1">
      <c r="A485" s="33">
        <v>475</v>
      </c>
      <c r="B485" s="31" t="s">
        <v>549</v>
      </c>
      <c r="C485" s="31">
        <v>538.65</v>
      </c>
      <c r="D485" s="36">
        <v>535.26666666666677</v>
      </c>
      <c r="E485" s="36">
        <v>516.53333333333353</v>
      </c>
      <c r="F485" s="36">
        <v>494.41666666666674</v>
      </c>
      <c r="G485" s="36">
        <v>475.68333333333351</v>
      </c>
      <c r="H485" s="36">
        <v>557.38333333333355</v>
      </c>
      <c r="I485" s="36">
        <v>576.1166666666669</v>
      </c>
      <c r="J485" s="36">
        <v>598.23333333333358</v>
      </c>
      <c r="K485" s="31">
        <v>554</v>
      </c>
      <c r="L485" s="31">
        <v>513.15</v>
      </c>
      <c r="M485" s="31">
        <v>44.12941</v>
      </c>
      <c r="N485" s="1"/>
      <c r="O485" s="1"/>
    </row>
    <row r="486" spans="1:15" ht="12.75" customHeight="1">
      <c r="A486" s="33">
        <v>476</v>
      </c>
      <c r="B486" s="31" t="s">
        <v>550</v>
      </c>
      <c r="C486" s="36">
        <v>496.6</v>
      </c>
      <c r="D486" s="36">
        <v>502.5333333333333</v>
      </c>
      <c r="E486" s="36">
        <v>475.16666666666663</v>
      </c>
      <c r="F486" s="36">
        <v>453.73333333333335</v>
      </c>
      <c r="G486" s="36">
        <v>426.36666666666667</v>
      </c>
      <c r="H486" s="36">
        <v>523.96666666666658</v>
      </c>
      <c r="I486" s="36">
        <v>551.33333333333337</v>
      </c>
      <c r="J486" s="36">
        <v>572.76666666666654</v>
      </c>
      <c r="K486" s="31">
        <v>529.9</v>
      </c>
      <c r="L486" s="31">
        <v>481.1</v>
      </c>
      <c r="M486" s="31">
        <v>24.53689</v>
      </c>
      <c r="N486" s="1"/>
      <c r="O486" s="1"/>
    </row>
    <row r="487" spans="1:15" ht="12.75" customHeight="1">
      <c r="A487" s="33">
        <v>477</v>
      </c>
      <c r="B487" s="31" t="s">
        <v>551</v>
      </c>
      <c r="C487" s="31">
        <v>427.8</v>
      </c>
      <c r="D487" s="36">
        <v>417.81666666666666</v>
      </c>
      <c r="E487" s="36">
        <v>405.68333333333334</v>
      </c>
      <c r="F487" s="36">
        <v>383.56666666666666</v>
      </c>
      <c r="G487" s="36">
        <v>371.43333333333334</v>
      </c>
      <c r="H487" s="36">
        <v>439.93333333333334</v>
      </c>
      <c r="I487" s="36">
        <v>452.06666666666666</v>
      </c>
      <c r="J487" s="36">
        <v>474.18333333333334</v>
      </c>
      <c r="K487" s="31">
        <v>429.95</v>
      </c>
      <c r="L487" s="31">
        <v>395.7</v>
      </c>
      <c r="M487" s="31">
        <v>32.777320000000003</v>
      </c>
      <c r="N487" s="1"/>
      <c r="O487" s="1"/>
    </row>
    <row r="488" spans="1:15" ht="12.75" customHeight="1">
      <c r="A488" s="33">
        <v>478</v>
      </c>
      <c r="B488" s="31" t="s">
        <v>552</v>
      </c>
      <c r="C488" s="36">
        <v>555.45000000000005</v>
      </c>
      <c r="D488" s="36">
        <v>554.0333333333333</v>
      </c>
      <c r="E488" s="36">
        <v>546.06666666666661</v>
      </c>
      <c r="F488" s="36">
        <v>536.68333333333328</v>
      </c>
      <c r="G488" s="36">
        <v>528.71666666666658</v>
      </c>
      <c r="H488" s="36">
        <v>563.41666666666663</v>
      </c>
      <c r="I488" s="36">
        <v>571.38333333333333</v>
      </c>
      <c r="J488" s="36">
        <v>580.76666666666665</v>
      </c>
      <c r="K488" s="31">
        <v>562</v>
      </c>
      <c r="L488" s="31">
        <v>544.65</v>
      </c>
      <c r="M488" s="31">
        <v>3.1652900000000002</v>
      </c>
      <c r="N488" s="1"/>
      <c r="O488" s="1"/>
    </row>
    <row r="489" spans="1:15" ht="12.75" customHeight="1">
      <c r="A489" s="33">
        <v>479</v>
      </c>
      <c r="B489" s="53" t="s">
        <v>303</v>
      </c>
      <c r="C489" s="31">
        <v>1280.4000000000001</v>
      </c>
      <c r="D489" s="36">
        <v>1265.4666666666667</v>
      </c>
      <c r="E489" s="36">
        <v>1245.9333333333334</v>
      </c>
      <c r="F489" s="36">
        <v>1211.4666666666667</v>
      </c>
      <c r="G489" s="36">
        <v>1191.9333333333334</v>
      </c>
      <c r="H489" s="36">
        <v>1299.9333333333334</v>
      </c>
      <c r="I489" s="36">
        <v>1319.4666666666667</v>
      </c>
      <c r="J489" s="36">
        <v>1353.9333333333334</v>
      </c>
      <c r="K489" s="31">
        <v>1285</v>
      </c>
      <c r="L489" s="31">
        <v>1231</v>
      </c>
      <c r="M489" s="31">
        <v>21.999359999999999</v>
      </c>
      <c r="N489" s="1"/>
      <c r="O489" s="1"/>
    </row>
    <row r="490" spans="1:15" ht="12.75" customHeight="1">
      <c r="A490" s="33">
        <v>480</v>
      </c>
      <c r="B490" s="53" t="s">
        <v>553</v>
      </c>
      <c r="C490" s="36">
        <v>1003.5</v>
      </c>
      <c r="D490" s="36">
        <v>1006.4666666666667</v>
      </c>
      <c r="E490" s="36">
        <v>977.43333333333339</v>
      </c>
      <c r="F490" s="36">
        <v>951.36666666666667</v>
      </c>
      <c r="G490" s="36">
        <v>922.33333333333337</v>
      </c>
      <c r="H490" s="36">
        <v>1032.5333333333333</v>
      </c>
      <c r="I490" s="36">
        <v>1061.5666666666666</v>
      </c>
      <c r="J490" s="36">
        <v>1087.6333333333334</v>
      </c>
      <c r="K490" s="31">
        <v>1035.5</v>
      </c>
      <c r="L490" s="31">
        <v>980.4</v>
      </c>
      <c r="M490" s="31">
        <v>17.085290000000001</v>
      </c>
      <c r="N490" s="1"/>
      <c r="O490" s="1"/>
    </row>
    <row r="491" spans="1:15" ht="12.75" customHeight="1">
      <c r="A491" s="33">
        <v>481</v>
      </c>
      <c r="B491" s="53" t="s">
        <v>238</v>
      </c>
      <c r="C491" s="31">
        <v>273.85000000000002</v>
      </c>
      <c r="D491" s="36">
        <v>272.16666666666669</v>
      </c>
      <c r="E491" s="36">
        <v>267.43333333333339</v>
      </c>
      <c r="F491" s="36">
        <v>261.01666666666671</v>
      </c>
      <c r="G491" s="36">
        <v>256.28333333333342</v>
      </c>
      <c r="H491" s="36">
        <v>278.58333333333337</v>
      </c>
      <c r="I491" s="36">
        <v>283.31666666666661</v>
      </c>
      <c r="J491" s="36">
        <v>289.73333333333335</v>
      </c>
      <c r="K491" s="31">
        <v>276.89999999999998</v>
      </c>
      <c r="L491" s="31">
        <v>265.75</v>
      </c>
      <c r="M491" s="31">
        <v>95.376300000000001</v>
      </c>
      <c r="N491" s="1"/>
      <c r="O491" s="1"/>
    </row>
    <row r="492" spans="1:15" ht="12.75" customHeight="1">
      <c r="A492" s="33">
        <v>482</v>
      </c>
      <c r="B492" s="53" t="s">
        <v>547</v>
      </c>
      <c r="C492" s="36">
        <v>292.39999999999998</v>
      </c>
      <c r="D492" s="36">
        <v>291.45</v>
      </c>
      <c r="E492" s="36">
        <v>289.89999999999998</v>
      </c>
      <c r="F492" s="36">
        <v>287.39999999999998</v>
      </c>
      <c r="G492" s="36">
        <v>285.84999999999997</v>
      </c>
      <c r="H492" s="36">
        <v>293.95</v>
      </c>
      <c r="I492" s="36">
        <v>295.50000000000006</v>
      </c>
      <c r="J492" s="36">
        <v>298</v>
      </c>
      <c r="K492" s="31">
        <v>293</v>
      </c>
      <c r="L492" s="31">
        <v>288.95</v>
      </c>
      <c r="M492" s="31">
        <v>2.03518</v>
      </c>
      <c r="N492" s="1"/>
      <c r="O492" s="1"/>
    </row>
    <row r="493" spans="1:15" ht="12.75" customHeight="1">
      <c r="A493" s="33">
        <v>483</v>
      </c>
      <c r="B493" s="53" t="s">
        <v>554</v>
      </c>
      <c r="C493" s="36">
        <v>660.4</v>
      </c>
      <c r="D493" s="36">
        <v>662.61666666666667</v>
      </c>
      <c r="E493" s="36">
        <v>650.13333333333333</v>
      </c>
      <c r="F493" s="36">
        <v>639.86666666666667</v>
      </c>
      <c r="G493" s="36">
        <v>627.38333333333333</v>
      </c>
      <c r="H493" s="36">
        <v>672.88333333333333</v>
      </c>
      <c r="I493" s="36">
        <v>685.36666666666667</v>
      </c>
      <c r="J493" s="36">
        <v>695.63333333333333</v>
      </c>
      <c r="K493" s="31">
        <v>675.1</v>
      </c>
      <c r="L493" s="31">
        <v>652.35</v>
      </c>
      <c r="M493" s="31">
        <v>1.5705199999999999</v>
      </c>
      <c r="N493" s="1"/>
      <c r="O493" s="1"/>
    </row>
    <row r="494" spans="1:15" ht="12.75" customHeight="1">
      <c r="A494" s="33">
        <v>484</v>
      </c>
      <c r="B494" s="53" t="s">
        <v>555</v>
      </c>
      <c r="C494" s="36">
        <v>1733.4</v>
      </c>
      <c r="D494" s="36">
        <v>1725.5</v>
      </c>
      <c r="E494" s="36">
        <v>1710</v>
      </c>
      <c r="F494" s="36">
        <v>1686.6</v>
      </c>
      <c r="G494" s="36">
        <v>1671.1</v>
      </c>
      <c r="H494" s="36">
        <v>1748.9</v>
      </c>
      <c r="I494" s="36">
        <v>1764.4</v>
      </c>
      <c r="J494" s="36">
        <v>1787.8000000000002</v>
      </c>
      <c r="K494" s="31">
        <v>1741</v>
      </c>
      <c r="L494" s="31">
        <v>1702.1</v>
      </c>
      <c r="M494" s="31">
        <v>0.59894999999999998</v>
      </c>
      <c r="N494" s="1"/>
      <c r="O494" s="1"/>
    </row>
    <row r="495" spans="1:15" ht="12.75" customHeight="1">
      <c r="A495" s="33">
        <v>485</v>
      </c>
      <c r="B495" s="53" t="s">
        <v>548</v>
      </c>
      <c r="C495" s="36">
        <v>2178.5500000000002</v>
      </c>
      <c r="D495" s="36">
        <v>2160.6333333333337</v>
      </c>
      <c r="E495" s="36">
        <v>2126.1166666666672</v>
      </c>
      <c r="F495" s="36">
        <v>2073.6833333333334</v>
      </c>
      <c r="G495" s="36">
        <v>2039.166666666667</v>
      </c>
      <c r="H495" s="36">
        <v>2213.0666666666675</v>
      </c>
      <c r="I495" s="36">
        <v>2247.5833333333339</v>
      </c>
      <c r="J495" s="36">
        <v>2300.0166666666678</v>
      </c>
      <c r="K495" s="31">
        <v>2195.15</v>
      </c>
      <c r="L495" s="31">
        <v>2108.1999999999998</v>
      </c>
      <c r="M495" s="31">
        <v>0.37548999999999999</v>
      </c>
      <c r="N495" s="1"/>
      <c r="O495" s="1"/>
    </row>
    <row r="496" spans="1:15" ht="12.75" customHeight="1">
      <c r="A496" s="33">
        <v>486</v>
      </c>
      <c r="B496" s="53" t="s">
        <v>141</v>
      </c>
      <c r="C496" s="36">
        <v>14.35</v>
      </c>
      <c r="D496" s="36">
        <v>14.366666666666665</v>
      </c>
      <c r="E496" s="36">
        <v>14.18333333333333</v>
      </c>
      <c r="F496" s="36">
        <v>14.016666666666664</v>
      </c>
      <c r="G496" s="36">
        <v>13.833333333333329</v>
      </c>
      <c r="H496" s="36">
        <v>14.533333333333331</v>
      </c>
      <c r="I496" s="36">
        <v>14.716666666666665</v>
      </c>
      <c r="J496" s="36">
        <v>14.883333333333333</v>
      </c>
      <c r="K496" s="31">
        <v>14.55</v>
      </c>
      <c r="L496" s="31">
        <v>14.2</v>
      </c>
      <c r="M496" s="31">
        <v>1762.0804700000001</v>
      </c>
      <c r="N496" s="1"/>
      <c r="O496" s="1"/>
    </row>
    <row r="497" spans="1:15" ht="12.75" customHeight="1">
      <c r="A497" s="33">
        <v>487</v>
      </c>
      <c r="B497" s="53" t="s">
        <v>239</v>
      </c>
      <c r="C497" s="36">
        <v>1092.75</v>
      </c>
      <c r="D497" s="36">
        <v>1061.2833333333333</v>
      </c>
      <c r="E497" s="36">
        <v>1021.5666666666666</v>
      </c>
      <c r="F497" s="36">
        <v>950.38333333333333</v>
      </c>
      <c r="G497" s="36">
        <v>910.66666666666663</v>
      </c>
      <c r="H497" s="36">
        <v>1132.4666666666667</v>
      </c>
      <c r="I497" s="36">
        <v>1172.1833333333334</v>
      </c>
      <c r="J497" s="36">
        <v>1243.3666666666666</v>
      </c>
      <c r="K497" s="31">
        <v>1101</v>
      </c>
      <c r="L497" s="31">
        <v>990.1</v>
      </c>
      <c r="M497" s="31">
        <v>98.510869999999997</v>
      </c>
      <c r="N497" s="1"/>
      <c r="O497" s="1"/>
    </row>
    <row r="498" spans="1:15" ht="12.75" customHeight="1">
      <c r="A498" s="33">
        <v>488</v>
      </c>
      <c r="B498" s="53" t="s">
        <v>556</v>
      </c>
      <c r="C498" s="36">
        <v>587.4</v>
      </c>
      <c r="D498" s="36">
        <v>585.75</v>
      </c>
      <c r="E498" s="36">
        <v>574.25</v>
      </c>
      <c r="F498" s="36">
        <v>561.1</v>
      </c>
      <c r="G498" s="36">
        <v>549.6</v>
      </c>
      <c r="H498" s="36">
        <v>598.9</v>
      </c>
      <c r="I498" s="36">
        <v>610.4</v>
      </c>
      <c r="J498" s="36">
        <v>623.54999999999995</v>
      </c>
      <c r="K498" s="31">
        <v>597.25</v>
      </c>
      <c r="L498" s="31">
        <v>572.6</v>
      </c>
      <c r="M498" s="31">
        <v>29.93167</v>
      </c>
      <c r="N498" s="1"/>
      <c r="O498" s="1"/>
    </row>
    <row r="499" spans="1:15" ht="12.75" customHeight="1">
      <c r="A499" s="33">
        <v>489</v>
      </c>
      <c r="B499" s="53" t="s">
        <v>557</v>
      </c>
      <c r="C499" s="53">
        <v>831.5</v>
      </c>
      <c r="D499" s="36">
        <v>828.16666666666663</v>
      </c>
      <c r="E499" s="36">
        <v>818.33333333333326</v>
      </c>
      <c r="F499" s="36">
        <v>805.16666666666663</v>
      </c>
      <c r="G499" s="36">
        <v>795.33333333333326</v>
      </c>
      <c r="H499" s="36">
        <v>841.33333333333326</v>
      </c>
      <c r="I499" s="36">
        <v>851.16666666666652</v>
      </c>
      <c r="J499" s="36">
        <v>864.33333333333326</v>
      </c>
      <c r="K499" s="31">
        <v>838</v>
      </c>
      <c r="L499" s="31">
        <v>815</v>
      </c>
      <c r="M499" s="31">
        <v>1.2843800000000001</v>
      </c>
      <c r="N499" s="1"/>
      <c r="O499" s="1"/>
    </row>
    <row r="500" spans="1:15" ht="12.75" customHeight="1">
      <c r="A500" s="33">
        <v>490</v>
      </c>
      <c r="B500" s="53" t="s">
        <v>304</v>
      </c>
      <c r="C500" s="53">
        <v>1348.65</v>
      </c>
      <c r="D500" s="36">
        <v>1337.9333333333334</v>
      </c>
      <c r="E500" s="36">
        <v>1323.8666666666668</v>
      </c>
      <c r="F500" s="36">
        <v>1299.0833333333335</v>
      </c>
      <c r="G500" s="36">
        <v>1285.0166666666669</v>
      </c>
      <c r="H500" s="36">
        <v>1362.7166666666667</v>
      </c>
      <c r="I500" s="36">
        <v>1376.7833333333333</v>
      </c>
      <c r="J500" s="36">
        <v>1401.5666666666666</v>
      </c>
      <c r="K500" s="31">
        <v>1352</v>
      </c>
      <c r="L500" s="31">
        <v>1313.15</v>
      </c>
      <c r="M500" s="31">
        <v>0.83760999999999997</v>
      </c>
      <c r="N500" s="1"/>
      <c r="O500" s="1"/>
    </row>
    <row r="501" spans="1:15" ht="12.75" customHeight="1">
      <c r="A501" s="33">
        <v>491</v>
      </c>
      <c r="B501" s="53" t="s">
        <v>240</v>
      </c>
      <c r="C501" s="53">
        <v>478.15</v>
      </c>
      <c r="D501" s="36">
        <v>475.68333333333334</v>
      </c>
      <c r="E501" s="36">
        <v>471.4666666666667</v>
      </c>
      <c r="F501" s="36">
        <v>464.78333333333336</v>
      </c>
      <c r="G501" s="36">
        <v>460.56666666666672</v>
      </c>
      <c r="H501" s="36">
        <v>482.36666666666667</v>
      </c>
      <c r="I501" s="36">
        <v>486.58333333333326</v>
      </c>
      <c r="J501" s="36">
        <v>493.26666666666665</v>
      </c>
      <c r="K501" s="31">
        <v>479.9</v>
      </c>
      <c r="L501" s="31">
        <v>469</v>
      </c>
      <c r="M501" s="31">
        <v>52.922400000000003</v>
      </c>
      <c r="N501" s="1"/>
      <c r="O501" s="1"/>
    </row>
    <row r="502" spans="1:15" ht="12.75" customHeight="1">
      <c r="A502" s="33">
        <v>492</v>
      </c>
      <c r="B502" s="53" t="s">
        <v>305</v>
      </c>
      <c r="C502" s="53">
        <v>24.1</v>
      </c>
      <c r="D502" s="36">
        <v>24.100000000000005</v>
      </c>
      <c r="E502" s="36">
        <v>23.900000000000009</v>
      </c>
      <c r="F502" s="36">
        <v>23.700000000000003</v>
      </c>
      <c r="G502" s="36">
        <v>23.500000000000007</v>
      </c>
      <c r="H502" s="36">
        <v>24.300000000000011</v>
      </c>
      <c r="I502" s="36">
        <v>24.500000000000007</v>
      </c>
      <c r="J502" s="36">
        <v>24.700000000000014</v>
      </c>
      <c r="K502" s="31">
        <v>24.3</v>
      </c>
      <c r="L502" s="31">
        <v>23.9</v>
      </c>
      <c r="M502" s="31">
        <v>1644.5337199999999</v>
      </c>
      <c r="N502" s="1"/>
      <c r="O502" s="1"/>
    </row>
    <row r="503" spans="1:15" ht="12.75" customHeight="1">
      <c r="A503" s="33">
        <v>493</v>
      </c>
      <c r="B503" s="53" t="s">
        <v>241</v>
      </c>
      <c r="C503" s="36">
        <v>173.1</v>
      </c>
      <c r="D503" s="36">
        <v>171.66666666666666</v>
      </c>
      <c r="E503" s="36">
        <v>168.93333333333331</v>
      </c>
      <c r="F503" s="36">
        <v>164.76666666666665</v>
      </c>
      <c r="G503" s="36">
        <v>162.0333333333333</v>
      </c>
      <c r="H503" s="36">
        <v>175.83333333333331</v>
      </c>
      <c r="I503" s="36">
        <v>178.56666666666666</v>
      </c>
      <c r="J503" s="31">
        <v>182.73333333333332</v>
      </c>
      <c r="K503" s="31">
        <v>174.4</v>
      </c>
      <c r="L503" s="31">
        <v>167.5</v>
      </c>
      <c r="M503" s="53">
        <v>162.30285000000001</v>
      </c>
      <c r="N503" s="1"/>
      <c r="O503" s="1"/>
    </row>
    <row r="504" spans="1:15" ht="12.75" customHeight="1">
      <c r="A504" s="33">
        <v>494</v>
      </c>
      <c r="B504" s="53" t="s">
        <v>559</v>
      </c>
      <c r="C504" s="36">
        <v>574.25</v>
      </c>
      <c r="D504" s="36">
        <v>571.76666666666665</v>
      </c>
      <c r="E504" s="36">
        <v>565.5333333333333</v>
      </c>
      <c r="F504" s="36">
        <v>556.81666666666661</v>
      </c>
      <c r="G504" s="36">
        <v>550.58333333333326</v>
      </c>
      <c r="H504" s="36">
        <v>580.48333333333335</v>
      </c>
      <c r="I504" s="36">
        <v>586.7166666666667</v>
      </c>
      <c r="J504" s="31">
        <v>595.43333333333339</v>
      </c>
      <c r="K504" s="31">
        <v>578</v>
      </c>
      <c r="L504" s="31">
        <v>563.04999999999995</v>
      </c>
      <c r="M504" s="53">
        <v>8.1918299999999995</v>
      </c>
      <c r="N504" s="1"/>
      <c r="O504" s="1"/>
    </row>
    <row r="505" spans="1:15" ht="12.75" customHeight="1">
      <c r="A505" s="33">
        <v>495</v>
      </c>
      <c r="B505" s="53" t="s">
        <v>558</v>
      </c>
      <c r="C505" s="53">
        <v>16336.55</v>
      </c>
      <c r="D505" s="36">
        <v>16229.050000000001</v>
      </c>
      <c r="E505" s="36">
        <v>15934.100000000002</v>
      </c>
      <c r="F505" s="36">
        <v>15531.650000000001</v>
      </c>
      <c r="G505" s="36">
        <v>15236.700000000003</v>
      </c>
      <c r="H505" s="36">
        <v>16631.5</v>
      </c>
      <c r="I505" s="36">
        <v>16926.450000000004</v>
      </c>
      <c r="J505" s="36">
        <v>17328.900000000001</v>
      </c>
      <c r="K505" s="31">
        <v>16524</v>
      </c>
      <c r="L505" s="31">
        <v>15826.6</v>
      </c>
      <c r="M505" s="31">
        <v>0.10886</v>
      </c>
      <c r="N505" s="1"/>
      <c r="O505" s="1"/>
    </row>
    <row r="506" spans="1:15" ht="12.75" customHeight="1">
      <c r="A506" s="33">
        <v>496</v>
      </c>
      <c r="B506" s="53" t="s">
        <v>306</v>
      </c>
      <c r="C506" s="53">
        <v>139.55000000000001</v>
      </c>
      <c r="D506" s="36">
        <v>139.85</v>
      </c>
      <c r="E506" s="36">
        <v>137.69999999999999</v>
      </c>
      <c r="F506" s="36">
        <v>135.85</v>
      </c>
      <c r="G506" s="36">
        <v>133.69999999999999</v>
      </c>
      <c r="H506" s="36">
        <v>141.69999999999999</v>
      </c>
      <c r="I506" s="36">
        <v>143.85000000000002</v>
      </c>
      <c r="J506" s="36">
        <v>145.69999999999999</v>
      </c>
      <c r="K506" s="31">
        <v>142</v>
      </c>
      <c r="L506" s="31">
        <v>138</v>
      </c>
      <c r="M506" s="31">
        <v>898.33027000000004</v>
      </c>
      <c r="N506" s="1"/>
      <c r="O506" s="1"/>
    </row>
    <row r="507" spans="1:15" ht="12.75" customHeight="1">
      <c r="A507" s="33">
        <v>497</v>
      </c>
      <c r="B507" s="53" t="s">
        <v>242</v>
      </c>
      <c r="C507" s="36">
        <v>760.8</v>
      </c>
      <c r="D507" s="36">
        <v>757.26666666666677</v>
      </c>
      <c r="E507" s="36">
        <v>748.53333333333353</v>
      </c>
      <c r="F507" s="36">
        <v>736.26666666666677</v>
      </c>
      <c r="G507" s="36">
        <v>727.53333333333353</v>
      </c>
      <c r="H507" s="36">
        <v>769.53333333333353</v>
      </c>
      <c r="I507" s="36">
        <v>778.26666666666688</v>
      </c>
      <c r="J507" s="31">
        <v>790.53333333333353</v>
      </c>
      <c r="K507" s="31">
        <v>766</v>
      </c>
      <c r="L507" s="31">
        <v>745</v>
      </c>
      <c r="M507" s="53">
        <v>9.9326600000000003</v>
      </c>
      <c r="N507" s="1"/>
      <c r="O507" s="1"/>
    </row>
    <row r="508" spans="1:15" ht="12.75" customHeight="1">
      <c r="A508" s="33">
        <v>498</v>
      </c>
      <c r="B508" s="53" t="s">
        <v>560</v>
      </c>
      <c r="C508" s="53">
        <v>1614.95</v>
      </c>
      <c r="D508" s="36">
        <v>1616.9333333333334</v>
      </c>
      <c r="E508" s="36">
        <v>1599.5166666666669</v>
      </c>
      <c r="F508" s="36">
        <v>1584.0833333333335</v>
      </c>
      <c r="G508" s="36">
        <v>1566.666666666667</v>
      </c>
      <c r="H508" s="36">
        <v>1632.3666666666668</v>
      </c>
      <c r="I508" s="36">
        <v>1649.7833333333333</v>
      </c>
      <c r="J508" s="36">
        <v>1665.2166666666667</v>
      </c>
      <c r="K508" s="31">
        <v>1634.35</v>
      </c>
      <c r="L508" s="31">
        <v>1601.5</v>
      </c>
      <c r="M508" s="31">
        <v>0.22772999999999999</v>
      </c>
      <c r="N508" s="1"/>
      <c r="O508" s="1"/>
    </row>
    <row r="509" spans="1:15" ht="12.75" customHeight="1">
      <c r="A509" s="234">
        <v>499</v>
      </c>
      <c r="B509" s="235" t="s">
        <v>560</v>
      </c>
      <c r="C509" s="235">
        <v>1681.1</v>
      </c>
      <c r="D509" s="236">
        <v>1683.55</v>
      </c>
      <c r="E509" s="236">
        <v>1660.9499999999998</v>
      </c>
      <c r="F509" s="236">
        <v>1640.8</v>
      </c>
      <c r="G509" s="236">
        <v>1618.1999999999998</v>
      </c>
      <c r="H509" s="236">
        <v>1703.6999999999998</v>
      </c>
      <c r="I509" s="236">
        <v>1726.2999999999997</v>
      </c>
      <c r="J509" s="236">
        <v>1746.4499999999998</v>
      </c>
      <c r="K509" s="237">
        <v>1706.15</v>
      </c>
      <c r="L509" s="237">
        <v>1663.4</v>
      </c>
      <c r="M509" s="237">
        <v>1.43919</v>
      </c>
      <c r="N509" s="1"/>
      <c r="O509" s="1"/>
    </row>
    <row r="510" spans="1:15" ht="12.75" customHeight="1">
      <c r="A510" s="250">
        <v>500</v>
      </c>
      <c r="B510" s="252" t="s">
        <v>560</v>
      </c>
      <c r="C510" s="252">
        <v>1551.4</v>
      </c>
      <c r="D510" s="253">
        <v>1542.3666666666668</v>
      </c>
      <c r="E510" s="253">
        <v>1519.0833333333335</v>
      </c>
      <c r="F510" s="253">
        <v>1486.7666666666667</v>
      </c>
      <c r="G510" s="253">
        <v>1463.4833333333333</v>
      </c>
      <c r="H510" s="253">
        <v>1574.6833333333336</v>
      </c>
      <c r="I510" s="253">
        <v>1597.9666666666669</v>
      </c>
      <c r="J510" s="253">
        <v>1630.2833333333338</v>
      </c>
      <c r="K510" s="250">
        <v>1565.65</v>
      </c>
      <c r="L510" s="250">
        <v>1510.05</v>
      </c>
      <c r="M510" s="250">
        <v>0.30562</v>
      </c>
      <c r="N510" s="1"/>
      <c r="O510" s="1"/>
    </row>
    <row r="512" spans="1:15" ht="12.75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A516" s="62" t="s">
        <v>562</v>
      </c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A517" s="44" t="s">
        <v>243</v>
      </c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44" t="s">
        <v>244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4" t="s">
        <v>245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4" t="s">
        <v>246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4" t="s">
        <v>247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66" t="s">
        <v>249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66" t="s">
        <v>250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66" t="s">
        <v>251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6" t="s">
        <v>252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6" t="s">
        <v>253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6" t="s">
        <v>254</v>
      </c>
      <c r="N527" s="1"/>
      <c r="O527" s="1"/>
    </row>
    <row r="528" spans="1:15" ht="12.75" customHeight="1">
      <c r="A528" s="66" t="s">
        <v>255</v>
      </c>
      <c r="N528" s="1"/>
      <c r="O528" s="1"/>
    </row>
    <row r="529" spans="1:15" ht="12.75" customHeight="1">
      <c r="A529" s="66" t="s">
        <v>256</v>
      </c>
      <c r="N529" s="1"/>
      <c r="O529" s="1"/>
    </row>
    <row r="530" spans="1:15" ht="12.75" customHeight="1">
      <c r="A530" s="66" t="s">
        <v>257</v>
      </c>
      <c r="N530" s="1"/>
      <c r="O530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15"/>
  <sheetViews>
    <sheetView zoomScale="85" zoomScaleNormal="85" workbookViewId="0">
      <pane ySplit="9" topLeftCell="A10" activePane="bottomLeft" state="frozen"/>
      <selection pane="bottomLeft" activeCell="A10" sqref="A10"/>
    </sheetView>
  </sheetViews>
  <sheetFormatPr defaultColWidth="14.425781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9" width="9.28515625" customWidth="1"/>
    <col min="10" max="10" width="14.28515625" customWidth="1"/>
    <col min="11" max="28" width="9.28515625" customWidth="1"/>
  </cols>
  <sheetData>
    <row r="1" spans="1:28" ht="12" customHeight="1">
      <c r="A1" s="70" t="s">
        <v>311</v>
      </c>
      <c r="B1" s="71"/>
      <c r="C1" s="72"/>
      <c r="D1" s="73"/>
      <c r="E1" s="71"/>
      <c r="F1" s="71"/>
      <c r="G1" s="71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  <c r="AA1" s="74"/>
      <c r="AB1" s="74"/>
    </row>
    <row r="2" spans="1:28" ht="12.75" customHeight="1">
      <c r="A2" s="75"/>
      <c r="B2" s="76"/>
      <c r="C2" s="77"/>
      <c r="D2" s="78"/>
      <c r="E2" s="76"/>
      <c r="F2" s="76"/>
      <c r="G2" s="76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</row>
    <row r="3" spans="1:28" ht="12.75" customHeight="1">
      <c r="A3" s="75"/>
      <c r="B3" s="76"/>
      <c r="C3" s="77"/>
      <c r="D3" s="78"/>
      <c r="E3" s="76"/>
      <c r="F3" s="76"/>
      <c r="G3" s="76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</row>
    <row r="4" spans="1:28" ht="12.75" customHeight="1">
      <c r="A4" s="75"/>
      <c r="B4" s="76"/>
      <c r="C4" s="77"/>
      <c r="D4" s="78"/>
      <c r="E4" s="76"/>
      <c r="F4" s="76"/>
      <c r="G4" s="76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  <c r="Y4" s="74"/>
      <c r="Z4" s="74"/>
      <c r="AA4" s="74"/>
      <c r="AB4" s="74"/>
    </row>
    <row r="5" spans="1:28" ht="6" customHeight="1">
      <c r="A5" s="363"/>
      <c r="B5" s="364"/>
      <c r="C5" s="363"/>
      <c r="D5" s="364"/>
      <c r="E5" s="71"/>
      <c r="F5" s="71"/>
      <c r="G5" s="71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</row>
    <row r="6" spans="1:28" ht="26.25" customHeight="1">
      <c r="A6" s="74"/>
      <c r="B6" s="79"/>
      <c r="C6" s="67"/>
      <c r="D6" s="67"/>
      <c r="E6" s="23" t="s">
        <v>310</v>
      </c>
      <c r="F6" s="71"/>
      <c r="G6" s="71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</row>
    <row r="7" spans="1:28" ht="16.5" customHeight="1">
      <c r="A7" s="80" t="s">
        <v>563</v>
      </c>
      <c r="B7" s="365" t="s">
        <v>564</v>
      </c>
      <c r="C7" s="365"/>
      <c r="D7" s="7">
        <f>Main!B10</f>
        <v>45323</v>
      </c>
      <c r="E7" s="81"/>
      <c r="F7" s="71"/>
      <c r="G7" s="82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  <c r="Z7" s="74"/>
      <c r="AA7" s="74"/>
      <c r="AB7" s="74"/>
    </row>
    <row r="8" spans="1:28" ht="12.75" customHeight="1">
      <c r="A8" s="70"/>
      <c r="B8" s="71"/>
      <c r="C8" s="72"/>
      <c r="D8" s="73"/>
      <c r="E8" s="81"/>
      <c r="F8" s="81"/>
      <c r="G8" s="81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</row>
    <row r="9" spans="1:28" ht="51">
      <c r="A9" s="83" t="s">
        <v>565</v>
      </c>
      <c r="B9" s="84" t="s">
        <v>566</v>
      </c>
      <c r="C9" s="84" t="s">
        <v>567</v>
      </c>
      <c r="D9" s="84" t="s">
        <v>568</v>
      </c>
      <c r="E9" s="84" t="s">
        <v>569</v>
      </c>
      <c r="F9" s="84" t="s">
        <v>570</v>
      </c>
      <c r="G9" s="84" t="s">
        <v>571</v>
      </c>
      <c r="H9" s="84" t="s">
        <v>572</v>
      </c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  <c r="Y9" s="74"/>
      <c r="Z9" s="74"/>
      <c r="AA9" s="74"/>
      <c r="AB9" s="74"/>
    </row>
    <row r="10" spans="1:28" ht="12.75" customHeight="1">
      <c r="A10" s="85">
        <v>45322</v>
      </c>
      <c r="B10" s="32">
        <v>540615</v>
      </c>
      <c r="C10" s="31" t="s">
        <v>1082</v>
      </c>
      <c r="D10" s="31" t="s">
        <v>875</v>
      </c>
      <c r="E10" s="31" t="s">
        <v>574</v>
      </c>
      <c r="F10" s="86">
        <v>213509</v>
      </c>
      <c r="G10" s="32">
        <v>6.46</v>
      </c>
      <c r="H10" s="32" t="s">
        <v>333</v>
      </c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</row>
    <row r="11" spans="1:28" ht="12.75" customHeight="1">
      <c r="A11" s="85">
        <v>45322</v>
      </c>
      <c r="B11" s="32">
        <v>538351</v>
      </c>
      <c r="C11" s="31" t="s">
        <v>1159</v>
      </c>
      <c r="D11" s="31" t="s">
        <v>1110</v>
      </c>
      <c r="E11" s="31" t="s">
        <v>574</v>
      </c>
      <c r="F11" s="86">
        <v>215874</v>
      </c>
      <c r="G11" s="32">
        <v>8.08</v>
      </c>
      <c r="H11" s="32" t="s">
        <v>333</v>
      </c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</row>
    <row r="12" spans="1:28" ht="12.75" customHeight="1">
      <c r="A12" s="85">
        <v>45322</v>
      </c>
      <c r="B12" s="32">
        <v>538351</v>
      </c>
      <c r="C12" s="31" t="s">
        <v>1159</v>
      </c>
      <c r="D12" s="31" t="s">
        <v>1110</v>
      </c>
      <c r="E12" s="31" t="s">
        <v>573</v>
      </c>
      <c r="F12" s="86">
        <v>165874</v>
      </c>
      <c r="G12" s="32">
        <v>7.96</v>
      </c>
      <c r="H12" s="32" t="s">
        <v>333</v>
      </c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</row>
    <row r="13" spans="1:28" ht="12.75" customHeight="1">
      <c r="A13" s="85">
        <v>45322</v>
      </c>
      <c r="B13" s="32">
        <v>506074</v>
      </c>
      <c r="C13" s="31" t="s">
        <v>1083</v>
      </c>
      <c r="D13" s="31" t="s">
        <v>1084</v>
      </c>
      <c r="E13" s="31" t="s">
        <v>574</v>
      </c>
      <c r="F13" s="86">
        <v>2500000</v>
      </c>
      <c r="G13" s="32">
        <v>6.7</v>
      </c>
      <c r="H13" s="32" t="s">
        <v>333</v>
      </c>
      <c r="I13" s="74"/>
      <c r="J13" s="74"/>
      <c r="K13" s="74"/>
      <c r="L13" s="74"/>
      <c r="M13" s="74"/>
      <c r="N13" s="74"/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</row>
    <row r="14" spans="1:28" ht="12.75" customHeight="1">
      <c r="A14" s="85">
        <v>45322</v>
      </c>
      <c r="B14" s="32">
        <v>541702</v>
      </c>
      <c r="C14" s="31" t="s">
        <v>1111</v>
      </c>
      <c r="D14" s="31" t="s">
        <v>1112</v>
      </c>
      <c r="E14" s="31" t="s">
        <v>574</v>
      </c>
      <c r="F14" s="86">
        <v>1000000</v>
      </c>
      <c r="G14" s="32">
        <v>9.56</v>
      </c>
      <c r="H14" s="32" t="s">
        <v>333</v>
      </c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</row>
    <row r="15" spans="1:28" ht="12.75" customHeight="1">
      <c r="A15" s="85">
        <v>45322</v>
      </c>
      <c r="B15" s="32">
        <v>530187</v>
      </c>
      <c r="C15" s="31" t="s">
        <v>1160</v>
      </c>
      <c r="D15" s="31" t="s">
        <v>1161</v>
      </c>
      <c r="E15" s="31" t="s">
        <v>574</v>
      </c>
      <c r="F15" s="86">
        <v>162921</v>
      </c>
      <c r="G15" s="32">
        <v>2.34</v>
      </c>
      <c r="H15" s="32" t="s">
        <v>333</v>
      </c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</row>
    <row r="16" spans="1:28" ht="12.75" customHeight="1">
      <c r="A16" s="85">
        <v>45322</v>
      </c>
      <c r="B16" s="32">
        <v>544052</v>
      </c>
      <c r="C16" s="31" t="s">
        <v>1162</v>
      </c>
      <c r="D16" s="31" t="s">
        <v>1163</v>
      </c>
      <c r="E16" s="31" t="s">
        <v>573</v>
      </c>
      <c r="F16" s="86">
        <v>12000</v>
      </c>
      <c r="G16" s="32">
        <v>66</v>
      </c>
      <c r="H16" s="32" t="s">
        <v>333</v>
      </c>
      <c r="I16" s="74"/>
      <c r="J16" s="74"/>
      <c r="K16" s="74"/>
      <c r="L16" s="74"/>
      <c r="M16" s="74"/>
      <c r="N16" s="74"/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</row>
    <row r="17" spans="1:28" ht="12.75" customHeight="1">
      <c r="A17" s="85">
        <v>45322</v>
      </c>
      <c r="B17" s="32">
        <v>544052</v>
      </c>
      <c r="C17" s="31" t="s">
        <v>1162</v>
      </c>
      <c r="D17" s="31" t="s">
        <v>1163</v>
      </c>
      <c r="E17" s="31" t="s">
        <v>574</v>
      </c>
      <c r="F17" s="86">
        <v>36000</v>
      </c>
      <c r="G17" s="32">
        <v>66.430000000000007</v>
      </c>
      <c r="H17" s="32" t="s">
        <v>333</v>
      </c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</row>
    <row r="18" spans="1:28" ht="12.75" customHeight="1">
      <c r="A18" s="85">
        <v>45322</v>
      </c>
      <c r="B18" s="32">
        <v>511501</v>
      </c>
      <c r="C18" s="31" t="s">
        <v>1164</v>
      </c>
      <c r="D18" s="31" t="s">
        <v>1165</v>
      </c>
      <c r="E18" s="31" t="s">
        <v>573</v>
      </c>
      <c r="F18" s="86">
        <v>20000</v>
      </c>
      <c r="G18" s="32">
        <v>53.14</v>
      </c>
      <c r="H18" s="32" t="s">
        <v>333</v>
      </c>
      <c r="I18" s="74"/>
      <c r="J18" s="74"/>
      <c r="K18" s="74"/>
      <c r="L18" s="74"/>
      <c r="M18" s="74"/>
      <c r="N18" s="74"/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</row>
    <row r="19" spans="1:28" ht="12.75" customHeight="1">
      <c r="A19" s="85">
        <v>45322</v>
      </c>
      <c r="B19" s="32">
        <v>544101</v>
      </c>
      <c r="C19" s="31" t="s">
        <v>1166</v>
      </c>
      <c r="D19" s="31" t="s">
        <v>1165</v>
      </c>
      <c r="E19" s="31" t="s">
        <v>573</v>
      </c>
      <c r="F19" s="86">
        <v>17600</v>
      </c>
      <c r="G19" s="32">
        <v>183.73</v>
      </c>
      <c r="H19" s="32" t="s">
        <v>333</v>
      </c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</row>
    <row r="20" spans="1:28" ht="12.75" customHeight="1">
      <c r="A20" s="85">
        <v>45322</v>
      </c>
      <c r="B20" s="32">
        <v>544101</v>
      </c>
      <c r="C20" s="31" t="s">
        <v>1166</v>
      </c>
      <c r="D20" s="31" t="s">
        <v>1167</v>
      </c>
      <c r="E20" s="31" t="s">
        <v>573</v>
      </c>
      <c r="F20" s="86">
        <v>12000</v>
      </c>
      <c r="G20" s="32">
        <v>175</v>
      </c>
      <c r="H20" s="32" t="s">
        <v>333</v>
      </c>
      <c r="I20" s="74"/>
      <c r="J20" s="74"/>
      <c r="K20" s="74"/>
      <c r="L20" s="74"/>
      <c r="M20" s="74"/>
      <c r="N20" s="74"/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</row>
    <row r="21" spans="1:28" ht="12.75" customHeight="1">
      <c r="A21" s="85">
        <v>45322</v>
      </c>
      <c r="B21" s="32">
        <v>544101</v>
      </c>
      <c r="C21" s="31" t="s">
        <v>1166</v>
      </c>
      <c r="D21" s="31" t="s">
        <v>1168</v>
      </c>
      <c r="E21" s="31" t="s">
        <v>573</v>
      </c>
      <c r="F21" s="86">
        <v>16000</v>
      </c>
      <c r="G21" s="32">
        <v>175</v>
      </c>
      <c r="H21" s="32" t="s">
        <v>333</v>
      </c>
      <c r="I21" s="74"/>
      <c r="J21" s="74"/>
      <c r="K21" s="74"/>
      <c r="L21" s="74"/>
      <c r="M21" s="74"/>
      <c r="N21" s="74"/>
      <c r="O21" s="74"/>
      <c r="P21" s="74"/>
      <c r="Q21" s="74"/>
      <c r="R21" s="74"/>
      <c r="S21" s="74"/>
      <c r="T21" s="74"/>
      <c r="U21" s="74"/>
      <c r="V21" s="74"/>
      <c r="W21" s="74"/>
      <c r="X21" s="74"/>
      <c r="Y21" s="74"/>
      <c r="Z21" s="74"/>
      <c r="AA21" s="74"/>
      <c r="AB21" s="74"/>
    </row>
    <row r="22" spans="1:28" ht="12.75" customHeight="1">
      <c r="A22" s="85">
        <v>45322</v>
      </c>
      <c r="B22" s="32">
        <v>544101</v>
      </c>
      <c r="C22" s="31" t="s">
        <v>1166</v>
      </c>
      <c r="D22" s="31" t="s">
        <v>1169</v>
      </c>
      <c r="E22" s="31" t="s">
        <v>573</v>
      </c>
      <c r="F22" s="86">
        <v>10400</v>
      </c>
      <c r="G22" s="32">
        <v>175</v>
      </c>
      <c r="H22" s="32" t="s">
        <v>333</v>
      </c>
      <c r="I22" s="74"/>
      <c r="J22" s="74"/>
      <c r="K22" s="74"/>
      <c r="L22" s="74"/>
      <c r="M22" s="74"/>
      <c r="N22" s="74"/>
      <c r="O22" s="74"/>
      <c r="P22" s="74"/>
      <c r="Q22" s="74"/>
      <c r="R22" s="74"/>
      <c r="S22" s="74"/>
      <c r="T22" s="74"/>
      <c r="U22" s="74"/>
      <c r="V22" s="74"/>
      <c r="W22" s="74"/>
      <c r="X22" s="74"/>
      <c r="Y22" s="74"/>
      <c r="Z22" s="74"/>
      <c r="AA22" s="74"/>
      <c r="AB22" s="74"/>
    </row>
    <row r="23" spans="1:28" ht="12.75" customHeight="1">
      <c r="A23" s="85">
        <v>45322</v>
      </c>
      <c r="B23" s="32">
        <v>544101</v>
      </c>
      <c r="C23" s="31" t="s">
        <v>1166</v>
      </c>
      <c r="D23" s="31" t="s">
        <v>1170</v>
      </c>
      <c r="E23" s="31" t="s">
        <v>574</v>
      </c>
      <c r="F23" s="86">
        <v>11200</v>
      </c>
      <c r="G23" s="32">
        <v>175</v>
      </c>
      <c r="H23" s="32" t="s">
        <v>333</v>
      </c>
      <c r="I23" s="74"/>
      <c r="J23" s="74"/>
      <c r="K23" s="74"/>
      <c r="L23" s="74"/>
      <c r="M23" s="74"/>
      <c r="N23" s="74"/>
      <c r="O23" s="74"/>
      <c r="P23" s="74"/>
      <c r="Q23" s="74"/>
      <c r="R23" s="74"/>
      <c r="S23" s="74"/>
      <c r="T23" s="74"/>
      <c r="U23" s="74"/>
      <c r="V23" s="74"/>
      <c r="W23" s="74"/>
      <c r="X23" s="74"/>
      <c r="Y23" s="74"/>
      <c r="Z23" s="74"/>
      <c r="AA23" s="74"/>
      <c r="AB23" s="74"/>
    </row>
    <row r="24" spans="1:28" ht="12.75" customHeight="1">
      <c r="A24" s="85">
        <v>45322</v>
      </c>
      <c r="B24" s="32">
        <v>544101</v>
      </c>
      <c r="C24" s="31" t="s">
        <v>1166</v>
      </c>
      <c r="D24" s="31" t="s">
        <v>1171</v>
      </c>
      <c r="E24" s="31" t="s">
        <v>574</v>
      </c>
      <c r="F24" s="86">
        <v>10400</v>
      </c>
      <c r="G24" s="32">
        <v>175</v>
      </c>
      <c r="H24" s="32" t="s">
        <v>333</v>
      </c>
      <c r="I24" s="74"/>
      <c r="J24" s="74"/>
      <c r="K24" s="74"/>
      <c r="L24" s="74"/>
      <c r="M24" s="74"/>
      <c r="N24" s="74"/>
      <c r="O24" s="74"/>
      <c r="P24" s="74"/>
      <c r="Q24" s="74"/>
      <c r="R24" s="74"/>
      <c r="S24" s="74"/>
      <c r="T24" s="74"/>
      <c r="U24" s="74"/>
      <c r="V24" s="74"/>
      <c r="W24" s="74"/>
      <c r="X24" s="74"/>
      <c r="Y24" s="74"/>
      <c r="Z24" s="74"/>
      <c r="AA24" s="74"/>
      <c r="AB24" s="74"/>
    </row>
    <row r="25" spans="1:28" ht="12.75" customHeight="1">
      <c r="A25" s="85">
        <v>45322</v>
      </c>
      <c r="B25" s="32">
        <v>544101</v>
      </c>
      <c r="C25" s="31" t="s">
        <v>1166</v>
      </c>
      <c r="D25" s="31" t="s">
        <v>875</v>
      </c>
      <c r="E25" s="31" t="s">
        <v>573</v>
      </c>
      <c r="F25" s="86">
        <v>20800</v>
      </c>
      <c r="G25" s="32">
        <v>166.25</v>
      </c>
      <c r="H25" s="32" t="s">
        <v>333</v>
      </c>
      <c r="I25" s="74"/>
      <c r="J25" s="74"/>
      <c r="K25" s="74"/>
      <c r="L25" s="74"/>
      <c r="M25" s="74"/>
      <c r="N25" s="74"/>
      <c r="O25" s="74"/>
      <c r="P25" s="74"/>
      <c r="Q25" s="74"/>
      <c r="R25" s="74"/>
      <c r="S25" s="74"/>
      <c r="T25" s="74"/>
      <c r="U25" s="74"/>
      <c r="V25" s="74"/>
      <c r="W25" s="74"/>
      <c r="X25" s="74"/>
      <c r="Y25" s="74"/>
      <c r="Z25" s="74"/>
      <c r="AA25" s="74"/>
      <c r="AB25" s="74"/>
    </row>
    <row r="26" spans="1:28" ht="12.75" customHeight="1">
      <c r="A26" s="85">
        <v>45322</v>
      </c>
      <c r="B26" s="32">
        <v>544101</v>
      </c>
      <c r="C26" s="31" t="s">
        <v>1166</v>
      </c>
      <c r="D26" s="31" t="s">
        <v>1172</v>
      </c>
      <c r="E26" s="31" t="s">
        <v>573</v>
      </c>
      <c r="F26" s="86">
        <v>12000</v>
      </c>
      <c r="G26" s="32">
        <v>172.98</v>
      </c>
      <c r="H26" s="32" t="s">
        <v>333</v>
      </c>
      <c r="I26" s="74"/>
      <c r="J26" s="74"/>
      <c r="K26" s="74"/>
      <c r="L26" s="74"/>
      <c r="M26" s="74"/>
      <c r="N26" s="74"/>
      <c r="O26" s="74"/>
      <c r="P26" s="74"/>
      <c r="Q26" s="74"/>
      <c r="R26" s="74"/>
      <c r="S26" s="74"/>
      <c r="T26" s="74"/>
      <c r="U26" s="74"/>
      <c r="V26" s="74"/>
      <c r="W26" s="74"/>
      <c r="X26" s="74"/>
      <c r="Y26" s="74"/>
      <c r="Z26" s="74"/>
      <c r="AA26" s="74"/>
      <c r="AB26" s="74"/>
    </row>
    <row r="27" spans="1:28" ht="12.75" customHeight="1">
      <c r="A27" s="85">
        <v>45322</v>
      </c>
      <c r="B27" s="32">
        <v>544101</v>
      </c>
      <c r="C27" s="31" t="s">
        <v>1166</v>
      </c>
      <c r="D27" s="31" t="s">
        <v>1173</v>
      </c>
      <c r="E27" s="31" t="s">
        <v>573</v>
      </c>
      <c r="F27" s="86">
        <v>12000</v>
      </c>
      <c r="G27" s="32">
        <v>183.08</v>
      </c>
      <c r="H27" s="32" t="s">
        <v>333</v>
      </c>
      <c r="I27" s="74"/>
      <c r="J27" s="74"/>
      <c r="K27" s="74"/>
      <c r="L27" s="74"/>
      <c r="M27" s="74"/>
      <c r="N27" s="74"/>
      <c r="O27" s="74"/>
      <c r="P27" s="74"/>
      <c r="Q27" s="74"/>
      <c r="R27" s="74"/>
      <c r="S27" s="74"/>
      <c r="T27" s="74"/>
      <c r="U27" s="74"/>
      <c r="V27" s="74"/>
      <c r="W27" s="74"/>
      <c r="X27" s="74"/>
      <c r="Y27" s="74"/>
      <c r="Z27" s="74"/>
      <c r="AA27" s="74"/>
      <c r="AB27" s="74"/>
    </row>
    <row r="28" spans="1:28" ht="12.75" customHeight="1">
      <c r="A28" s="85">
        <v>45322</v>
      </c>
      <c r="B28" s="32">
        <v>538817</v>
      </c>
      <c r="C28" s="31" t="s">
        <v>1174</v>
      </c>
      <c r="D28" s="31" t="s">
        <v>1175</v>
      </c>
      <c r="E28" s="31" t="s">
        <v>574</v>
      </c>
      <c r="F28" s="86">
        <v>971237</v>
      </c>
      <c r="G28" s="32">
        <v>19.510000000000002</v>
      </c>
      <c r="H28" s="32" t="s">
        <v>333</v>
      </c>
      <c r="I28" s="74"/>
      <c r="J28" s="74"/>
      <c r="K28" s="74"/>
      <c r="L28" s="74"/>
      <c r="M28" s="74"/>
      <c r="N28" s="74"/>
      <c r="O28" s="74"/>
      <c r="P28" s="74"/>
      <c r="Q28" s="74"/>
      <c r="R28" s="74"/>
      <c r="S28" s="74"/>
      <c r="T28" s="74"/>
      <c r="U28" s="74"/>
      <c r="V28" s="74"/>
      <c r="W28" s="74"/>
      <c r="X28" s="74"/>
      <c r="Y28" s="74"/>
      <c r="Z28" s="74"/>
      <c r="AA28" s="74"/>
      <c r="AB28" s="74"/>
    </row>
    <row r="29" spans="1:28" ht="12.75" customHeight="1">
      <c r="A29" s="85">
        <v>45322</v>
      </c>
      <c r="B29" s="32">
        <v>538817</v>
      </c>
      <c r="C29" s="31" t="s">
        <v>1174</v>
      </c>
      <c r="D29" s="31" t="s">
        <v>1175</v>
      </c>
      <c r="E29" s="31" t="s">
        <v>573</v>
      </c>
      <c r="F29" s="86">
        <v>890963</v>
      </c>
      <c r="G29" s="32">
        <v>19.260000000000002</v>
      </c>
      <c r="H29" s="32" t="s">
        <v>333</v>
      </c>
      <c r="I29" s="74"/>
      <c r="J29" s="74"/>
      <c r="K29" s="74"/>
      <c r="L29" s="74"/>
      <c r="M29" s="74"/>
      <c r="N29" s="74"/>
      <c r="O29" s="74"/>
      <c r="P29" s="74"/>
      <c r="Q29" s="74"/>
      <c r="R29" s="74"/>
      <c r="S29" s="74"/>
      <c r="T29" s="74"/>
      <c r="U29" s="74"/>
      <c r="V29" s="74"/>
      <c r="W29" s="74"/>
      <c r="X29" s="74"/>
      <c r="Y29" s="74"/>
      <c r="Z29" s="74"/>
      <c r="AA29" s="74"/>
      <c r="AB29" s="74"/>
    </row>
    <row r="30" spans="1:28" ht="12.75" customHeight="1">
      <c r="A30" s="85">
        <v>45322</v>
      </c>
      <c r="B30" s="32">
        <v>539598</v>
      </c>
      <c r="C30" s="31" t="s">
        <v>1176</v>
      </c>
      <c r="D30" s="31" t="s">
        <v>1177</v>
      </c>
      <c r="E30" s="31" t="s">
        <v>574</v>
      </c>
      <c r="F30" s="86">
        <v>95658</v>
      </c>
      <c r="G30" s="32">
        <v>140</v>
      </c>
      <c r="H30" s="32" t="s">
        <v>333</v>
      </c>
      <c r="I30" s="74"/>
      <c r="J30" s="74"/>
      <c r="K30" s="74"/>
      <c r="L30" s="74"/>
      <c r="M30" s="74"/>
      <c r="N30" s="74"/>
      <c r="O30" s="74"/>
      <c r="P30" s="74"/>
      <c r="Q30" s="74"/>
      <c r="R30" s="74"/>
      <c r="S30" s="74"/>
      <c r="T30" s="74"/>
      <c r="U30" s="74"/>
      <c r="V30" s="74"/>
      <c r="W30" s="74"/>
      <c r="X30" s="74"/>
      <c r="Y30" s="74"/>
      <c r="Z30" s="74"/>
      <c r="AA30" s="74"/>
      <c r="AB30" s="74"/>
    </row>
    <row r="31" spans="1:28" ht="12.75" customHeight="1">
      <c r="A31" s="85">
        <v>45322</v>
      </c>
      <c r="B31" s="32">
        <v>534691</v>
      </c>
      <c r="C31" s="31" t="s">
        <v>1178</v>
      </c>
      <c r="D31" s="31" t="s">
        <v>1179</v>
      </c>
      <c r="E31" s="31" t="s">
        <v>574</v>
      </c>
      <c r="F31" s="86">
        <v>57748</v>
      </c>
      <c r="G31" s="32">
        <v>22.33</v>
      </c>
      <c r="H31" s="32" t="s">
        <v>333</v>
      </c>
      <c r="I31" s="74"/>
      <c r="J31" s="74"/>
      <c r="K31" s="74"/>
      <c r="L31" s="74"/>
      <c r="M31" s="74"/>
      <c r="N31" s="74"/>
      <c r="O31" s="74"/>
      <c r="P31" s="74"/>
      <c r="Q31" s="74"/>
      <c r="R31" s="74"/>
      <c r="S31" s="74"/>
      <c r="T31" s="74"/>
      <c r="U31" s="74"/>
      <c r="V31" s="74"/>
      <c r="W31" s="74"/>
      <c r="X31" s="74"/>
      <c r="Y31" s="74"/>
      <c r="Z31" s="74"/>
      <c r="AA31" s="74"/>
      <c r="AB31" s="74"/>
    </row>
    <row r="32" spans="1:28" ht="12.75" customHeight="1">
      <c r="A32" s="85">
        <v>45322</v>
      </c>
      <c r="B32" s="32">
        <v>534691</v>
      </c>
      <c r="C32" s="31" t="s">
        <v>1178</v>
      </c>
      <c r="D32" s="31" t="s">
        <v>1180</v>
      </c>
      <c r="E32" s="31" t="s">
        <v>573</v>
      </c>
      <c r="F32" s="86">
        <v>65100</v>
      </c>
      <c r="G32" s="32">
        <v>22.37</v>
      </c>
      <c r="H32" s="32" t="s">
        <v>333</v>
      </c>
      <c r="I32" s="74"/>
      <c r="J32" s="74"/>
      <c r="K32" s="74"/>
      <c r="L32" s="74"/>
      <c r="M32" s="74"/>
      <c r="N32" s="74"/>
      <c r="O32" s="74"/>
      <c r="P32" s="74"/>
      <c r="Q32" s="74"/>
      <c r="R32" s="74"/>
      <c r="S32" s="74"/>
      <c r="T32" s="74"/>
      <c r="U32" s="74"/>
      <c r="V32" s="74"/>
      <c r="W32" s="74"/>
      <c r="X32" s="74"/>
      <c r="Y32" s="74"/>
      <c r="Z32" s="74"/>
      <c r="AA32" s="74"/>
      <c r="AB32" s="74"/>
    </row>
    <row r="33" spans="1:28" ht="12.75" customHeight="1">
      <c r="A33" s="85">
        <v>45322</v>
      </c>
      <c r="B33" s="32">
        <v>522231</v>
      </c>
      <c r="C33" s="31" t="s">
        <v>1086</v>
      </c>
      <c r="D33" s="31" t="s">
        <v>1087</v>
      </c>
      <c r="E33" s="31" t="s">
        <v>573</v>
      </c>
      <c r="F33" s="86">
        <v>20000</v>
      </c>
      <c r="G33" s="32">
        <v>91.53</v>
      </c>
      <c r="H33" s="32" t="s">
        <v>333</v>
      </c>
      <c r="I33" s="74"/>
      <c r="J33" s="74"/>
      <c r="K33" s="74"/>
      <c r="L33" s="74"/>
      <c r="M33" s="74"/>
      <c r="N33" s="74"/>
      <c r="O33" s="74"/>
      <c r="P33" s="74"/>
      <c r="Q33" s="74"/>
      <c r="R33" s="74"/>
      <c r="S33" s="74"/>
      <c r="T33" s="74"/>
      <c r="U33" s="74"/>
      <c r="V33" s="74"/>
      <c r="W33" s="74"/>
      <c r="X33" s="74"/>
      <c r="Y33" s="74"/>
      <c r="Z33" s="74"/>
      <c r="AA33" s="74"/>
      <c r="AB33" s="74"/>
    </row>
    <row r="34" spans="1:28" ht="12.75" customHeight="1">
      <c r="A34" s="85">
        <v>45322</v>
      </c>
      <c r="B34" s="32">
        <v>522231</v>
      </c>
      <c r="C34" s="31" t="s">
        <v>1086</v>
      </c>
      <c r="D34" s="31" t="s">
        <v>1087</v>
      </c>
      <c r="E34" s="31" t="s">
        <v>574</v>
      </c>
      <c r="F34" s="86">
        <v>9643</v>
      </c>
      <c r="G34" s="32">
        <v>77.62</v>
      </c>
      <c r="H34" s="32" t="s">
        <v>333</v>
      </c>
      <c r="I34" s="74"/>
      <c r="J34" s="74"/>
      <c r="K34" s="74"/>
      <c r="L34" s="74"/>
      <c r="M34" s="74"/>
      <c r="N34" s="74"/>
      <c r="O34" s="74"/>
      <c r="P34" s="74"/>
      <c r="Q34" s="74"/>
      <c r="R34" s="74"/>
      <c r="S34" s="74"/>
      <c r="T34" s="74"/>
      <c r="U34" s="74"/>
      <c r="V34" s="74"/>
      <c r="W34" s="74"/>
      <c r="X34" s="74"/>
      <c r="Y34" s="74"/>
      <c r="Z34" s="74"/>
      <c r="AA34" s="74"/>
      <c r="AB34" s="74"/>
    </row>
    <row r="35" spans="1:28" ht="12.75" customHeight="1">
      <c r="A35" s="85">
        <v>45322</v>
      </c>
      <c r="B35" s="32">
        <v>522231</v>
      </c>
      <c r="C35" s="31" t="s">
        <v>1086</v>
      </c>
      <c r="D35" s="31" t="s">
        <v>1181</v>
      </c>
      <c r="E35" s="31" t="s">
        <v>573</v>
      </c>
      <c r="F35" s="86">
        <v>34923</v>
      </c>
      <c r="G35" s="32">
        <v>79.36</v>
      </c>
      <c r="H35" s="32" t="s">
        <v>333</v>
      </c>
      <c r="I35" s="74"/>
      <c r="J35" s="74"/>
      <c r="K35" s="74"/>
      <c r="L35" s="74"/>
      <c r="M35" s="74"/>
      <c r="N35" s="74"/>
      <c r="O35" s="74"/>
      <c r="P35" s="74"/>
      <c r="Q35" s="74"/>
      <c r="R35" s="74"/>
      <c r="S35" s="74"/>
      <c r="T35" s="74"/>
      <c r="U35" s="74"/>
      <c r="V35" s="74"/>
      <c r="W35" s="74"/>
      <c r="X35" s="74"/>
      <c r="Y35" s="74"/>
      <c r="Z35" s="74"/>
      <c r="AA35" s="74"/>
      <c r="AB35" s="74"/>
    </row>
    <row r="36" spans="1:28" ht="12.75" customHeight="1">
      <c r="A36" s="85">
        <v>45322</v>
      </c>
      <c r="B36" s="32">
        <v>522231</v>
      </c>
      <c r="C36" s="31" t="s">
        <v>1086</v>
      </c>
      <c r="D36" s="31" t="s">
        <v>1181</v>
      </c>
      <c r="E36" s="31" t="s">
        <v>574</v>
      </c>
      <c r="F36" s="86">
        <v>34923</v>
      </c>
      <c r="G36" s="32">
        <v>85.02</v>
      </c>
      <c r="H36" s="32" t="s">
        <v>333</v>
      </c>
      <c r="I36" s="74"/>
      <c r="J36" s="74"/>
      <c r="K36" s="74"/>
      <c r="L36" s="74"/>
      <c r="M36" s="74"/>
      <c r="N36" s="74"/>
      <c r="O36" s="74"/>
      <c r="P36" s="74"/>
      <c r="Q36" s="74"/>
      <c r="R36" s="74"/>
      <c r="S36" s="74"/>
      <c r="T36" s="74"/>
      <c r="U36" s="74"/>
      <c r="V36" s="74"/>
      <c r="W36" s="74"/>
      <c r="X36" s="74"/>
      <c r="Y36" s="74"/>
      <c r="Z36" s="74"/>
      <c r="AA36" s="74"/>
      <c r="AB36" s="74"/>
    </row>
    <row r="37" spans="1:28" ht="12.75" customHeight="1">
      <c r="A37" s="85">
        <v>45322</v>
      </c>
      <c r="B37" s="32">
        <v>538868</v>
      </c>
      <c r="C37" s="31" t="s">
        <v>1182</v>
      </c>
      <c r="D37" s="31" t="s">
        <v>1183</v>
      </c>
      <c r="E37" s="31" t="s">
        <v>573</v>
      </c>
      <c r="F37" s="86">
        <v>205777</v>
      </c>
      <c r="G37" s="32">
        <v>7.83</v>
      </c>
      <c r="H37" s="32" t="s">
        <v>333</v>
      </c>
      <c r="I37" s="74"/>
      <c r="J37" s="74"/>
      <c r="K37" s="74"/>
      <c r="L37" s="74"/>
      <c r="M37" s="74"/>
      <c r="N37" s="74"/>
      <c r="O37" s="74"/>
      <c r="P37" s="74"/>
      <c r="Q37" s="74"/>
      <c r="R37" s="74"/>
      <c r="S37" s="74"/>
      <c r="T37" s="74"/>
      <c r="U37" s="74"/>
      <c r="V37" s="74"/>
      <c r="W37" s="74"/>
      <c r="X37" s="74"/>
      <c r="Y37" s="74"/>
      <c r="Z37" s="74"/>
      <c r="AA37" s="74"/>
      <c r="AB37" s="74"/>
    </row>
    <row r="38" spans="1:28" ht="12.75" customHeight="1">
      <c r="A38" s="85">
        <v>45322</v>
      </c>
      <c r="B38" s="32">
        <v>538868</v>
      </c>
      <c r="C38" s="31" t="s">
        <v>1182</v>
      </c>
      <c r="D38" s="31" t="s">
        <v>1183</v>
      </c>
      <c r="E38" s="31" t="s">
        <v>574</v>
      </c>
      <c r="F38" s="86">
        <v>35000</v>
      </c>
      <c r="G38" s="32">
        <v>8.31</v>
      </c>
      <c r="H38" s="32" t="s">
        <v>333</v>
      </c>
      <c r="I38" s="74"/>
      <c r="J38" s="74"/>
      <c r="K38" s="74"/>
      <c r="L38" s="74"/>
      <c r="M38" s="74"/>
      <c r="N38" s="74"/>
      <c r="O38" s="74"/>
      <c r="P38" s="74"/>
      <c r="Q38" s="74"/>
      <c r="R38" s="74"/>
      <c r="S38" s="74"/>
      <c r="T38" s="74"/>
      <c r="U38" s="74"/>
      <c r="V38" s="74"/>
      <c r="W38" s="74"/>
      <c r="X38" s="74"/>
      <c r="Y38" s="74"/>
      <c r="Z38" s="74"/>
      <c r="AA38" s="74"/>
      <c r="AB38" s="74"/>
    </row>
    <row r="39" spans="1:28" ht="12.75" customHeight="1">
      <c r="A39" s="85">
        <v>45322</v>
      </c>
      <c r="B39" s="32">
        <v>542724</v>
      </c>
      <c r="C39" s="31" t="s">
        <v>1184</v>
      </c>
      <c r="D39" s="31" t="s">
        <v>1113</v>
      </c>
      <c r="E39" s="31" t="s">
        <v>573</v>
      </c>
      <c r="F39" s="86">
        <v>1750000</v>
      </c>
      <c r="G39" s="32">
        <v>2.12</v>
      </c>
      <c r="H39" s="32" t="s">
        <v>333</v>
      </c>
      <c r="I39" s="74"/>
      <c r="J39" s="74"/>
      <c r="K39" s="74"/>
      <c r="L39" s="74"/>
      <c r="M39" s="74"/>
      <c r="N39" s="74"/>
      <c r="O39" s="74"/>
      <c r="P39" s="74"/>
      <c r="Q39" s="74"/>
      <c r="R39" s="74"/>
      <c r="S39" s="74"/>
      <c r="T39" s="74"/>
      <c r="U39" s="74"/>
      <c r="V39" s="74"/>
      <c r="W39" s="74"/>
      <c r="X39" s="74"/>
      <c r="Y39" s="74"/>
      <c r="Z39" s="74"/>
      <c r="AA39" s="74"/>
      <c r="AB39" s="74"/>
    </row>
    <row r="40" spans="1:28" ht="12.75" customHeight="1">
      <c r="A40" s="85">
        <v>45322</v>
      </c>
      <c r="B40" s="32">
        <v>542724</v>
      </c>
      <c r="C40" s="31" t="s">
        <v>1184</v>
      </c>
      <c r="D40" s="31" t="s">
        <v>1185</v>
      </c>
      <c r="E40" s="31" t="s">
        <v>574</v>
      </c>
      <c r="F40" s="86">
        <v>1500000</v>
      </c>
      <c r="G40" s="32">
        <v>2.16</v>
      </c>
      <c r="H40" s="32" t="s">
        <v>333</v>
      </c>
      <c r="I40" s="74"/>
      <c r="J40" s="74"/>
      <c r="K40" s="74"/>
      <c r="L40" s="74"/>
      <c r="M40" s="74"/>
      <c r="N40" s="74"/>
      <c r="O40" s="74"/>
      <c r="P40" s="74"/>
      <c r="Q40" s="74"/>
      <c r="R40" s="74"/>
      <c r="S40" s="74"/>
      <c r="T40" s="74"/>
      <c r="U40" s="74"/>
      <c r="V40" s="74"/>
      <c r="W40" s="74"/>
      <c r="X40" s="74"/>
      <c r="Y40" s="74"/>
      <c r="Z40" s="74"/>
      <c r="AA40" s="74"/>
      <c r="AB40" s="74"/>
    </row>
    <row r="41" spans="1:28" ht="12.75" customHeight="1">
      <c r="A41" s="85">
        <v>45322</v>
      </c>
      <c r="B41" s="32">
        <v>540596</v>
      </c>
      <c r="C41" s="31" t="s">
        <v>847</v>
      </c>
      <c r="D41" s="31" t="s">
        <v>1186</v>
      </c>
      <c r="E41" s="31" t="s">
        <v>574</v>
      </c>
      <c r="F41" s="86">
        <v>1280000</v>
      </c>
      <c r="G41" s="32">
        <v>913.09</v>
      </c>
      <c r="H41" s="32" t="s">
        <v>333</v>
      </c>
      <c r="I41" s="74"/>
      <c r="J41" s="74"/>
      <c r="K41" s="74"/>
      <c r="L41" s="74"/>
      <c r="M41" s="74"/>
      <c r="N41" s="74"/>
      <c r="O41" s="74"/>
      <c r="P41" s="74"/>
      <c r="Q41" s="74"/>
      <c r="R41" s="74"/>
      <c r="S41" s="74"/>
      <c r="T41" s="74"/>
      <c r="U41" s="74"/>
      <c r="V41" s="74"/>
      <c r="W41" s="74"/>
      <c r="X41" s="74"/>
      <c r="Y41" s="74"/>
      <c r="Z41" s="74"/>
      <c r="AA41" s="74"/>
      <c r="AB41" s="74"/>
    </row>
    <row r="42" spans="1:28" ht="12.75" customHeight="1">
      <c r="A42" s="85">
        <v>45322</v>
      </c>
      <c r="B42" s="32">
        <v>512443</v>
      </c>
      <c r="C42" s="31" t="s">
        <v>1022</v>
      </c>
      <c r="D42" s="31" t="s">
        <v>1116</v>
      </c>
      <c r="E42" s="31" t="s">
        <v>574</v>
      </c>
      <c r="F42" s="86">
        <v>52782</v>
      </c>
      <c r="G42" s="32">
        <v>15.42</v>
      </c>
      <c r="H42" s="32" t="s">
        <v>333</v>
      </c>
      <c r="I42" s="74"/>
      <c r="J42" s="74"/>
      <c r="K42" s="74"/>
      <c r="L42" s="74"/>
      <c r="M42" s="74"/>
      <c r="N42" s="74"/>
      <c r="O42" s="74"/>
      <c r="P42" s="74"/>
      <c r="Q42" s="74"/>
      <c r="R42" s="74"/>
      <c r="S42" s="74"/>
      <c r="T42" s="74"/>
      <c r="U42" s="74"/>
      <c r="V42" s="74"/>
      <c r="W42" s="74"/>
      <c r="X42" s="74"/>
      <c r="Y42" s="74"/>
      <c r="Z42" s="74"/>
      <c r="AA42" s="74"/>
      <c r="AB42" s="74"/>
    </row>
    <row r="43" spans="1:28" ht="12.75" customHeight="1">
      <c r="A43" s="85">
        <v>45322</v>
      </c>
      <c r="B43" s="32">
        <v>512443</v>
      </c>
      <c r="C43" s="31" t="s">
        <v>1022</v>
      </c>
      <c r="D43" s="31" t="s">
        <v>1116</v>
      </c>
      <c r="E43" s="31" t="s">
        <v>573</v>
      </c>
      <c r="F43" s="86">
        <v>49638</v>
      </c>
      <c r="G43" s="32">
        <v>15.35</v>
      </c>
      <c r="H43" s="32" t="s">
        <v>333</v>
      </c>
      <c r="I43" s="74"/>
      <c r="J43" s="74"/>
      <c r="K43" s="74"/>
      <c r="L43" s="74"/>
      <c r="M43" s="74"/>
      <c r="N43" s="74"/>
      <c r="O43" s="74"/>
      <c r="P43" s="74"/>
      <c r="Q43" s="74"/>
      <c r="R43" s="74"/>
      <c r="S43" s="74"/>
      <c r="T43" s="74"/>
      <c r="U43" s="74"/>
      <c r="V43" s="74"/>
      <c r="W43" s="74"/>
      <c r="X43" s="74"/>
      <c r="Y43" s="74"/>
      <c r="Z43" s="74"/>
      <c r="AA43" s="74"/>
      <c r="AB43" s="74"/>
    </row>
    <row r="44" spans="1:28" ht="12.75" customHeight="1">
      <c r="A44" s="85">
        <v>45322</v>
      </c>
      <c r="B44" s="32">
        <v>512443</v>
      </c>
      <c r="C44" s="31" t="s">
        <v>1022</v>
      </c>
      <c r="D44" s="31" t="s">
        <v>1187</v>
      </c>
      <c r="E44" s="31" t="s">
        <v>574</v>
      </c>
      <c r="F44" s="86">
        <v>62874</v>
      </c>
      <c r="G44" s="32">
        <v>15.05</v>
      </c>
      <c r="H44" s="32" t="s">
        <v>333</v>
      </c>
      <c r="I44" s="74"/>
      <c r="J44" s="74"/>
      <c r="K44" s="74"/>
      <c r="L44" s="74"/>
      <c r="M44" s="74"/>
      <c r="N44" s="74"/>
      <c r="O44" s="74"/>
      <c r="P44" s="74"/>
      <c r="Q44" s="74"/>
      <c r="R44" s="74"/>
      <c r="S44" s="74"/>
      <c r="T44" s="74"/>
      <c r="U44" s="74"/>
      <c r="V44" s="74"/>
      <c r="W44" s="74"/>
      <c r="X44" s="74"/>
      <c r="Y44" s="74"/>
      <c r="Z44" s="74"/>
      <c r="AA44" s="74"/>
      <c r="AB44" s="74"/>
    </row>
    <row r="45" spans="1:28" ht="12.75" customHeight="1">
      <c r="A45" s="85">
        <v>45322</v>
      </c>
      <c r="B45" s="32">
        <v>540614</v>
      </c>
      <c r="C45" s="31" t="s">
        <v>1188</v>
      </c>
      <c r="D45" s="31" t="s">
        <v>875</v>
      </c>
      <c r="E45" s="31" t="s">
        <v>573</v>
      </c>
      <c r="F45" s="86">
        <v>2188750</v>
      </c>
      <c r="G45" s="32">
        <v>2.69</v>
      </c>
      <c r="H45" s="32" t="s">
        <v>333</v>
      </c>
      <c r="I45" s="74"/>
      <c r="J45" s="74"/>
      <c r="K45" s="74"/>
      <c r="L45" s="74"/>
      <c r="M45" s="74"/>
      <c r="N45" s="74"/>
      <c r="O45" s="74"/>
      <c r="P45" s="74"/>
      <c r="Q45" s="74"/>
      <c r="R45" s="74"/>
      <c r="S45" s="74"/>
      <c r="T45" s="74"/>
      <c r="U45" s="74"/>
      <c r="V45" s="74"/>
      <c r="W45" s="74"/>
      <c r="X45" s="74"/>
      <c r="Y45" s="74"/>
      <c r="Z45" s="74"/>
      <c r="AA45" s="74"/>
      <c r="AB45" s="74"/>
    </row>
    <row r="46" spans="1:28" ht="12.75" customHeight="1">
      <c r="A46" s="85">
        <v>45322</v>
      </c>
      <c r="B46" s="32">
        <v>540614</v>
      </c>
      <c r="C46" s="31" t="s">
        <v>1188</v>
      </c>
      <c r="D46" s="31" t="s">
        <v>875</v>
      </c>
      <c r="E46" s="31" t="s">
        <v>574</v>
      </c>
      <c r="F46" s="86">
        <v>5138750</v>
      </c>
      <c r="G46" s="32">
        <v>2.97</v>
      </c>
      <c r="H46" s="32" t="s">
        <v>333</v>
      </c>
      <c r="I46" s="74"/>
      <c r="J46" s="74"/>
      <c r="K46" s="74"/>
      <c r="L46" s="74"/>
      <c r="M46" s="74"/>
      <c r="N46" s="74"/>
      <c r="O46" s="74"/>
      <c r="P46" s="74"/>
      <c r="Q46" s="74"/>
      <c r="R46" s="74"/>
      <c r="S46" s="74"/>
      <c r="T46" s="74"/>
      <c r="U46" s="74"/>
      <c r="V46" s="74"/>
      <c r="W46" s="74"/>
      <c r="X46" s="74"/>
      <c r="Y46" s="74"/>
      <c r="Z46" s="74"/>
      <c r="AA46" s="74"/>
      <c r="AB46" s="74"/>
    </row>
    <row r="47" spans="1:28" ht="12.75" customHeight="1">
      <c r="A47" s="85">
        <v>45322</v>
      </c>
      <c r="B47" s="32">
        <v>531737</v>
      </c>
      <c r="C47" s="31" t="s">
        <v>1189</v>
      </c>
      <c r="D47" s="31" t="s">
        <v>875</v>
      </c>
      <c r="E47" s="31" t="s">
        <v>573</v>
      </c>
      <c r="F47" s="86">
        <v>3000000</v>
      </c>
      <c r="G47" s="32">
        <v>1.2</v>
      </c>
      <c r="H47" s="32" t="s">
        <v>333</v>
      </c>
      <c r="I47" s="74"/>
      <c r="J47" s="74"/>
      <c r="K47" s="74"/>
      <c r="L47" s="74"/>
      <c r="M47" s="74"/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  <c r="Z47" s="74"/>
      <c r="AA47" s="74"/>
      <c r="AB47" s="74"/>
    </row>
    <row r="48" spans="1:28" ht="12.75" customHeight="1">
      <c r="A48" s="85">
        <v>45322</v>
      </c>
      <c r="B48" s="32">
        <v>526967</v>
      </c>
      <c r="C48" s="31" t="s">
        <v>1089</v>
      </c>
      <c r="D48" s="31" t="s">
        <v>1190</v>
      </c>
      <c r="E48" s="31" t="s">
        <v>574</v>
      </c>
      <c r="F48" s="86">
        <v>100000</v>
      </c>
      <c r="G48" s="32">
        <v>10.16</v>
      </c>
      <c r="H48" s="32" t="s">
        <v>333</v>
      </c>
      <c r="I48" s="74"/>
      <c r="J48" s="74"/>
      <c r="K48" s="74"/>
      <c r="L48" s="74"/>
      <c r="M48" s="74"/>
      <c r="N48" s="74"/>
      <c r="O48" s="74"/>
      <c r="P48" s="74"/>
      <c r="Q48" s="74"/>
      <c r="R48" s="74"/>
      <c r="S48" s="74"/>
      <c r="T48" s="74"/>
      <c r="U48" s="74"/>
      <c r="V48" s="74"/>
      <c r="W48" s="74"/>
      <c r="X48" s="74"/>
      <c r="Y48" s="74"/>
      <c r="Z48" s="74"/>
      <c r="AA48" s="74"/>
      <c r="AB48" s="74"/>
    </row>
    <row r="49" spans="1:28" ht="12.75" customHeight="1">
      <c r="A49" s="85">
        <v>45322</v>
      </c>
      <c r="B49" s="32">
        <v>526967</v>
      </c>
      <c r="C49" s="31" t="s">
        <v>1089</v>
      </c>
      <c r="D49" s="31" t="s">
        <v>875</v>
      </c>
      <c r="E49" s="31" t="s">
        <v>573</v>
      </c>
      <c r="F49" s="86">
        <v>135612</v>
      </c>
      <c r="G49" s="32">
        <v>10.16</v>
      </c>
      <c r="H49" s="32" t="s">
        <v>333</v>
      </c>
      <c r="I49" s="74"/>
      <c r="J49" s="74"/>
      <c r="K49" s="74"/>
      <c r="L49" s="74"/>
      <c r="M49" s="74"/>
      <c r="N49" s="74"/>
      <c r="O49" s="74"/>
      <c r="P49" s="74"/>
      <c r="Q49" s="74"/>
      <c r="R49" s="74"/>
      <c r="S49" s="74"/>
      <c r="T49" s="74"/>
      <c r="U49" s="74"/>
      <c r="V49" s="74"/>
      <c r="W49" s="74"/>
      <c r="X49" s="74"/>
      <c r="Y49" s="74"/>
      <c r="Z49" s="74"/>
      <c r="AA49" s="74"/>
      <c r="AB49" s="74"/>
    </row>
    <row r="50" spans="1:28" ht="12.75" customHeight="1">
      <c r="A50" s="85">
        <v>45322</v>
      </c>
      <c r="B50" s="32">
        <v>514312</v>
      </c>
      <c r="C50" s="31" t="s">
        <v>1191</v>
      </c>
      <c r="D50" s="31" t="s">
        <v>1192</v>
      </c>
      <c r="E50" s="31" t="s">
        <v>573</v>
      </c>
      <c r="F50" s="86">
        <v>40464</v>
      </c>
      <c r="G50" s="32">
        <v>33.630000000000003</v>
      </c>
      <c r="H50" s="32" t="s">
        <v>333</v>
      </c>
      <c r="I50" s="74"/>
      <c r="J50" s="74"/>
      <c r="K50" s="74"/>
      <c r="L50" s="74"/>
      <c r="M50" s="74"/>
      <c r="N50" s="74"/>
      <c r="O50" s="74"/>
      <c r="P50" s="74"/>
      <c r="Q50" s="74"/>
      <c r="R50" s="74"/>
      <c r="S50" s="74"/>
      <c r="T50" s="74"/>
      <c r="U50" s="74"/>
      <c r="V50" s="74"/>
      <c r="W50" s="74"/>
      <c r="X50" s="74"/>
      <c r="Y50" s="74"/>
      <c r="Z50" s="74"/>
      <c r="AA50" s="74"/>
      <c r="AB50" s="74"/>
    </row>
    <row r="51" spans="1:28" ht="12.75" customHeight="1">
      <c r="A51" s="85">
        <v>45322</v>
      </c>
      <c r="B51" s="32">
        <v>511092</v>
      </c>
      <c r="C51" s="31" t="s">
        <v>1193</v>
      </c>
      <c r="D51" s="31" t="s">
        <v>875</v>
      </c>
      <c r="E51" s="31" t="s">
        <v>573</v>
      </c>
      <c r="F51" s="86">
        <v>425000</v>
      </c>
      <c r="G51" s="32">
        <v>22.53</v>
      </c>
      <c r="H51" s="32" t="s">
        <v>333</v>
      </c>
      <c r="I51" s="74"/>
      <c r="J51" s="74"/>
      <c r="K51" s="74"/>
      <c r="L51" s="74"/>
      <c r="M51" s="74"/>
      <c r="N51" s="74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74"/>
      <c r="AA51" s="74"/>
      <c r="AB51" s="74"/>
    </row>
    <row r="52" spans="1:28" ht="12.75" customHeight="1">
      <c r="A52" s="85">
        <v>45322</v>
      </c>
      <c r="B52" s="32">
        <v>511092</v>
      </c>
      <c r="C52" s="31" t="s">
        <v>1193</v>
      </c>
      <c r="D52" s="31" t="s">
        <v>1194</v>
      </c>
      <c r="E52" s="31" t="s">
        <v>574</v>
      </c>
      <c r="F52" s="86">
        <v>199000</v>
      </c>
      <c r="G52" s="32">
        <v>22.53</v>
      </c>
      <c r="H52" s="32" t="s">
        <v>333</v>
      </c>
      <c r="I52" s="74"/>
      <c r="J52" s="74"/>
      <c r="K52" s="74"/>
      <c r="L52" s="74"/>
      <c r="M52" s="74"/>
      <c r="N52" s="74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4"/>
      <c r="AA52" s="74"/>
      <c r="AB52" s="74"/>
    </row>
    <row r="53" spans="1:28" ht="12.75" customHeight="1">
      <c r="A53" s="85">
        <v>45322</v>
      </c>
      <c r="B53" s="32">
        <v>531784</v>
      </c>
      <c r="C53" s="31" t="s">
        <v>1195</v>
      </c>
      <c r="D53" s="31" t="s">
        <v>1196</v>
      </c>
      <c r="E53" s="31" t="s">
        <v>574</v>
      </c>
      <c r="F53" s="86">
        <v>395167</v>
      </c>
      <c r="G53" s="32">
        <v>2.78</v>
      </c>
      <c r="H53" s="32" t="s">
        <v>333</v>
      </c>
      <c r="I53" s="74"/>
      <c r="J53" s="74"/>
      <c r="K53" s="74"/>
      <c r="L53" s="74"/>
      <c r="M53" s="74"/>
      <c r="N53" s="74"/>
      <c r="O53" s="74"/>
      <c r="P53" s="74"/>
      <c r="Q53" s="74"/>
      <c r="R53" s="74"/>
      <c r="S53" s="74"/>
      <c r="T53" s="74"/>
      <c r="U53" s="74"/>
      <c r="V53" s="74"/>
      <c r="W53" s="74"/>
      <c r="X53" s="74"/>
      <c r="Y53" s="74"/>
      <c r="Z53" s="74"/>
      <c r="AA53" s="74"/>
      <c r="AB53" s="74"/>
    </row>
    <row r="54" spans="1:28" ht="12.75" customHeight="1">
      <c r="A54" s="85">
        <v>45322</v>
      </c>
      <c r="B54" s="32">
        <v>531784</v>
      </c>
      <c r="C54" s="31" t="s">
        <v>1195</v>
      </c>
      <c r="D54" s="31" t="s">
        <v>1197</v>
      </c>
      <c r="E54" s="31" t="s">
        <v>574</v>
      </c>
      <c r="F54" s="86">
        <v>1000000</v>
      </c>
      <c r="G54" s="32">
        <v>2.76</v>
      </c>
      <c r="H54" s="32" t="s">
        <v>333</v>
      </c>
      <c r="I54" s="74"/>
      <c r="J54" s="74"/>
      <c r="K54" s="74"/>
      <c r="L54" s="74"/>
      <c r="M54" s="74"/>
      <c r="N54" s="74"/>
      <c r="O54" s="74"/>
      <c r="P54" s="74"/>
      <c r="Q54" s="74"/>
      <c r="R54" s="74"/>
      <c r="S54" s="74"/>
      <c r="T54" s="74"/>
      <c r="U54" s="74"/>
      <c r="V54" s="74"/>
      <c r="W54" s="74"/>
      <c r="X54" s="74"/>
      <c r="Y54" s="74"/>
      <c r="Z54" s="74"/>
      <c r="AA54" s="74"/>
      <c r="AB54" s="74"/>
    </row>
    <row r="55" spans="1:28" ht="12.75" customHeight="1">
      <c r="A55" s="85">
        <v>45322</v>
      </c>
      <c r="B55" s="32">
        <v>531784</v>
      </c>
      <c r="C55" s="31" t="s">
        <v>1195</v>
      </c>
      <c r="D55" s="31" t="s">
        <v>1198</v>
      </c>
      <c r="E55" s="31" t="s">
        <v>574</v>
      </c>
      <c r="F55" s="86">
        <v>3964391</v>
      </c>
      <c r="G55" s="32">
        <v>2.77</v>
      </c>
      <c r="H55" s="32" t="s">
        <v>333</v>
      </c>
      <c r="I55" s="74"/>
      <c r="J55" s="74"/>
      <c r="K55" s="74"/>
      <c r="L55" s="74"/>
      <c r="M55" s="74"/>
      <c r="N55" s="74"/>
      <c r="O55" s="74"/>
      <c r="P55" s="74"/>
      <c r="Q55" s="74"/>
      <c r="R55" s="74"/>
      <c r="S55" s="74"/>
      <c r="T55" s="74"/>
      <c r="U55" s="74"/>
      <c r="V55" s="74"/>
      <c r="W55" s="74"/>
      <c r="X55" s="74"/>
      <c r="Y55" s="74"/>
      <c r="Z55" s="74"/>
      <c r="AA55" s="74"/>
      <c r="AB55" s="74"/>
    </row>
    <row r="56" spans="1:28" ht="12.75" customHeight="1">
      <c r="A56" s="85">
        <v>45322</v>
      </c>
      <c r="B56" s="32">
        <v>531784</v>
      </c>
      <c r="C56" s="31" t="s">
        <v>1195</v>
      </c>
      <c r="D56" s="31" t="s">
        <v>1196</v>
      </c>
      <c r="E56" s="31" t="s">
        <v>573</v>
      </c>
      <c r="F56" s="86">
        <v>3795167</v>
      </c>
      <c r="G56" s="32">
        <v>2.77</v>
      </c>
      <c r="H56" s="32" t="s">
        <v>333</v>
      </c>
      <c r="I56" s="74"/>
      <c r="J56" s="74"/>
      <c r="K56" s="74"/>
      <c r="L56" s="74"/>
      <c r="M56" s="74"/>
      <c r="N56" s="74"/>
      <c r="O56" s="74"/>
      <c r="P56" s="74"/>
      <c r="Q56" s="74"/>
      <c r="R56" s="74"/>
      <c r="S56" s="74"/>
      <c r="T56" s="74"/>
      <c r="U56" s="74"/>
      <c r="V56" s="74"/>
      <c r="W56" s="74"/>
      <c r="X56" s="74"/>
      <c r="Y56" s="74"/>
      <c r="Z56" s="74"/>
      <c r="AA56" s="74"/>
      <c r="AB56" s="74"/>
    </row>
    <row r="57" spans="1:28" ht="12.75" customHeight="1">
      <c r="A57" s="85">
        <v>45322</v>
      </c>
      <c r="B57" s="32">
        <v>507912</v>
      </c>
      <c r="C57" s="31" t="s">
        <v>1063</v>
      </c>
      <c r="D57" s="31" t="s">
        <v>1199</v>
      </c>
      <c r="E57" s="31" t="s">
        <v>574</v>
      </c>
      <c r="F57" s="86">
        <v>66447</v>
      </c>
      <c r="G57" s="32">
        <v>260.10000000000002</v>
      </c>
      <c r="H57" s="32" t="s">
        <v>333</v>
      </c>
      <c r="I57" s="74"/>
      <c r="J57" s="74"/>
      <c r="K57" s="74"/>
      <c r="L57" s="74"/>
      <c r="M57" s="74"/>
      <c r="N57" s="74"/>
      <c r="O57" s="74"/>
      <c r="P57" s="74"/>
      <c r="Q57" s="74"/>
      <c r="R57" s="74"/>
      <c r="S57" s="74"/>
      <c r="T57" s="74"/>
      <c r="U57" s="74"/>
      <c r="V57" s="74"/>
      <c r="W57" s="74"/>
      <c r="X57" s="74"/>
      <c r="Y57" s="74"/>
      <c r="Z57" s="74"/>
      <c r="AA57" s="74"/>
      <c r="AB57" s="74"/>
    </row>
    <row r="58" spans="1:28" ht="12.75" customHeight="1">
      <c r="A58" s="85">
        <v>45322</v>
      </c>
      <c r="B58" s="32">
        <v>507912</v>
      </c>
      <c r="C58" s="31" t="s">
        <v>1063</v>
      </c>
      <c r="D58" s="31" t="s">
        <v>1200</v>
      </c>
      <c r="E58" s="31" t="s">
        <v>574</v>
      </c>
      <c r="F58" s="86">
        <v>100000</v>
      </c>
      <c r="G58" s="32">
        <v>260</v>
      </c>
      <c r="H58" s="32" t="s">
        <v>333</v>
      </c>
      <c r="I58" s="74"/>
      <c r="J58" s="74"/>
      <c r="K58" s="74"/>
      <c r="L58" s="74"/>
      <c r="M58" s="74"/>
      <c r="N58" s="74"/>
      <c r="O58" s="74"/>
      <c r="P58" s="74"/>
      <c r="Q58" s="74"/>
      <c r="R58" s="74"/>
      <c r="S58" s="74"/>
      <c r="T58" s="74"/>
      <c r="U58" s="74"/>
      <c r="V58" s="74"/>
      <c r="W58" s="74"/>
      <c r="X58" s="74"/>
      <c r="Y58" s="74"/>
      <c r="Z58" s="74"/>
      <c r="AA58" s="74"/>
      <c r="AB58" s="74"/>
    </row>
    <row r="59" spans="1:28" ht="12.75" customHeight="1">
      <c r="A59" s="85">
        <v>45322</v>
      </c>
      <c r="B59" s="32">
        <v>505523</v>
      </c>
      <c r="C59" s="31" t="s">
        <v>1201</v>
      </c>
      <c r="D59" s="31" t="s">
        <v>1088</v>
      </c>
      <c r="E59" s="31" t="s">
        <v>573</v>
      </c>
      <c r="F59" s="86">
        <v>1104057</v>
      </c>
      <c r="G59" s="32">
        <v>1.7</v>
      </c>
      <c r="H59" s="32" t="s">
        <v>333</v>
      </c>
      <c r="I59" s="74"/>
      <c r="J59" s="74"/>
      <c r="K59" s="74"/>
      <c r="L59" s="74"/>
      <c r="M59" s="74"/>
      <c r="N59" s="74"/>
      <c r="O59" s="74"/>
      <c r="P59" s="74"/>
      <c r="Q59" s="74"/>
      <c r="R59" s="74"/>
      <c r="S59" s="74"/>
      <c r="T59" s="74"/>
      <c r="U59" s="74"/>
      <c r="V59" s="74"/>
      <c r="W59" s="74"/>
      <c r="X59" s="74"/>
      <c r="Y59" s="74"/>
      <c r="Z59" s="74"/>
      <c r="AA59" s="74"/>
      <c r="AB59" s="74"/>
    </row>
    <row r="60" spans="1:28" ht="12.75" customHeight="1">
      <c r="A60" s="85">
        <v>45322</v>
      </c>
      <c r="B60" s="32">
        <v>531456</v>
      </c>
      <c r="C60" s="31" t="s">
        <v>1064</v>
      </c>
      <c r="D60" s="31" t="s">
        <v>875</v>
      </c>
      <c r="E60" s="31" t="s">
        <v>574</v>
      </c>
      <c r="F60" s="86">
        <v>400001</v>
      </c>
      <c r="G60" s="32">
        <v>3.96</v>
      </c>
      <c r="H60" s="32" t="s">
        <v>333</v>
      </c>
      <c r="I60" s="74"/>
      <c r="J60" s="74"/>
      <c r="K60" s="74"/>
      <c r="L60" s="74"/>
      <c r="M60" s="74"/>
      <c r="N60" s="74"/>
      <c r="O60" s="74"/>
      <c r="P60" s="74"/>
      <c r="Q60" s="74"/>
      <c r="R60" s="74"/>
      <c r="S60" s="74"/>
      <c r="T60" s="74"/>
      <c r="U60" s="74"/>
      <c r="V60" s="74"/>
      <c r="W60" s="74"/>
      <c r="X60" s="74"/>
      <c r="Y60" s="74"/>
      <c r="Z60" s="74"/>
      <c r="AA60" s="74"/>
      <c r="AB60" s="74"/>
    </row>
    <row r="61" spans="1:28" ht="12.75" customHeight="1">
      <c r="A61" s="85">
        <v>45322</v>
      </c>
      <c r="B61" s="32">
        <v>530557</v>
      </c>
      <c r="C61" s="31" t="s">
        <v>980</v>
      </c>
      <c r="D61" s="31" t="s">
        <v>981</v>
      </c>
      <c r="E61" s="31" t="s">
        <v>573</v>
      </c>
      <c r="F61" s="86">
        <v>7306699</v>
      </c>
      <c r="G61" s="32">
        <v>0.73</v>
      </c>
      <c r="H61" s="32" t="s">
        <v>333</v>
      </c>
      <c r="I61" s="74"/>
      <c r="J61" s="74"/>
      <c r="K61" s="74"/>
      <c r="L61" s="74"/>
      <c r="M61" s="74"/>
      <c r="N61" s="74"/>
      <c r="O61" s="74"/>
      <c r="P61" s="74"/>
      <c r="Q61" s="74"/>
      <c r="R61" s="74"/>
      <c r="S61" s="74"/>
      <c r="T61" s="74"/>
      <c r="U61" s="74"/>
      <c r="V61" s="74"/>
      <c r="W61" s="74"/>
      <c r="X61" s="74"/>
      <c r="Y61" s="74"/>
      <c r="Z61" s="74"/>
      <c r="AA61" s="74"/>
      <c r="AB61" s="74"/>
    </row>
    <row r="62" spans="1:28" ht="12.75" customHeight="1">
      <c r="A62" s="85">
        <v>45322</v>
      </c>
      <c r="B62" s="32">
        <v>530557</v>
      </c>
      <c r="C62" s="31" t="s">
        <v>980</v>
      </c>
      <c r="D62" s="31" t="s">
        <v>981</v>
      </c>
      <c r="E62" s="31" t="s">
        <v>574</v>
      </c>
      <c r="F62" s="86">
        <v>3668954</v>
      </c>
      <c r="G62" s="32">
        <v>0.74</v>
      </c>
      <c r="H62" s="32" t="s">
        <v>333</v>
      </c>
      <c r="I62" s="74"/>
      <c r="J62" s="74"/>
      <c r="K62" s="74"/>
      <c r="L62" s="74"/>
      <c r="M62" s="74"/>
      <c r="N62" s="74"/>
      <c r="O62" s="74"/>
      <c r="P62" s="74"/>
      <c r="Q62" s="74"/>
      <c r="R62" s="74"/>
      <c r="S62" s="74"/>
      <c r="T62" s="74"/>
      <c r="U62" s="74"/>
      <c r="V62" s="74"/>
      <c r="W62" s="74"/>
      <c r="X62" s="74"/>
      <c r="Y62" s="74"/>
      <c r="Z62" s="74"/>
      <c r="AA62" s="74"/>
      <c r="AB62" s="74"/>
    </row>
    <row r="63" spans="1:28" ht="12.75" customHeight="1">
      <c r="A63" s="85">
        <v>45322</v>
      </c>
      <c r="B63" s="32">
        <v>504378</v>
      </c>
      <c r="C63" s="31" t="s">
        <v>1117</v>
      </c>
      <c r="D63" s="31" t="s">
        <v>875</v>
      </c>
      <c r="E63" s="31" t="s">
        <v>573</v>
      </c>
      <c r="F63" s="86">
        <v>1278</v>
      </c>
      <c r="G63" s="32">
        <v>11.26</v>
      </c>
      <c r="H63" s="32" t="s">
        <v>333</v>
      </c>
      <c r="I63" s="74"/>
      <c r="J63" s="74"/>
      <c r="K63" s="74"/>
      <c r="L63" s="74"/>
      <c r="M63" s="74"/>
      <c r="N63" s="74"/>
      <c r="O63" s="74"/>
      <c r="P63" s="74"/>
      <c r="Q63" s="74"/>
      <c r="R63" s="74"/>
      <c r="S63" s="74"/>
      <c r="T63" s="74"/>
      <c r="U63" s="74"/>
      <c r="V63" s="74"/>
      <c r="W63" s="74"/>
      <c r="X63" s="74"/>
      <c r="Y63" s="74"/>
      <c r="Z63" s="74"/>
      <c r="AA63" s="74"/>
      <c r="AB63" s="74"/>
    </row>
    <row r="64" spans="1:28" ht="12.75" customHeight="1">
      <c r="A64" s="85">
        <v>45322</v>
      </c>
      <c r="B64" s="32">
        <v>504378</v>
      </c>
      <c r="C64" s="31" t="s">
        <v>1117</v>
      </c>
      <c r="D64" s="31" t="s">
        <v>875</v>
      </c>
      <c r="E64" s="31" t="s">
        <v>574</v>
      </c>
      <c r="F64" s="86">
        <v>175000</v>
      </c>
      <c r="G64" s="32">
        <v>10.55</v>
      </c>
      <c r="H64" s="32" t="s">
        <v>333</v>
      </c>
      <c r="I64" s="74"/>
      <c r="J64" s="74"/>
      <c r="K64" s="74"/>
      <c r="L64" s="74"/>
      <c r="M64" s="74"/>
      <c r="N64" s="74"/>
      <c r="O64" s="74"/>
      <c r="P64" s="74"/>
      <c r="Q64" s="74"/>
      <c r="R64" s="74"/>
      <c r="S64" s="74"/>
      <c r="T64" s="74"/>
      <c r="U64" s="74"/>
      <c r="V64" s="74"/>
      <c r="W64" s="74"/>
      <c r="X64" s="74"/>
      <c r="Y64" s="74"/>
      <c r="Z64" s="74"/>
      <c r="AA64" s="74"/>
      <c r="AB64" s="74"/>
    </row>
    <row r="65" spans="1:28" ht="12.75" customHeight="1">
      <c r="A65" s="85">
        <v>45322</v>
      </c>
      <c r="B65" s="32">
        <v>531626</v>
      </c>
      <c r="C65" s="31" t="s">
        <v>1202</v>
      </c>
      <c r="D65" s="31" t="s">
        <v>1203</v>
      </c>
      <c r="E65" s="31" t="s">
        <v>574</v>
      </c>
      <c r="F65" s="86">
        <v>133354</v>
      </c>
      <c r="G65" s="32">
        <v>6.14</v>
      </c>
      <c r="H65" s="32" t="s">
        <v>333</v>
      </c>
      <c r="I65" s="74"/>
      <c r="J65" s="74"/>
      <c r="K65" s="74"/>
      <c r="L65" s="74"/>
      <c r="M65" s="74"/>
      <c r="N65" s="74"/>
      <c r="O65" s="74"/>
      <c r="P65" s="74"/>
      <c r="Q65" s="74"/>
      <c r="R65" s="74"/>
      <c r="S65" s="74"/>
      <c r="T65" s="74"/>
      <c r="U65" s="74"/>
      <c r="V65" s="74"/>
      <c r="W65" s="74"/>
      <c r="X65" s="74"/>
      <c r="Y65" s="74"/>
      <c r="Z65" s="74"/>
      <c r="AA65" s="74"/>
      <c r="AB65" s="74"/>
    </row>
    <row r="66" spans="1:28" ht="12.75" customHeight="1">
      <c r="A66" s="85">
        <v>45322</v>
      </c>
      <c r="B66" s="32">
        <v>531626</v>
      </c>
      <c r="C66" s="31" t="s">
        <v>1202</v>
      </c>
      <c r="D66" s="31" t="s">
        <v>1203</v>
      </c>
      <c r="E66" s="31" t="s">
        <v>573</v>
      </c>
      <c r="F66" s="86">
        <v>276498</v>
      </c>
      <c r="G66" s="32">
        <v>6.16</v>
      </c>
      <c r="H66" s="32" t="s">
        <v>333</v>
      </c>
      <c r="I66" s="74"/>
      <c r="J66" s="74"/>
      <c r="K66" s="74"/>
      <c r="L66" s="74"/>
      <c r="M66" s="74"/>
      <c r="N66" s="74"/>
      <c r="O66" s="74"/>
      <c r="P66" s="74"/>
      <c r="Q66" s="74"/>
      <c r="R66" s="74"/>
      <c r="S66" s="74"/>
      <c r="T66" s="74"/>
      <c r="U66" s="74"/>
      <c r="V66" s="74"/>
      <c r="W66" s="74"/>
      <c r="X66" s="74"/>
      <c r="Y66" s="74"/>
      <c r="Z66" s="74"/>
      <c r="AA66" s="74"/>
      <c r="AB66" s="74"/>
    </row>
    <row r="67" spans="1:28" ht="12.75" customHeight="1">
      <c r="A67" s="85">
        <v>45322</v>
      </c>
      <c r="B67" s="32">
        <v>531626</v>
      </c>
      <c r="C67" s="31" t="s">
        <v>1202</v>
      </c>
      <c r="D67" s="31" t="s">
        <v>1204</v>
      </c>
      <c r="E67" s="31" t="s">
        <v>574</v>
      </c>
      <c r="F67" s="86">
        <v>672806</v>
      </c>
      <c r="G67" s="32">
        <v>6.12</v>
      </c>
      <c r="H67" s="32" t="s">
        <v>333</v>
      </c>
      <c r="I67" s="74"/>
      <c r="J67" s="74"/>
      <c r="K67" s="74"/>
      <c r="L67" s="74"/>
      <c r="M67" s="74"/>
      <c r="N67" s="74"/>
      <c r="O67" s="74"/>
      <c r="P67" s="74"/>
      <c r="Q67" s="74"/>
      <c r="R67" s="74"/>
      <c r="S67" s="74"/>
      <c r="T67" s="74"/>
      <c r="U67" s="74"/>
      <c r="V67" s="74"/>
      <c r="W67" s="74"/>
      <c r="X67" s="74"/>
      <c r="Y67" s="74"/>
      <c r="Z67" s="74"/>
      <c r="AA67" s="74"/>
      <c r="AB67" s="74"/>
    </row>
    <row r="68" spans="1:28" ht="12.75" customHeight="1">
      <c r="A68" s="85">
        <v>45322</v>
      </c>
      <c r="B68" s="32">
        <v>531273</v>
      </c>
      <c r="C68" s="31" t="s">
        <v>1205</v>
      </c>
      <c r="D68" s="31" t="s">
        <v>1113</v>
      </c>
      <c r="E68" s="31" t="s">
        <v>573</v>
      </c>
      <c r="F68" s="86">
        <v>3496007</v>
      </c>
      <c r="G68" s="32">
        <v>3.9</v>
      </c>
      <c r="H68" s="32" t="s">
        <v>333</v>
      </c>
      <c r="I68" s="74"/>
      <c r="J68" s="74"/>
      <c r="K68" s="74"/>
      <c r="L68" s="74"/>
      <c r="M68" s="74"/>
      <c r="N68" s="74"/>
      <c r="O68" s="74"/>
      <c r="P68" s="74"/>
      <c r="Q68" s="74"/>
      <c r="R68" s="74"/>
      <c r="S68" s="74"/>
      <c r="T68" s="74"/>
      <c r="U68" s="74"/>
      <c r="V68" s="74"/>
      <c r="W68" s="74"/>
      <c r="X68" s="74"/>
      <c r="Y68" s="74"/>
      <c r="Z68" s="74"/>
      <c r="AA68" s="74"/>
      <c r="AB68" s="74"/>
    </row>
    <row r="69" spans="1:28" ht="12.75" customHeight="1">
      <c r="A69" s="85">
        <v>45322</v>
      </c>
      <c r="B69" s="32">
        <v>531273</v>
      </c>
      <c r="C69" s="31" t="s">
        <v>1205</v>
      </c>
      <c r="D69" s="31" t="s">
        <v>875</v>
      </c>
      <c r="E69" s="31" t="s">
        <v>573</v>
      </c>
      <c r="F69" s="86">
        <v>6361155</v>
      </c>
      <c r="G69" s="32">
        <v>3.88</v>
      </c>
      <c r="H69" s="32" t="s">
        <v>333</v>
      </c>
      <c r="I69" s="74"/>
      <c r="J69" s="74"/>
      <c r="K69" s="74"/>
      <c r="L69" s="74"/>
      <c r="M69" s="74"/>
      <c r="N69" s="74"/>
      <c r="O69" s="74"/>
      <c r="P69" s="74"/>
      <c r="Q69" s="74"/>
      <c r="R69" s="74"/>
      <c r="S69" s="74"/>
      <c r="T69" s="74"/>
      <c r="U69" s="74"/>
      <c r="V69" s="74"/>
      <c r="W69" s="74"/>
      <c r="X69" s="74"/>
      <c r="Y69" s="74"/>
      <c r="Z69" s="74"/>
      <c r="AA69" s="74"/>
      <c r="AB69" s="74"/>
    </row>
    <row r="70" spans="1:28" ht="12.75" customHeight="1">
      <c r="A70" s="85">
        <v>45322</v>
      </c>
      <c r="B70" s="32">
        <v>531273</v>
      </c>
      <c r="C70" s="31" t="s">
        <v>1205</v>
      </c>
      <c r="D70" s="31" t="s">
        <v>1113</v>
      </c>
      <c r="E70" s="31" t="s">
        <v>574</v>
      </c>
      <c r="F70" s="86">
        <v>1750000</v>
      </c>
      <c r="G70" s="32">
        <v>3.88</v>
      </c>
      <c r="H70" s="32" t="s">
        <v>333</v>
      </c>
      <c r="I70" s="74"/>
      <c r="J70" s="74"/>
      <c r="K70" s="74"/>
      <c r="L70" s="74"/>
      <c r="M70" s="74"/>
      <c r="N70" s="74"/>
      <c r="O70" s="74"/>
      <c r="P70" s="74"/>
      <c r="Q70" s="74"/>
      <c r="R70" s="74"/>
      <c r="S70" s="74"/>
      <c r="T70" s="74"/>
      <c r="U70" s="74"/>
      <c r="V70" s="74"/>
      <c r="W70" s="74"/>
      <c r="X70" s="74"/>
      <c r="Y70" s="74"/>
      <c r="Z70" s="74"/>
      <c r="AA70" s="74"/>
      <c r="AB70" s="74"/>
    </row>
    <row r="71" spans="1:28" ht="12.75" customHeight="1">
      <c r="A71" s="85">
        <v>45322</v>
      </c>
      <c r="B71" s="32">
        <v>531273</v>
      </c>
      <c r="C71" s="31" t="s">
        <v>1205</v>
      </c>
      <c r="D71" s="31" t="s">
        <v>875</v>
      </c>
      <c r="E71" s="31" t="s">
        <v>574</v>
      </c>
      <c r="F71" s="86">
        <v>111155</v>
      </c>
      <c r="G71" s="32">
        <v>3.9</v>
      </c>
      <c r="H71" s="32" t="s">
        <v>333</v>
      </c>
      <c r="I71" s="74"/>
      <c r="J71" s="74"/>
      <c r="K71" s="74"/>
      <c r="L71" s="74"/>
      <c r="M71" s="74"/>
      <c r="N71" s="74"/>
      <c r="O71" s="74"/>
      <c r="P71" s="74"/>
      <c r="Q71" s="74"/>
      <c r="R71" s="74"/>
      <c r="S71" s="74"/>
      <c r="T71" s="74"/>
      <c r="U71" s="74"/>
      <c r="V71" s="74"/>
      <c r="W71" s="74"/>
      <c r="X71" s="74"/>
      <c r="Y71" s="74"/>
      <c r="Z71" s="74"/>
      <c r="AA71" s="74"/>
      <c r="AB71" s="74"/>
    </row>
    <row r="72" spans="1:28" ht="12.75" customHeight="1">
      <c r="A72" s="85">
        <v>45322</v>
      </c>
      <c r="B72" s="32">
        <v>531273</v>
      </c>
      <c r="C72" s="31" t="s">
        <v>1205</v>
      </c>
      <c r="D72" s="31" t="s">
        <v>1115</v>
      </c>
      <c r="E72" s="31" t="s">
        <v>574</v>
      </c>
      <c r="F72" s="86">
        <v>4436524</v>
      </c>
      <c r="G72" s="32">
        <v>3.88</v>
      </c>
      <c r="H72" s="32" t="s">
        <v>333</v>
      </c>
      <c r="I72" s="74"/>
      <c r="J72" s="74"/>
      <c r="K72" s="74"/>
      <c r="L72" s="74"/>
      <c r="M72" s="74"/>
      <c r="N72" s="74"/>
      <c r="O72" s="74"/>
      <c r="P72" s="74"/>
      <c r="Q72" s="74"/>
      <c r="R72" s="74"/>
      <c r="S72" s="74"/>
      <c r="T72" s="74"/>
      <c r="U72" s="74"/>
      <c r="V72" s="74"/>
      <c r="W72" s="74"/>
      <c r="X72" s="74"/>
      <c r="Y72" s="74"/>
      <c r="Z72" s="74"/>
      <c r="AA72" s="74"/>
      <c r="AB72" s="74"/>
    </row>
    <row r="73" spans="1:28" ht="12.75" customHeight="1">
      <c r="A73" s="85">
        <v>45322</v>
      </c>
      <c r="B73" s="32">
        <v>531273</v>
      </c>
      <c r="C73" s="31" t="s">
        <v>1205</v>
      </c>
      <c r="D73" s="31" t="s">
        <v>1115</v>
      </c>
      <c r="E73" s="31" t="s">
        <v>573</v>
      </c>
      <c r="F73" s="86">
        <v>5586514</v>
      </c>
      <c r="G73" s="32">
        <v>3.93</v>
      </c>
      <c r="H73" s="32" t="s">
        <v>333</v>
      </c>
      <c r="I73" s="74"/>
      <c r="J73" s="74"/>
      <c r="K73" s="74"/>
      <c r="L73" s="74"/>
      <c r="M73" s="74"/>
      <c r="N73" s="74"/>
      <c r="O73" s="74"/>
      <c r="P73" s="74"/>
      <c r="Q73" s="74"/>
      <c r="R73" s="74"/>
      <c r="S73" s="74"/>
      <c r="T73" s="74"/>
      <c r="U73" s="74"/>
      <c r="V73" s="74"/>
      <c r="W73" s="74"/>
      <c r="X73" s="74"/>
      <c r="Y73" s="74"/>
      <c r="Z73" s="74"/>
      <c r="AA73" s="74"/>
      <c r="AB73" s="74"/>
    </row>
    <row r="74" spans="1:28" ht="12.75" customHeight="1">
      <c r="A74" s="85">
        <v>45322</v>
      </c>
      <c r="B74" s="32">
        <v>531273</v>
      </c>
      <c r="C74" s="31" t="s">
        <v>1205</v>
      </c>
      <c r="D74" s="31" t="s">
        <v>1085</v>
      </c>
      <c r="E74" s="31" t="s">
        <v>574</v>
      </c>
      <c r="F74" s="86">
        <v>3783359</v>
      </c>
      <c r="G74" s="32">
        <v>3.88</v>
      </c>
      <c r="H74" s="32" t="s">
        <v>333</v>
      </c>
      <c r="I74" s="74"/>
      <c r="J74" s="74"/>
      <c r="K74" s="74"/>
      <c r="L74" s="74"/>
      <c r="M74" s="74"/>
      <c r="N74" s="74"/>
      <c r="O74" s="74"/>
      <c r="P74" s="74"/>
      <c r="Q74" s="74"/>
      <c r="R74" s="74"/>
      <c r="S74" s="74"/>
      <c r="T74" s="74"/>
      <c r="U74" s="74"/>
      <c r="V74" s="74"/>
      <c r="W74" s="74"/>
      <c r="X74" s="74"/>
      <c r="Y74" s="74"/>
      <c r="Z74" s="74"/>
      <c r="AA74" s="74"/>
      <c r="AB74" s="74"/>
    </row>
    <row r="75" spans="1:28" ht="12.75" customHeight="1">
      <c r="A75" s="85">
        <v>45322</v>
      </c>
      <c r="B75" s="32">
        <v>531273</v>
      </c>
      <c r="C75" s="31" t="s">
        <v>1205</v>
      </c>
      <c r="D75" s="31" t="s">
        <v>1114</v>
      </c>
      <c r="E75" s="31" t="s">
        <v>574</v>
      </c>
      <c r="F75" s="86">
        <v>5880781</v>
      </c>
      <c r="G75" s="32">
        <v>3.97</v>
      </c>
      <c r="H75" s="32" t="s">
        <v>333</v>
      </c>
      <c r="I75" s="74"/>
      <c r="J75" s="74"/>
      <c r="K75" s="74"/>
      <c r="L75" s="74"/>
      <c r="M75" s="74"/>
      <c r="N75" s="74"/>
      <c r="O75" s="74"/>
      <c r="P75" s="74"/>
      <c r="Q75" s="74"/>
      <c r="R75" s="74"/>
      <c r="S75" s="74"/>
      <c r="T75" s="74"/>
      <c r="U75" s="74"/>
      <c r="V75" s="74"/>
      <c r="W75" s="74"/>
      <c r="X75" s="74"/>
      <c r="Y75" s="74"/>
      <c r="Z75" s="74"/>
      <c r="AA75" s="74"/>
      <c r="AB75" s="74"/>
    </row>
    <row r="76" spans="1:28" ht="12.75" customHeight="1">
      <c r="A76" s="85">
        <v>45322</v>
      </c>
      <c r="B76" s="32">
        <v>531273</v>
      </c>
      <c r="C76" s="31" t="s">
        <v>1205</v>
      </c>
      <c r="D76" s="31" t="s">
        <v>1085</v>
      </c>
      <c r="E76" s="31" t="s">
        <v>573</v>
      </c>
      <c r="F76" s="86">
        <v>5000000</v>
      </c>
      <c r="G76" s="32">
        <v>3.88</v>
      </c>
      <c r="H76" s="32" t="s">
        <v>333</v>
      </c>
      <c r="I76" s="74"/>
      <c r="J76" s="74"/>
      <c r="K76" s="74"/>
      <c r="L76" s="74"/>
      <c r="M76" s="74"/>
      <c r="N76" s="74"/>
      <c r="O76" s="74"/>
      <c r="P76" s="74"/>
      <c r="Q76" s="74"/>
      <c r="R76" s="74"/>
      <c r="S76" s="74"/>
      <c r="T76" s="74"/>
      <c r="U76" s="74"/>
      <c r="V76" s="74"/>
      <c r="W76" s="74"/>
      <c r="X76" s="74"/>
      <c r="Y76" s="74"/>
      <c r="Z76" s="74"/>
      <c r="AA76" s="74"/>
      <c r="AB76" s="74"/>
    </row>
    <row r="77" spans="1:28" ht="12.75" customHeight="1">
      <c r="A77" s="85">
        <v>45322</v>
      </c>
      <c r="B77" s="32">
        <v>531273</v>
      </c>
      <c r="C77" s="31" t="s">
        <v>1205</v>
      </c>
      <c r="D77" s="31" t="s">
        <v>1114</v>
      </c>
      <c r="E77" s="31" t="s">
        <v>573</v>
      </c>
      <c r="F77" s="86">
        <v>7459901</v>
      </c>
      <c r="G77" s="32">
        <v>3.93</v>
      </c>
      <c r="H77" s="32" t="s">
        <v>333</v>
      </c>
      <c r="I77" s="74"/>
      <c r="J77" s="74"/>
      <c r="K77" s="74"/>
      <c r="L77" s="74"/>
      <c r="M77" s="74"/>
      <c r="N77" s="74"/>
      <c r="O77" s="74"/>
      <c r="P77" s="74"/>
      <c r="Q77" s="74"/>
      <c r="R77" s="74"/>
      <c r="S77" s="74"/>
      <c r="T77" s="74"/>
      <c r="U77" s="74"/>
      <c r="V77" s="74"/>
      <c r="W77" s="74"/>
      <c r="X77" s="74"/>
      <c r="Y77" s="74"/>
      <c r="Z77" s="74"/>
      <c r="AA77" s="74"/>
      <c r="AB77" s="74"/>
    </row>
    <row r="78" spans="1:28" ht="12.75" customHeight="1">
      <c r="A78" s="85">
        <v>45322</v>
      </c>
      <c r="B78" s="32">
        <v>531273</v>
      </c>
      <c r="C78" s="31" t="s">
        <v>1205</v>
      </c>
      <c r="D78" s="31" t="s">
        <v>1206</v>
      </c>
      <c r="E78" s="31" t="s">
        <v>574</v>
      </c>
      <c r="F78" s="86">
        <v>8261153</v>
      </c>
      <c r="G78" s="32">
        <v>3.9</v>
      </c>
      <c r="H78" s="32" t="s">
        <v>333</v>
      </c>
      <c r="I78" s="74"/>
      <c r="J78" s="74"/>
      <c r="K78" s="74"/>
      <c r="L78" s="74"/>
      <c r="M78" s="74"/>
      <c r="N78" s="74"/>
      <c r="O78" s="74"/>
      <c r="P78" s="74"/>
      <c r="Q78" s="74"/>
      <c r="R78" s="74"/>
      <c r="S78" s="74"/>
      <c r="T78" s="74"/>
      <c r="U78" s="74"/>
      <c r="V78" s="74"/>
      <c r="W78" s="74"/>
      <c r="X78" s="74"/>
      <c r="Y78" s="74"/>
      <c r="Z78" s="74"/>
      <c r="AA78" s="74"/>
      <c r="AB78" s="74"/>
    </row>
    <row r="79" spans="1:28" ht="12.75" customHeight="1">
      <c r="A79" s="85">
        <v>45322</v>
      </c>
      <c r="B79" s="32">
        <v>531273</v>
      </c>
      <c r="C79" s="31" t="s">
        <v>1205</v>
      </c>
      <c r="D79" s="31" t="s">
        <v>1207</v>
      </c>
      <c r="E79" s="31" t="s">
        <v>574</v>
      </c>
      <c r="F79" s="86">
        <v>7750000</v>
      </c>
      <c r="G79" s="32">
        <v>3.89</v>
      </c>
      <c r="H79" s="32" t="s">
        <v>333</v>
      </c>
      <c r="I79" s="74"/>
      <c r="J79" s="74"/>
      <c r="K79" s="74"/>
      <c r="L79" s="74"/>
      <c r="M79" s="74"/>
      <c r="N79" s="74"/>
      <c r="O79" s="74"/>
      <c r="P79" s="74"/>
      <c r="Q79" s="74"/>
      <c r="R79" s="74"/>
      <c r="S79" s="74"/>
      <c r="T79" s="74"/>
      <c r="U79" s="74"/>
      <c r="V79" s="74"/>
      <c r="W79" s="74"/>
      <c r="X79" s="74"/>
      <c r="Y79" s="74"/>
      <c r="Z79" s="74"/>
      <c r="AA79" s="74"/>
      <c r="AB79" s="74"/>
    </row>
    <row r="80" spans="1:28" ht="12.75" customHeight="1">
      <c r="A80" s="85">
        <v>45322</v>
      </c>
      <c r="B80" s="32">
        <v>531273</v>
      </c>
      <c r="C80" s="31" t="s">
        <v>1205</v>
      </c>
      <c r="D80" s="31" t="s">
        <v>1088</v>
      </c>
      <c r="E80" s="31" t="s">
        <v>574</v>
      </c>
      <c r="F80" s="86">
        <v>7634597</v>
      </c>
      <c r="G80" s="32">
        <v>3.95</v>
      </c>
      <c r="H80" s="32" t="s">
        <v>333</v>
      </c>
      <c r="I80" s="74"/>
      <c r="J80" s="74"/>
      <c r="K80" s="74"/>
      <c r="L80" s="74"/>
      <c r="M80" s="74"/>
      <c r="N80" s="74"/>
      <c r="O80" s="74"/>
      <c r="P80" s="74"/>
      <c r="Q80" s="74"/>
      <c r="R80" s="74"/>
      <c r="S80" s="74"/>
      <c r="T80" s="74"/>
      <c r="U80" s="74"/>
      <c r="V80" s="74"/>
      <c r="W80" s="74"/>
      <c r="X80" s="74"/>
      <c r="Y80" s="74"/>
      <c r="Z80" s="74"/>
      <c r="AA80" s="74"/>
      <c r="AB80" s="74"/>
    </row>
    <row r="81" spans="1:28" ht="12.75" customHeight="1">
      <c r="A81" s="85">
        <v>45322</v>
      </c>
      <c r="B81" s="32">
        <v>531273</v>
      </c>
      <c r="C81" s="31" t="s">
        <v>1205</v>
      </c>
      <c r="D81" s="31" t="s">
        <v>1088</v>
      </c>
      <c r="E81" s="31" t="s">
        <v>573</v>
      </c>
      <c r="F81" s="86">
        <v>7634597</v>
      </c>
      <c r="G81" s="32">
        <v>3.89</v>
      </c>
      <c r="H81" s="32" t="s">
        <v>333</v>
      </c>
      <c r="I81" s="74"/>
      <c r="J81" s="74"/>
      <c r="K81" s="74"/>
      <c r="L81" s="74"/>
      <c r="M81" s="74"/>
      <c r="N81" s="74"/>
      <c r="O81" s="74"/>
      <c r="P81" s="74"/>
      <c r="Q81" s="74"/>
      <c r="R81" s="74"/>
      <c r="S81" s="74"/>
      <c r="T81" s="74"/>
      <c r="U81" s="74"/>
      <c r="V81" s="74"/>
      <c r="W81" s="74"/>
      <c r="X81" s="74"/>
      <c r="Y81" s="74"/>
      <c r="Z81" s="74"/>
      <c r="AA81" s="74"/>
      <c r="AB81" s="74"/>
    </row>
    <row r="82" spans="1:28" ht="12.75" customHeight="1">
      <c r="A82" s="85">
        <v>45322</v>
      </c>
      <c r="B82" s="32">
        <v>531273</v>
      </c>
      <c r="C82" s="31" t="s">
        <v>1205</v>
      </c>
      <c r="D82" s="31" t="s">
        <v>1208</v>
      </c>
      <c r="E82" s="31" t="s">
        <v>573</v>
      </c>
      <c r="F82" s="86">
        <v>3300000</v>
      </c>
      <c r="G82" s="32">
        <v>3.93</v>
      </c>
      <c r="H82" s="32" t="s">
        <v>333</v>
      </c>
      <c r="I82" s="74"/>
      <c r="J82" s="74"/>
      <c r="K82" s="74"/>
      <c r="L82" s="74"/>
      <c r="M82" s="74"/>
      <c r="N82" s="74"/>
      <c r="O82" s="74"/>
      <c r="P82" s="74"/>
      <c r="Q82" s="74"/>
      <c r="R82" s="74"/>
      <c r="S82" s="74"/>
      <c r="T82" s="74"/>
      <c r="U82" s="74"/>
      <c r="V82" s="74"/>
      <c r="W82" s="74"/>
      <c r="X82" s="74"/>
      <c r="Y82" s="74"/>
      <c r="Z82" s="74"/>
      <c r="AA82" s="74"/>
      <c r="AB82" s="74"/>
    </row>
    <row r="83" spans="1:28" ht="12.75" customHeight="1">
      <c r="A83" s="85">
        <v>45322</v>
      </c>
      <c r="B83" s="32">
        <v>531273</v>
      </c>
      <c r="C83" s="31" t="s">
        <v>1205</v>
      </c>
      <c r="D83" s="31" t="s">
        <v>1208</v>
      </c>
      <c r="E83" s="31" t="s">
        <v>574</v>
      </c>
      <c r="F83" s="86">
        <v>2300000</v>
      </c>
      <c r="G83" s="32">
        <v>3.88</v>
      </c>
      <c r="H83" s="32" t="s">
        <v>333</v>
      </c>
      <c r="I83" s="74"/>
      <c r="J83" s="74"/>
      <c r="K83" s="74"/>
      <c r="L83" s="74"/>
      <c r="M83" s="74"/>
      <c r="N83" s="74"/>
      <c r="O83" s="74"/>
      <c r="P83" s="74"/>
      <c r="Q83" s="74"/>
      <c r="R83" s="74"/>
      <c r="S83" s="74"/>
      <c r="T83" s="74"/>
      <c r="U83" s="74"/>
      <c r="V83" s="74"/>
      <c r="W83" s="74"/>
      <c r="X83" s="74"/>
      <c r="Y83" s="74"/>
      <c r="Z83" s="74"/>
      <c r="AA83" s="74"/>
      <c r="AB83" s="74"/>
    </row>
    <row r="84" spans="1:28" ht="12.75" customHeight="1">
      <c r="A84" s="85">
        <v>45322</v>
      </c>
      <c r="B84" s="32">
        <v>539435</v>
      </c>
      <c r="C84" s="31" t="s">
        <v>1209</v>
      </c>
      <c r="D84" s="31" t="s">
        <v>1210</v>
      </c>
      <c r="E84" s="31" t="s">
        <v>574</v>
      </c>
      <c r="F84" s="86">
        <v>20000</v>
      </c>
      <c r="G84" s="32">
        <v>18.21</v>
      </c>
      <c r="H84" s="32" t="s">
        <v>333</v>
      </c>
      <c r="I84" s="74"/>
      <c r="J84" s="74"/>
      <c r="K84" s="74"/>
      <c r="L84" s="74"/>
      <c r="M84" s="74"/>
      <c r="N84" s="74"/>
      <c r="O84" s="74"/>
      <c r="P84" s="74"/>
      <c r="Q84" s="74"/>
      <c r="R84" s="74"/>
      <c r="S84" s="74"/>
      <c r="T84" s="74"/>
      <c r="U84" s="74"/>
      <c r="V84" s="74"/>
      <c r="W84" s="74"/>
      <c r="X84" s="74"/>
      <c r="Y84" s="74"/>
      <c r="Z84" s="74"/>
      <c r="AA84" s="74"/>
      <c r="AB84" s="74"/>
    </row>
    <row r="85" spans="1:28" ht="12.75" customHeight="1">
      <c r="A85" s="85">
        <v>45322</v>
      </c>
      <c r="B85" s="32">
        <v>539435</v>
      </c>
      <c r="C85" s="31" t="s">
        <v>1209</v>
      </c>
      <c r="D85" s="31" t="s">
        <v>1211</v>
      </c>
      <c r="E85" s="31" t="s">
        <v>573</v>
      </c>
      <c r="F85" s="86">
        <v>20000</v>
      </c>
      <c r="G85" s="32">
        <v>18.21</v>
      </c>
      <c r="H85" s="32" t="s">
        <v>333</v>
      </c>
      <c r="I85" s="74"/>
      <c r="J85" s="74"/>
      <c r="K85" s="74"/>
      <c r="L85" s="74"/>
      <c r="M85" s="74"/>
      <c r="N85" s="74"/>
      <c r="O85" s="74"/>
      <c r="P85" s="74"/>
      <c r="Q85" s="74"/>
      <c r="R85" s="74"/>
      <c r="S85" s="74"/>
      <c r="T85" s="74"/>
      <c r="U85" s="74"/>
      <c r="V85" s="74"/>
      <c r="W85" s="74"/>
      <c r="X85" s="74"/>
      <c r="Y85" s="74"/>
      <c r="Z85" s="74"/>
      <c r="AA85" s="74"/>
      <c r="AB85" s="74"/>
    </row>
    <row r="86" spans="1:28" ht="12.75" customHeight="1">
      <c r="A86" s="85">
        <v>45322</v>
      </c>
      <c r="B86" s="32">
        <v>538875</v>
      </c>
      <c r="C86" s="31" t="s">
        <v>1118</v>
      </c>
      <c r="D86" s="31" t="s">
        <v>1212</v>
      </c>
      <c r="E86" s="31" t="s">
        <v>574</v>
      </c>
      <c r="F86" s="86">
        <v>41468</v>
      </c>
      <c r="G86" s="32">
        <v>14.11</v>
      </c>
      <c r="H86" s="32" t="s">
        <v>333</v>
      </c>
      <c r="I86" s="74"/>
      <c r="J86" s="74"/>
      <c r="K86" s="74"/>
      <c r="L86" s="74"/>
      <c r="M86" s="74"/>
      <c r="N86" s="74"/>
      <c r="O86" s="74"/>
      <c r="P86" s="74"/>
      <c r="Q86" s="74"/>
      <c r="R86" s="74"/>
      <c r="S86" s="74"/>
      <c r="T86" s="74"/>
      <c r="U86" s="74"/>
      <c r="V86" s="74"/>
      <c r="W86" s="74"/>
      <c r="X86" s="74"/>
      <c r="Y86" s="74"/>
      <c r="Z86" s="74"/>
      <c r="AA86" s="74"/>
      <c r="AB86" s="74"/>
    </row>
    <row r="87" spans="1:28" ht="12.75" customHeight="1">
      <c r="A87" s="85">
        <v>45322</v>
      </c>
      <c r="B87" s="32">
        <v>538875</v>
      </c>
      <c r="C87" s="31" t="s">
        <v>1118</v>
      </c>
      <c r="D87" s="31" t="s">
        <v>1212</v>
      </c>
      <c r="E87" s="31" t="s">
        <v>573</v>
      </c>
      <c r="F87" s="86">
        <v>13355</v>
      </c>
      <c r="G87" s="32">
        <v>14.38</v>
      </c>
      <c r="H87" s="32" t="s">
        <v>333</v>
      </c>
      <c r="I87" s="74"/>
      <c r="J87" s="74"/>
      <c r="K87" s="74"/>
      <c r="L87" s="74"/>
      <c r="M87" s="74"/>
      <c r="N87" s="74"/>
      <c r="O87" s="74"/>
      <c r="P87" s="74"/>
      <c r="Q87" s="74"/>
      <c r="R87" s="74"/>
      <c r="S87" s="74"/>
      <c r="T87" s="74"/>
      <c r="U87" s="74"/>
      <c r="V87" s="74"/>
      <c r="W87" s="74"/>
      <c r="X87" s="74"/>
      <c r="Y87" s="74"/>
      <c r="Z87" s="74"/>
      <c r="AA87" s="74"/>
      <c r="AB87" s="74"/>
    </row>
    <row r="88" spans="1:28" ht="12.75" customHeight="1">
      <c r="A88" s="85">
        <v>45322</v>
      </c>
      <c r="B88" s="32">
        <v>538875</v>
      </c>
      <c r="C88" s="31" t="s">
        <v>1118</v>
      </c>
      <c r="D88" s="31" t="s">
        <v>1213</v>
      </c>
      <c r="E88" s="31" t="s">
        <v>573</v>
      </c>
      <c r="F88" s="86">
        <v>42600</v>
      </c>
      <c r="G88" s="32">
        <v>14.11</v>
      </c>
      <c r="H88" s="32" t="s">
        <v>333</v>
      </c>
      <c r="I88" s="74"/>
      <c r="J88" s="74"/>
      <c r="K88" s="74"/>
      <c r="L88" s="74"/>
      <c r="M88" s="74"/>
      <c r="N88" s="74"/>
      <c r="O88" s="74"/>
      <c r="P88" s="74"/>
      <c r="Q88" s="74"/>
      <c r="R88" s="74"/>
      <c r="S88" s="74"/>
      <c r="T88" s="74"/>
      <c r="U88" s="74"/>
      <c r="V88" s="74"/>
      <c r="W88" s="74"/>
      <c r="X88" s="74"/>
      <c r="Y88" s="74"/>
      <c r="Z88" s="74"/>
      <c r="AA88" s="74"/>
      <c r="AB88" s="74"/>
    </row>
    <row r="89" spans="1:28" ht="12.75" customHeight="1">
      <c r="A89" s="85">
        <v>45322</v>
      </c>
      <c r="B89" s="32">
        <v>512499</v>
      </c>
      <c r="C89" s="31" t="s">
        <v>1214</v>
      </c>
      <c r="D89" s="31" t="s">
        <v>1114</v>
      </c>
      <c r="E89" s="31" t="s">
        <v>574</v>
      </c>
      <c r="F89" s="86">
        <v>5866287</v>
      </c>
      <c r="G89" s="32">
        <v>0.57999999999999996</v>
      </c>
      <c r="H89" s="32" t="s">
        <v>333</v>
      </c>
      <c r="I89" s="74"/>
      <c r="J89" s="74"/>
      <c r="K89" s="74"/>
      <c r="L89" s="74"/>
      <c r="M89" s="74"/>
      <c r="N89" s="74"/>
      <c r="O89" s="74"/>
      <c r="P89" s="74"/>
      <c r="Q89" s="74"/>
      <c r="R89" s="74"/>
      <c r="S89" s="74"/>
      <c r="T89" s="74"/>
      <c r="U89" s="74"/>
      <c r="V89" s="74"/>
      <c r="W89" s="74"/>
      <c r="X89" s="74"/>
      <c r="Y89" s="74"/>
      <c r="Z89" s="74"/>
      <c r="AA89" s="74"/>
      <c r="AB89" s="74"/>
    </row>
    <row r="90" spans="1:28" ht="12.75" customHeight="1">
      <c r="A90" s="85">
        <v>45322</v>
      </c>
      <c r="B90" s="32">
        <v>512499</v>
      </c>
      <c r="C90" s="31" t="s">
        <v>1214</v>
      </c>
      <c r="D90" s="31" t="s">
        <v>1114</v>
      </c>
      <c r="E90" s="31" t="s">
        <v>573</v>
      </c>
      <c r="F90" s="86">
        <v>1</v>
      </c>
      <c r="G90" s="32">
        <v>0.59</v>
      </c>
      <c r="H90" s="32" t="s">
        <v>333</v>
      </c>
      <c r="I90" s="74"/>
      <c r="J90" s="74"/>
      <c r="K90" s="74"/>
      <c r="L90" s="74"/>
      <c r="M90" s="74"/>
      <c r="N90" s="74"/>
      <c r="O90" s="74"/>
      <c r="P90" s="74"/>
      <c r="Q90" s="74"/>
      <c r="R90" s="74"/>
      <c r="S90" s="74"/>
      <c r="T90" s="74"/>
      <c r="U90" s="74"/>
      <c r="V90" s="74"/>
      <c r="W90" s="74"/>
      <c r="X90" s="74"/>
      <c r="Y90" s="74"/>
      <c r="Z90" s="74"/>
      <c r="AA90" s="74"/>
      <c r="AB90" s="74"/>
    </row>
    <row r="91" spans="1:28" ht="12.75" customHeight="1">
      <c r="A91" s="85">
        <v>45322</v>
      </c>
      <c r="B91" s="32">
        <v>543536</v>
      </c>
      <c r="C91" s="31" t="s">
        <v>1215</v>
      </c>
      <c r="D91" s="31" t="s">
        <v>1216</v>
      </c>
      <c r="E91" s="31" t="s">
        <v>573</v>
      </c>
      <c r="F91" s="86">
        <v>72000</v>
      </c>
      <c r="G91" s="32">
        <v>10.45</v>
      </c>
      <c r="H91" s="32" t="s">
        <v>333</v>
      </c>
      <c r="I91" s="74"/>
      <c r="J91" s="74"/>
      <c r="K91" s="74"/>
      <c r="L91" s="74"/>
      <c r="M91" s="74"/>
      <c r="N91" s="74"/>
      <c r="O91" s="74"/>
      <c r="P91" s="74"/>
      <c r="Q91" s="74"/>
      <c r="R91" s="74"/>
      <c r="S91" s="74"/>
      <c r="T91" s="74"/>
      <c r="U91" s="74"/>
      <c r="V91" s="74"/>
      <c r="W91" s="74"/>
      <c r="X91" s="74"/>
      <c r="Y91" s="74"/>
      <c r="Z91" s="74"/>
      <c r="AA91" s="74"/>
      <c r="AB91" s="74"/>
    </row>
    <row r="92" spans="1:28" ht="12.75" customHeight="1">
      <c r="A92" s="85">
        <v>45322</v>
      </c>
      <c r="B92" s="32">
        <v>543536</v>
      </c>
      <c r="C92" s="31" t="s">
        <v>1215</v>
      </c>
      <c r="D92" s="31" t="s">
        <v>1217</v>
      </c>
      <c r="E92" s="31" t="s">
        <v>574</v>
      </c>
      <c r="F92" s="86">
        <v>72000</v>
      </c>
      <c r="G92" s="32">
        <v>10.45</v>
      </c>
      <c r="H92" s="32" t="s">
        <v>333</v>
      </c>
      <c r="I92" s="74"/>
      <c r="J92" s="74"/>
      <c r="K92" s="74"/>
      <c r="L92" s="74"/>
      <c r="M92" s="74"/>
      <c r="N92" s="74"/>
      <c r="O92" s="74"/>
      <c r="P92" s="74"/>
      <c r="Q92" s="74"/>
      <c r="R92" s="74"/>
      <c r="S92" s="74"/>
      <c r="T92" s="74"/>
      <c r="U92" s="74"/>
      <c r="V92" s="74"/>
      <c r="W92" s="74"/>
      <c r="X92" s="74"/>
      <c r="Y92" s="74"/>
      <c r="Z92" s="74"/>
      <c r="AA92" s="74"/>
      <c r="AB92" s="74"/>
    </row>
    <row r="93" spans="1:28" ht="12.75" customHeight="1">
      <c r="A93" s="85">
        <v>45322</v>
      </c>
      <c r="B93" s="32">
        <v>539584</v>
      </c>
      <c r="C93" s="31" t="s">
        <v>1218</v>
      </c>
      <c r="D93" s="31" t="s">
        <v>1088</v>
      </c>
      <c r="E93" s="31" t="s">
        <v>573</v>
      </c>
      <c r="F93" s="86">
        <v>685378</v>
      </c>
      <c r="G93" s="32">
        <v>0.98</v>
      </c>
      <c r="H93" s="32" t="s">
        <v>333</v>
      </c>
      <c r="I93" s="74"/>
      <c r="J93" s="74"/>
      <c r="K93" s="74"/>
      <c r="L93" s="74"/>
      <c r="M93" s="74"/>
      <c r="N93" s="74"/>
      <c r="O93" s="74"/>
      <c r="P93" s="74"/>
      <c r="Q93" s="74"/>
      <c r="R93" s="74"/>
      <c r="S93" s="74"/>
      <c r="T93" s="74"/>
      <c r="U93" s="74"/>
      <c r="V93" s="74"/>
      <c r="W93" s="74"/>
      <c r="X93" s="74"/>
      <c r="Y93" s="74"/>
      <c r="Z93" s="74"/>
      <c r="AA93" s="74"/>
      <c r="AB93" s="74"/>
    </row>
    <row r="94" spans="1:28" ht="12.75" customHeight="1">
      <c r="A94" s="85">
        <v>45322</v>
      </c>
      <c r="B94" s="32">
        <v>539584</v>
      </c>
      <c r="C94" s="31" t="s">
        <v>1218</v>
      </c>
      <c r="D94" s="31" t="s">
        <v>1219</v>
      </c>
      <c r="E94" s="31" t="s">
        <v>574</v>
      </c>
      <c r="F94" s="86">
        <v>262917</v>
      </c>
      <c r="G94" s="32">
        <v>1.07</v>
      </c>
      <c r="H94" s="32" t="s">
        <v>333</v>
      </c>
      <c r="I94" s="74"/>
      <c r="J94" s="74"/>
      <c r="K94" s="74"/>
      <c r="L94" s="74"/>
      <c r="M94" s="74"/>
      <c r="N94" s="74"/>
      <c r="O94" s="74"/>
      <c r="P94" s="74"/>
      <c r="Q94" s="74"/>
      <c r="R94" s="74"/>
      <c r="S94" s="74"/>
      <c r="T94" s="74"/>
      <c r="U94" s="74"/>
      <c r="V94" s="74"/>
      <c r="W94" s="74"/>
      <c r="X94" s="74"/>
      <c r="Y94" s="74"/>
      <c r="Z94" s="74"/>
      <c r="AA94" s="74"/>
      <c r="AB94" s="74"/>
    </row>
    <row r="95" spans="1:28" ht="12.75" customHeight="1">
      <c r="A95" s="85">
        <v>45322</v>
      </c>
      <c r="B95" s="32">
        <v>539584</v>
      </c>
      <c r="C95" s="31" t="s">
        <v>1218</v>
      </c>
      <c r="D95" s="31" t="s">
        <v>1219</v>
      </c>
      <c r="E95" s="31" t="s">
        <v>573</v>
      </c>
      <c r="F95" s="86">
        <v>7950</v>
      </c>
      <c r="G95" s="32">
        <v>0.98</v>
      </c>
      <c r="H95" s="32" t="s">
        <v>333</v>
      </c>
      <c r="I95" s="74"/>
      <c r="J95" s="74"/>
      <c r="K95" s="74"/>
      <c r="L95" s="74"/>
      <c r="M95" s="74"/>
      <c r="N95" s="74"/>
      <c r="O95" s="74"/>
      <c r="P95" s="74"/>
      <c r="Q95" s="74"/>
      <c r="R95" s="74"/>
      <c r="S95" s="74"/>
      <c r="T95" s="74"/>
      <c r="U95" s="74"/>
      <c r="V95" s="74"/>
      <c r="W95" s="74"/>
      <c r="X95" s="74"/>
      <c r="Y95" s="74"/>
      <c r="Z95" s="74"/>
      <c r="AA95" s="74"/>
      <c r="AB95" s="74"/>
    </row>
    <row r="96" spans="1:28" ht="12.75" customHeight="1">
      <c r="A96" s="85">
        <v>45322</v>
      </c>
      <c r="B96" s="32">
        <v>539584</v>
      </c>
      <c r="C96" s="31" t="s">
        <v>1218</v>
      </c>
      <c r="D96" s="31" t="s">
        <v>875</v>
      </c>
      <c r="E96" s="31" t="s">
        <v>574</v>
      </c>
      <c r="F96" s="86">
        <v>597651</v>
      </c>
      <c r="G96" s="32">
        <v>0.97</v>
      </c>
      <c r="H96" s="32" t="s">
        <v>333</v>
      </c>
      <c r="I96" s="74"/>
      <c r="J96" s="74"/>
      <c r="K96" s="74"/>
      <c r="L96" s="74"/>
      <c r="M96" s="74"/>
      <c r="N96" s="74"/>
      <c r="O96" s="74"/>
      <c r="P96" s="74"/>
      <c r="Q96" s="74"/>
      <c r="R96" s="74"/>
      <c r="S96" s="74"/>
      <c r="T96" s="74"/>
      <c r="U96" s="74"/>
      <c r="V96" s="74"/>
      <c r="W96" s="74"/>
      <c r="X96" s="74"/>
      <c r="Y96" s="74"/>
      <c r="Z96" s="74"/>
      <c r="AA96" s="74"/>
      <c r="AB96" s="74"/>
    </row>
    <row r="97" spans="1:28" ht="12.75" customHeight="1">
      <c r="A97" s="85">
        <v>45322</v>
      </c>
      <c r="B97" s="32">
        <v>531169</v>
      </c>
      <c r="C97" s="31" t="s">
        <v>1220</v>
      </c>
      <c r="D97" s="31" t="s">
        <v>1040</v>
      </c>
      <c r="E97" s="31" t="s">
        <v>574</v>
      </c>
      <c r="F97" s="86">
        <v>44320</v>
      </c>
      <c r="G97" s="32">
        <v>112.39</v>
      </c>
      <c r="H97" s="32" t="s">
        <v>333</v>
      </c>
      <c r="I97" s="74"/>
      <c r="J97" s="74"/>
      <c r="K97" s="74"/>
      <c r="L97" s="74"/>
      <c r="M97" s="74"/>
      <c r="N97" s="74"/>
      <c r="O97" s="74"/>
      <c r="P97" s="74"/>
      <c r="Q97" s="74"/>
      <c r="R97" s="74"/>
      <c r="S97" s="74"/>
      <c r="T97" s="74"/>
      <c r="U97" s="74"/>
      <c r="V97" s="74"/>
      <c r="W97" s="74"/>
      <c r="X97" s="74"/>
      <c r="Y97" s="74"/>
      <c r="Z97" s="74"/>
      <c r="AA97" s="74"/>
      <c r="AB97" s="74"/>
    </row>
    <row r="98" spans="1:28" ht="12.75" customHeight="1">
      <c r="A98" s="85">
        <v>45322</v>
      </c>
      <c r="B98" s="32">
        <v>531169</v>
      </c>
      <c r="C98" s="31" t="s">
        <v>1220</v>
      </c>
      <c r="D98" s="31" t="s">
        <v>1040</v>
      </c>
      <c r="E98" s="31" t="s">
        <v>573</v>
      </c>
      <c r="F98" s="86">
        <v>38320</v>
      </c>
      <c r="G98" s="32">
        <v>113.86</v>
      </c>
      <c r="H98" s="32" t="s">
        <v>333</v>
      </c>
      <c r="I98" s="74"/>
      <c r="J98" s="74"/>
      <c r="K98" s="74"/>
      <c r="L98" s="74"/>
      <c r="M98" s="74"/>
      <c r="N98" s="74"/>
      <c r="O98" s="74"/>
      <c r="P98" s="74"/>
      <c r="Q98" s="74"/>
      <c r="R98" s="74"/>
      <c r="S98" s="74"/>
      <c r="T98" s="74"/>
      <c r="U98" s="74"/>
      <c r="V98" s="74"/>
      <c r="W98" s="74"/>
      <c r="X98" s="74"/>
      <c r="Y98" s="74"/>
      <c r="Z98" s="74"/>
      <c r="AA98" s="74"/>
      <c r="AB98" s="74"/>
    </row>
    <row r="99" spans="1:28" ht="12.75" customHeight="1">
      <c r="A99" s="85">
        <v>45322</v>
      </c>
      <c r="B99" s="32">
        <v>531169</v>
      </c>
      <c r="C99" s="31" t="s">
        <v>1220</v>
      </c>
      <c r="D99" s="31" t="s">
        <v>1221</v>
      </c>
      <c r="E99" s="31" t="s">
        <v>574</v>
      </c>
      <c r="F99" s="86">
        <v>50000</v>
      </c>
      <c r="G99" s="32">
        <v>113.86</v>
      </c>
      <c r="H99" s="32" t="s">
        <v>333</v>
      </c>
      <c r="I99" s="74"/>
      <c r="J99" s="74"/>
      <c r="K99" s="74"/>
      <c r="L99" s="74"/>
      <c r="M99" s="74"/>
      <c r="N99" s="74"/>
      <c r="O99" s="74"/>
      <c r="P99" s="74"/>
      <c r="Q99" s="74"/>
      <c r="R99" s="74"/>
      <c r="S99" s="74"/>
      <c r="T99" s="74"/>
      <c r="U99" s="74"/>
      <c r="V99" s="74"/>
      <c r="W99" s="74"/>
      <c r="X99" s="74"/>
      <c r="Y99" s="74"/>
      <c r="Z99" s="74"/>
      <c r="AA99" s="74"/>
      <c r="AB99" s="74"/>
    </row>
    <row r="100" spans="1:28" ht="12.75" customHeight="1">
      <c r="A100" s="85">
        <v>45322</v>
      </c>
      <c r="B100" s="32">
        <v>531370</v>
      </c>
      <c r="C100" s="31" t="s">
        <v>1090</v>
      </c>
      <c r="D100" s="31" t="s">
        <v>1222</v>
      </c>
      <c r="E100" s="31" t="s">
        <v>573</v>
      </c>
      <c r="F100" s="86">
        <v>47029</v>
      </c>
      <c r="G100" s="32">
        <v>29.94</v>
      </c>
      <c r="H100" s="32" t="s">
        <v>333</v>
      </c>
      <c r="I100" s="74"/>
      <c r="J100" s="74"/>
      <c r="K100" s="74"/>
      <c r="L100" s="74"/>
      <c r="M100" s="74"/>
      <c r="N100" s="74"/>
      <c r="O100" s="74"/>
      <c r="P100" s="74"/>
      <c r="Q100" s="74"/>
      <c r="R100" s="74"/>
      <c r="S100" s="74"/>
      <c r="T100" s="74"/>
      <c r="U100" s="74"/>
      <c r="V100" s="74"/>
      <c r="W100" s="74"/>
      <c r="X100" s="74"/>
      <c r="Y100" s="74"/>
      <c r="Z100" s="74"/>
      <c r="AA100" s="74"/>
      <c r="AB100" s="74"/>
    </row>
    <row r="101" spans="1:28" ht="12.75" customHeight="1">
      <c r="A101" s="85">
        <v>45322</v>
      </c>
      <c r="B101" s="32">
        <v>542025</v>
      </c>
      <c r="C101" s="31" t="s">
        <v>1223</v>
      </c>
      <c r="D101" s="31" t="s">
        <v>1224</v>
      </c>
      <c r="E101" s="31" t="s">
        <v>574</v>
      </c>
      <c r="F101" s="86">
        <v>816000</v>
      </c>
      <c r="G101" s="32">
        <v>0.83</v>
      </c>
      <c r="H101" s="32" t="s">
        <v>333</v>
      </c>
      <c r="I101" s="74"/>
      <c r="J101" s="74"/>
      <c r="K101" s="74"/>
      <c r="L101" s="74"/>
      <c r="M101" s="74"/>
      <c r="N101" s="74"/>
      <c r="O101" s="74"/>
      <c r="P101" s="74"/>
      <c r="Q101" s="74"/>
      <c r="R101" s="74"/>
      <c r="S101" s="74"/>
      <c r="T101" s="74"/>
      <c r="U101" s="74"/>
      <c r="V101" s="74"/>
      <c r="W101" s="74"/>
      <c r="X101" s="74"/>
      <c r="Y101" s="74"/>
      <c r="Z101" s="74"/>
      <c r="AA101" s="74"/>
      <c r="AB101" s="74"/>
    </row>
    <row r="102" spans="1:28" ht="12.75" customHeight="1">
      <c r="A102" s="85">
        <v>45322</v>
      </c>
      <c r="B102" s="32">
        <v>521005</v>
      </c>
      <c r="C102" s="31" t="s">
        <v>1225</v>
      </c>
      <c r="D102" s="31" t="s">
        <v>1226</v>
      </c>
      <c r="E102" s="31" t="s">
        <v>574</v>
      </c>
      <c r="F102" s="86">
        <v>115000</v>
      </c>
      <c r="G102" s="32">
        <v>77.58</v>
      </c>
      <c r="H102" s="32" t="s">
        <v>333</v>
      </c>
      <c r="I102" s="74"/>
      <c r="J102" s="74"/>
      <c r="K102" s="74"/>
      <c r="L102" s="74"/>
      <c r="M102" s="74"/>
      <c r="N102" s="74"/>
      <c r="O102" s="74"/>
      <c r="P102" s="74"/>
      <c r="Q102" s="74"/>
      <c r="R102" s="74"/>
      <c r="S102" s="74"/>
      <c r="T102" s="74"/>
      <c r="U102" s="74"/>
      <c r="V102" s="74"/>
      <c r="W102" s="74"/>
      <c r="X102" s="74"/>
      <c r="Y102" s="74"/>
      <c r="Z102" s="74"/>
      <c r="AA102" s="74"/>
      <c r="AB102" s="74"/>
    </row>
    <row r="103" spans="1:28" ht="12.75" customHeight="1">
      <c r="A103" s="85">
        <v>45322</v>
      </c>
      <c r="B103" s="32">
        <v>511523</v>
      </c>
      <c r="C103" s="31" t="s">
        <v>1227</v>
      </c>
      <c r="D103" s="31" t="s">
        <v>1228</v>
      </c>
      <c r="E103" s="31" t="s">
        <v>574</v>
      </c>
      <c r="F103" s="86">
        <v>100000</v>
      </c>
      <c r="G103" s="32">
        <v>23.01</v>
      </c>
      <c r="H103" s="32" t="s">
        <v>333</v>
      </c>
      <c r="I103" s="74"/>
      <c r="J103" s="74"/>
      <c r="K103" s="74"/>
      <c r="L103" s="74"/>
      <c r="M103" s="74"/>
      <c r="N103" s="74"/>
      <c r="O103" s="74"/>
      <c r="P103" s="74"/>
      <c r="Q103" s="74"/>
      <c r="R103" s="74"/>
      <c r="S103" s="74"/>
      <c r="T103" s="74"/>
      <c r="U103" s="74"/>
      <c r="V103" s="74"/>
      <c r="W103" s="74"/>
      <c r="X103" s="74"/>
      <c r="Y103" s="74"/>
      <c r="Z103" s="74"/>
      <c r="AA103" s="74"/>
      <c r="AB103" s="74"/>
    </row>
    <row r="104" spans="1:28" ht="12.75" customHeight="1">
      <c r="A104" s="85">
        <v>45322</v>
      </c>
      <c r="B104" s="32">
        <v>511523</v>
      </c>
      <c r="C104" s="31" t="s">
        <v>1227</v>
      </c>
      <c r="D104" s="31" t="s">
        <v>1229</v>
      </c>
      <c r="E104" s="31" t="s">
        <v>574</v>
      </c>
      <c r="F104" s="86">
        <v>100000</v>
      </c>
      <c r="G104" s="32">
        <v>23</v>
      </c>
      <c r="H104" s="32" t="s">
        <v>333</v>
      </c>
      <c r="I104" s="74"/>
      <c r="J104" s="74"/>
      <c r="K104" s="74"/>
      <c r="L104" s="74"/>
      <c r="M104" s="74"/>
      <c r="N104" s="74"/>
      <c r="O104" s="74"/>
      <c r="P104" s="74"/>
      <c r="Q104" s="74"/>
      <c r="R104" s="74"/>
      <c r="S104" s="74"/>
      <c r="T104" s="74"/>
      <c r="U104" s="74"/>
      <c r="V104" s="74"/>
      <c r="W104" s="74"/>
      <c r="X104" s="74"/>
      <c r="Y104" s="74"/>
      <c r="Z104" s="74"/>
      <c r="AA104" s="74"/>
      <c r="AB104" s="74"/>
    </row>
    <row r="105" spans="1:28" ht="12.75" customHeight="1">
      <c r="A105" s="85">
        <v>45322</v>
      </c>
      <c r="B105" s="32">
        <v>531025</v>
      </c>
      <c r="C105" s="31" t="s">
        <v>1230</v>
      </c>
      <c r="D105" s="31" t="s">
        <v>875</v>
      </c>
      <c r="E105" s="31" t="s">
        <v>573</v>
      </c>
      <c r="F105" s="86">
        <v>7386015</v>
      </c>
      <c r="G105" s="32">
        <v>0.85</v>
      </c>
      <c r="H105" s="32" t="s">
        <v>333</v>
      </c>
      <c r="I105" s="74"/>
      <c r="J105" s="74"/>
      <c r="K105" s="74"/>
      <c r="L105" s="74"/>
      <c r="M105" s="74"/>
      <c r="N105" s="74"/>
      <c r="O105" s="74"/>
      <c r="P105" s="74"/>
      <c r="Q105" s="74"/>
      <c r="R105" s="74"/>
      <c r="S105" s="74"/>
      <c r="T105" s="74"/>
      <c r="U105" s="74"/>
      <c r="V105" s="74"/>
      <c r="W105" s="74"/>
      <c r="X105" s="74"/>
      <c r="Y105" s="74"/>
      <c r="Z105" s="74"/>
      <c r="AA105" s="74"/>
      <c r="AB105" s="74"/>
    </row>
    <row r="106" spans="1:28" ht="12.75" customHeight="1">
      <c r="A106" s="85">
        <v>45322</v>
      </c>
      <c r="B106" s="32">
        <v>514378</v>
      </c>
      <c r="C106" s="31" t="s">
        <v>1231</v>
      </c>
      <c r="D106" s="31" t="s">
        <v>1232</v>
      </c>
      <c r="E106" s="31" t="s">
        <v>573</v>
      </c>
      <c r="F106" s="86">
        <v>29335</v>
      </c>
      <c r="G106" s="32">
        <v>29</v>
      </c>
      <c r="H106" s="32" t="s">
        <v>333</v>
      </c>
      <c r="I106" s="74"/>
      <c r="J106" s="74"/>
      <c r="K106" s="74"/>
      <c r="L106" s="74"/>
      <c r="M106" s="74"/>
      <c r="N106" s="74"/>
      <c r="O106" s="74"/>
      <c r="P106" s="74"/>
      <c r="Q106" s="74"/>
      <c r="R106" s="74"/>
      <c r="S106" s="74"/>
      <c r="T106" s="74"/>
      <c r="U106" s="74"/>
      <c r="V106" s="74"/>
      <c r="W106" s="74"/>
      <c r="X106" s="74"/>
      <c r="Y106" s="74"/>
      <c r="Z106" s="74"/>
      <c r="AA106" s="74"/>
      <c r="AB106" s="74"/>
    </row>
    <row r="107" spans="1:28" ht="12.75" customHeight="1">
      <c r="A107" s="85">
        <v>45322</v>
      </c>
      <c r="B107" s="32">
        <v>514378</v>
      </c>
      <c r="C107" s="31" t="s">
        <v>1231</v>
      </c>
      <c r="D107" s="31" t="s">
        <v>1232</v>
      </c>
      <c r="E107" s="31" t="s">
        <v>574</v>
      </c>
      <c r="F107" s="86">
        <v>1947</v>
      </c>
      <c r="G107" s="32">
        <v>29.7</v>
      </c>
      <c r="H107" s="32" t="s">
        <v>333</v>
      </c>
      <c r="I107" s="74"/>
      <c r="J107" s="74"/>
      <c r="K107" s="74"/>
      <c r="L107" s="74"/>
      <c r="M107" s="74"/>
      <c r="N107" s="74"/>
      <c r="O107" s="74"/>
      <c r="P107" s="74"/>
      <c r="Q107" s="74"/>
      <c r="R107" s="74"/>
      <c r="S107" s="74"/>
      <c r="T107" s="74"/>
      <c r="U107" s="74"/>
      <c r="V107" s="74"/>
      <c r="W107" s="74"/>
      <c r="X107" s="74"/>
      <c r="Y107" s="74"/>
      <c r="Z107" s="74"/>
      <c r="AA107" s="74"/>
      <c r="AB107" s="74"/>
    </row>
    <row r="108" spans="1:28" ht="12.75" customHeight="1">
      <c r="A108" s="85">
        <v>45322</v>
      </c>
      <c r="B108" s="32" t="s">
        <v>1233</v>
      </c>
      <c r="C108" s="31" t="s">
        <v>1234</v>
      </c>
      <c r="D108" s="31" t="s">
        <v>878</v>
      </c>
      <c r="E108" s="31" t="s">
        <v>573</v>
      </c>
      <c r="F108" s="86">
        <v>688307</v>
      </c>
      <c r="G108" s="32">
        <v>61.48</v>
      </c>
      <c r="H108" s="32" t="s">
        <v>860</v>
      </c>
      <c r="I108" s="74"/>
      <c r="J108" s="74"/>
      <c r="K108" s="74"/>
      <c r="L108" s="74"/>
      <c r="M108" s="74"/>
      <c r="N108" s="74"/>
      <c r="O108" s="74"/>
      <c r="P108" s="74"/>
      <c r="Q108" s="74"/>
      <c r="R108" s="74"/>
      <c r="S108" s="74"/>
      <c r="T108" s="74"/>
      <c r="U108" s="74"/>
      <c r="V108" s="74"/>
      <c r="W108" s="74"/>
      <c r="X108" s="74"/>
      <c r="Y108" s="74"/>
      <c r="Z108" s="74"/>
      <c r="AA108" s="74"/>
      <c r="AB108" s="74"/>
    </row>
    <row r="109" spans="1:28" ht="12.75" customHeight="1">
      <c r="A109" s="85">
        <v>45322</v>
      </c>
      <c r="B109" s="32" t="s">
        <v>1235</v>
      </c>
      <c r="C109" s="31" t="s">
        <v>1236</v>
      </c>
      <c r="D109" s="31" t="s">
        <v>1067</v>
      </c>
      <c r="E109" s="31" t="s">
        <v>573</v>
      </c>
      <c r="F109" s="86">
        <v>35328</v>
      </c>
      <c r="G109" s="32">
        <v>370.16</v>
      </c>
      <c r="H109" s="32" t="s">
        <v>860</v>
      </c>
      <c r="I109" s="74"/>
      <c r="J109" s="74"/>
      <c r="K109" s="74"/>
      <c r="L109" s="74"/>
      <c r="M109" s="74"/>
      <c r="N109" s="74"/>
      <c r="O109" s="74"/>
      <c r="P109" s="74"/>
      <c r="Q109" s="74"/>
      <c r="R109" s="74"/>
      <c r="S109" s="74"/>
      <c r="T109" s="74"/>
      <c r="U109" s="74"/>
      <c r="V109" s="74"/>
      <c r="W109" s="74"/>
      <c r="X109" s="74"/>
      <c r="Y109" s="74"/>
      <c r="Z109" s="74"/>
      <c r="AA109" s="74"/>
      <c r="AB109" s="74"/>
    </row>
    <row r="110" spans="1:28" ht="12.75" customHeight="1">
      <c r="A110" s="85">
        <v>45322</v>
      </c>
      <c r="B110" s="32" t="s">
        <v>1091</v>
      </c>
      <c r="C110" s="31" t="s">
        <v>1092</v>
      </c>
      <c r="D110" s="31" t="s">
        <v>1119</v>
      </c>
      <c r="E110" s="31" t="s">
        <v>573</v>
      </c>
      <c r="F110" s="86">
        <v>296825</v>
      </c>
      <c r="G110" s="32">
        <v>61.52</v>
      </c>
      <c r="H110" s="32" t="s">
        <v>860</v>
      </c>
      <c r="I110" s="74"/>
      <c r="J110" s="74"/>
      <c r="K110" s="74"/>
      <c r="L110" s="74"/>
      <c r="M110" s="74"/>
      <c r="N110" s="74"/>
      <c r="O110" s="74"/>
      <c r="P110" s="74"/>
      <c r="Q110" s="74"/>
      <c r="R110" s="74"/>
      <c r="S110" s="74"/>
      <c r="T110" s="74"/>
      <c r="U110" s="74"/>
      <c r="V110" s="74"/>
      <c r="W110" s="74"/>
      <c r="X110" s="74"/>
      <c r="Y110" s="74"/>
      <c r="Z110" s="74"/>
      <c r="AA110" s="74"/>
      <c r="AB110" s="74"/>
    </row>
    <row r="111" spans="1:28" ht="12.75" customHeight="1">
      <c r="A111" s="85">
        <v>45322</v>
      </c>
      <c r="B111" s="32" t="s">
        <v>1120</v>
      </c>
      <c r="C111" s="31" t="s">
        <v>1121</v>
      </c>
      <c r="D111" s="31" t="s">
        <v>1122</v>
      </c>
      <c r="E111" s="31" t="s">
        <v>573</v>
      </c>
      <c r="F111" s="86">
        <v>14000</v>
      </c>
      <c r="G111" s="32">
        <v>216.43</v>
      </c>
      <c r="H111" s="32" t="s">
        <v>860</v>
      </c>
      <c r="I111" s="74"/>
      <c r="J111" s="74"/>
      <c r="K111" s="74"/>
      <c r="L111" s="74"/>
      <c r="M111" s="74"/>
      <c r="N111" s="74"/>
      <c r="O111" s="74"/>
      <c r="P111" s="74"/>
      <c r="Q111" s="74"/>
      <c r="R111" s="74"/>
      <c r="S111" s="74"/>
      <c r="T111" s="74"/>
      <c r="U111" s="74"/>
      <c r="V111" s="74"/>
      <c r="W111" s="74"/>
      <c r="X111" s="74"/>
      <c r="Y111" s="74"/>
      <c r="Z111" s="74"/>
      <c r="AA111" s="74"/>
      <c r="AB111" s="74"/>
    </row>
    <row r="112" spans="1:28" ht="12.75" customHeight="1">
      <c r="A112" s="85">
        <v>45322</v>
      </c>
      <c r="B112" s="32" t="s">
        <v>1237</v>
      </c>
      <c r="C112" s="31" t="s">
        <v>1238</v>
      </c>
      <c r="D112" s="31" t="s">
        <v>1239</v>
      </c>
      <c r="E112" s="31" t="s">
        <v>573</v>
      </c>
      <c r="F112" s="86">
        <v>114636</v>
      </c>
      <c r="G112" s="32">
        <v>289.7</v>
      </c>
      <c r="H112" s="32" t="s">
        <v>860</v>
      </c>
      <c r="I112" s="74"/>
      <c r="J112" s="74"/>
      <c r="K112" s="74"/>
      <c r="L112" s="74"/>
      <c r="M112" s="74"/>
      <c r="N112" s="74"/>
      <c r="O112" s="74"/>
      <c r="P112" s="74"/>
      <c r="Q112" s="74"/>
      <c r="R112" s="74"/>
      <c r="S112" s="74"/>
      <c r="T112" s="74"/>
      <c r="U112" s="74"/>
      <c r="V112" s="74"/>
      <c r="W112" s="74"/>
      <c r="X112" s="74"/>
      <c r="Y112" s="74"/>
      <c r="Z112" s="74"/>
      <c r="AA112" s="74"/>
      <c r="AB112" s="74"/>
    </row>
    <row r="113" spans="1:28" ht="12.75" customHeight="1">
      <c r="A113" s="85">
        <v>45322</v>
      </c>
      <c r="B113" s="32" t="s">
        <v>1237</v>
      </c>
      <c r="C113" s="31" t="s">
        <v>1238</v>
      </c>
      <c r="D113" s="31" t="s">
        <v>575</v>
      </c>
      <c r="E113" s="31" t="s">
        <v>573</v>
      </c>
      <c r="F113" s="86">
        <v>133572</v>
      </c>
      <c r="G113" s="32">
        <v>260.58999999999997</v>
      </c>
      <c r="H113" s="32" t="s">
        <v>860</v>
      </c>
      <c r="I113" s="74"/>
      <c r="J113" s="74"/>
      <c r="K113" s="74"/>
      <c r="L113" s="74"/>
      <c r="M113" s="74"/>
      <c r="N113" s="74"/>
      <c r="O113" s="74"/>
      <c r="P113" s="74"/>
      <c r="Q113" s="74"/>
      <c r="R113" s="74"/>
      <c r="S113" s="74"/>
      <c r="T113" s="74"/>
      <c r="U113" s="74"/>
      <c r="V113" s="74"/>
      <c r="W113" s="74"/>
      <c r="X113" s="74"/>
      <c r="Y113" s="74"/>
      <c r="Z113" s="74"/>
      <c r="AA113" s="74"/>
      <c r="AB113" s="74"/>
    </row>
    <row r="114" spans="1:28" ht="12.75" customHeight="1">
      <c r="A114" s="85">
        <v>45322</v>
      </c>
      <c r="B114" s="32" t="s">
        <v>1237</v>
      </c>
      <c r="C114" s="31" t="s">
        <v>1238</v>
      </c>
      <c r="D114" s="31" t="s">
        <v>898</v>
      </c>
      <c r="E114" s="31" t="s">
        <v>573</v>
      </c>
      <c r="F114" s="86">
        <v>75027</v>
      </c>
      <c r="G114" s="32">
        <v>290.14999999999998</v>
      </c>
      <c r="H114" s="32" t="s">
        <v>860</v>
      </c>
      <c r="I114" s="74"/>
      <c r="J114" s="74"/>
      <c r="K114" s="74"/>
      <c r="L114" s="74"/>
      <c r="M114" s="74"/>
      <c r="N114" s="74"/>
      <c r="O114" s="74"/>
      <c r="P114" s="74"/>
      <c r="Q114" s="74"/>
      <c r="R114" s="74"/>
      <c r="S114" s="74"/>
      <c r="T114" s="74"/>
      <c r="U114" s="74"/>
      <c r="V114" s="74"/>
      <c r="W114" s="74"/>
      <c r="X114" s="74"/>
      <c r="Y114" s="74"/>
      <c r="Z114" s="74"/>
      <c r="AA114" s="74"/>
      <c r="AB114" s="74"/>
    </row>
    <row r="115" spans="1:28" ht="12.75" customHeight="1">
      <c r="A115" s="85">
        <v>45322</v>
      </c>
      <c r="B115" s="32" t="s">
        <v>1093</v>
      </c>
      <c r="C115" s="31" t="s">
        <v>1094</v>
      </c>
      <c r="D115" s="31" t="s">
        <v>1240</v>
      </c>
      <c r="E115" s="31" t="s">
        <v>573</v>
      </c>
      <c r="F115" s="86">
        <v>376409</v>
      </c>
      <c r="G115" s="32">
        <v>958.27</v>
      </c>
      <c r="H115" s="32" t="s">
        <v>860</v>
      </c>
      <c r="I115" s="74"/>
      <c r="J115" s="74"/>
      <c r="K115" s="74"/>
      <c r="L115" s="74"/>
      <c r="M115" s="74"/>
      <c r="N115" s="74"/>
      <c r="O115" s="74"/>
      <c r="P115" s="74"/>
      <c r="Q115" s="74"/>
      <c r="R115" s="74"/>
      <c r="S115" s="74"/>
      <c r="T115" s="74"/>
      <c r="U115" s="74"/>
      <c r="V115" s="74"/>
      <c r="W115" s="74"/>
      <c r="X115" s="74"/>
      <c r="Y115" s="74"/>
      <c r="Z115" s="74"/>
      <c r="AA115" s="74"/>
      <c r="AB115" s="74"/>
    </row>
    <row r="116" spans="1:28" ht="12.75" customHeight="1">
      <c r="A116" s="85">
        <v>45322</v>
      </c>
      <c r="B116" s="32" t="s">
        <v>1093</v>
      </c>
      <c r="C116" s="31" t="s">
        <v>1094</v>
      </c>
      <c r="D116" s="31" t="s">
        <v>575</v>
      </c>
      <c r="E116" s="31" t="s">
        <v>573</v>
      </c>
      <c r="F116" s="86">
        <v>346256</v>
      </c>
      <c r="G116" s="32">
        <v>948.24</v>
      </c>
      <c r="H116" s="32" t="s">
        <v>860</v>
      </c>
      <c r="I116" s="74"/>
      <c r="J116" s="74"/>
      <c r="K116" s="74"/>
      <c r="L116" s="74"/>
      <c r="M116" s="74"/>
      <c r="N116" s="74"/>
      <c r="O116" s="74"/>
      <c r="P116" s="74"/>
      <c r="Q116" s="74"/>
      <c r="R116" s="74"/>
      <c r="S116" s="74"/>
      <c r="T116" s="74"/>
      <c r="U116" s="74"/>
      <c r="V116" s="74"/>
      <c r="W116" s="74"/>
      <c r="X116" s="74"/>
      <c r="Y116" s="74"/>
      <c r="Z116" s="74"/>
      <c r="AA116" s="74"/>
      <c r="AB116" s="74"/>
    </row>
    <row r="117" spans="1:28" ht="12.75" customHeight="1">
      <c r="A117" s="85">
        <v>45322</v>
      </c>
      <c r="B117" s="32" t="s">
        <v>1093</v>
      </c>
      <c r="C117" s="31" t="s">
        <v>1094</v>
      </c>
      <c r="D117" s="31" t="s">
        <v>878</v>
      </c>
      <c r="E117" s="31" t="s">
        <v>573</v>
      </c>
      <c r="F117" s="86">
        <v>300632</v>
      </c>
      <c r="G117" s="32">
        <v>961.86</v>
      </c>
      <c r="H117" s="32" t="s">
        <v>860</v>
      </c>
      <c r="I117" s="74"/>
      <c r="J117" s="74"/>
      <c r="K117" s="74"/>
      <c r="L117" s="74"/>
      <c r="M117" s="74"/>
      <c r="N117" s="74"/>
      <c r="O117" s="74"/>
      <c r="P117" s="74"/>
      <c r="Q117" s="74"/>
      <c r="R117" s="74"/>
      <c r="S117" s="74"/>
      <c r="T117" s="74"/>
      <c r="U117" s="74"/>
      <c r="V117" s="74"/>
      <c r="W117" s="74"/>
      <c r="X117" s="74"/>
      <c r="Y117" s="74"/>
      <c r="Z117" s="74"/>
      <c r="AA117" s="74"/>
      <c r="AB117" s="74"/>
    </row>
    <row r="118" spans="1:28" ht="12.75" customHeight="1">
      <c r="A118" s="85">
        <v>45322</v>
      </c>
      <c r="B118" s="32" t="s">
        <v>344</v>
      </c>
      <c r="C118" s="31" t="s">
        <v>1241</v>
      </c>
      <c r="D118" s="31" t="s">
        <v>970</v>
      </c>
      <c r="E118" s="31" t="s">
        <v>573</v>
      </c>
      <c r="F118" s="86">
        <v>11502218</v>
      </c>
      <c r="G118" s="32">
        <v>20.28</v>
      </c>
      <c r="H118" s="32" t="s">
        <v>860</v>
      </c>
      <c r="I118" s="74"/>
      <c r="J118" s="74"/>
      <c r="K118" s="74"/>
      <c r="L118" s="74"/>
      <c r="M118" s="74"/>
      <c r="N118" s="74"/>
      <c r="O118" s="74"/>
      <c r="P118" s="74"/>
      <c r="Q118" s="74"/>
      <c r="R118" s="74"/>
      <c r="S118" s="74"/>
      <c r="T118" s="74"/>
      <c r="U118" s="74"/>
      <c r="V118" s="74"/>
      <c r="W118" s="74"/>
      <c r="X118" s="74"/>
      <c r="Y118" s="74"/>
      <c r="Z118" s="74"/>
      <c r="AA118" s="74"/>
      <c r="AB118" s="74"/>
    </row>
    <row r="119" spans="1:28" ht="12.75" customHeight="1">
      <c r="A119" s="85">
        <v>45322</v>
      </c>
      <c r="B119" s="32" t="s">
        <v>344</v>
      </c>
      <c r="C119" s="31" t="s">
        <v>1241</v>
      </c>
      <c r="D119" s="31" t="s">
        <v>575</v>
      </c>
      <c r="E119" s="31" t="s">
        <v>573</v>
      </c>
      <c r="F119" s="86">
        <v>12534252</v>
      </c>
      <c r="G119" s="32">
        <v>20.14</v>
      </c>
      <c r="H119" s="32" t="s">
        <v>860</v>
      </c>
      <c r="I119" s="74"/>
      <c r="J119" s="74"/>
      <c r="K119" s="74"/>
      <c r="L119" s="74"/>
      <c r="M119" s="74"/>
      <c r="N119" s="74"/>
      <c r="O119" s="74"/>
      <c r="P119" s="74"/>
      <c r="Q119" s="74"/>
      <c r="R119" s="74"/>
      <c r="S119" s="74"/>
      <c r="T119" s="74"/>
      <c r="U119" s="74"/>
      <c r="V119" s="74"/>
      <c r="W119" s="74"/>
      <c r="X119" s="74"/>
      <c r="Y119" s="74"/>
      <c r="Z119" s="74"/>
      <c r="AA119" s="74"/>
      <c r="AB119" s="74"/>
    </row>
    <row r="120" spans="1:28" ht="12.75" customHeight="1">
      <c r="A120" s="85">
        <v>45322</v>
      </c>
      <c r="B120" s="32" t="s">
        <v>1123</v>
      </c>
      <c r="C120" s="31" t="s">
        <v>1124</v>
      </c>
      <c r="D120" s="31" t="s">
        <v>875</v>
      </c>
      <c r="E120" s="31" t="s">
        <v>573</v>
      </c>
      <c r="F120" s="86">
        <v>198000</v>
      </c>
      <c r="G120" s="32">
        <v>9.4499999999999993</v>
      </c>
      <c r="H120" s="32" t="s">
        <v>860</v>
      </c>
      <c r="I120" s="74"/>
      <c r="J120" s="74"/>
      <c r="K120" s="74"/>
      <c r="L120" s="74"/>
      <c r="M120" s="74"/>
      <c r="N120" s="74"/>
      <c r="O120" s="74"/>
      <c r="P120" s="74"/>
      <c r="Q120" s="74"/>
      <c r="R120" s="74"/>
      <c r="S120" s="74"/>
      <c r="T120" s="74"/>
      <c r="U120" s="74"/>
      <c r="V120" s="74"/>
      <c r="W120" s="74"/>
      <c r="X120" s="74"/>
      <c r="Y120" s="74"/>
      <c r="Z120" s="74"/>
      <c r="AA120" s="74"/>
      <c r="AB120" s="74"/>
    </row>
    <row r="121" spans="1:28" ht="12.75" customHeight="1">
      <c r="A121" s="85">
        <v>45322</v>
      </c>
      <c r="B121" s="32" t="s">
        <v>1242</v>
      </c>
      <c r="C121" s="31" t="s">
        <v>1243</v>
      </c>
      <c r="D121" s="31" t="s">
        <v>1244</v>
      </c>
      <c r="E121" s="31" t="s">
        <v>573</v>
      </c>
      <c r="F121" s="86">
        <v>137615</v>
      </c>
      <c r="G121" s="32">
        <v>19.45</v>
      </c>
      <c r="H121" s="32" t="s">
        <v>860</v>
      </c>
      <c r="I121" s="74"/>
      <c r="J121" s="74"/>
      <c r="K121" s="74"/>
      <c r="L121" s="74"/>
      <c r="M121" s="74"/>
      <c r="N121" s="74"/>
      <c r="O121" s="74"/>
      <c r="P121" s="74"/>
      <c r="Q121" s="74"/>
      <c r="R121" s="74"/>
      <c r="S121" s="74"/>
      <c r="T121" s="74"/>
      <c r="U121" s="74"/>
      <c r="V121" s="74"/>
      <c r="W121" s="74"/>
      <c r="X121" s="74"/>
      <c r="Y121" s="74"/>
      <c r="Z121" s="74"/>
      <c r="AA121" s="74"/>
      <c r="AB121" s="74"/>
    </row>
    <row r="122" spans="1:28" ht="12.75" customHeight="1">
      <c r="A122" s="85">
        <v>45322</v>
      </c>
      <c r="B122" s="32" t="s">
        <v>1245</v>
      </c>
      <c r="C122" s="31" t="s">
        <v>1246</v>
      </c>
      <c r="D122" s="31" t="s">
        <v>1041</v>
      </c>
      <c r="E122" s="31" t="s">
        <v>573</v>
      </c>
      <c r="F122" s="86">
        <v>118906</v>
      </c>
      <c r="G122" s="32">
        <v>136.63</v>
      </c>
      <c r="H122" s="32" t="s">
        <v>860</v>
      </c>
      <c r="I122" s="74"/>
      <c r="J122" s="74"/>
      <c r="K122" s="74"/>
      <c r="L122" s="74"/>
      <c r="M122" s="74"/>
      <c r="N122" s="74"/>
      <c r="O122" s="74"/>
      <c r="P122" s="74"/>
      <c r="Q122" s="74"/>
      <c r="R122" s="74"/>
      <c r="S122" s="74"/>
      <c r="T122" s="74"/>
      <c r="U122" s="74"/>
      <c r="V122" s="74"/>
      <c r="W122" s="74"/>
      <c r="X122" s="74"/>
      <c r="Y122" s="74"/>
      <c r="Z122" s="74"/>
      <c r="AA122" s="74"/>
      <c r="AB122" s="74"/>
    </row>
    <row r="123" spans="1:28" ht="12.75" customHeight="1">
      <c r="A123" s="85">
        <v>45322</v>
      </c>
      <c r="B123" s="32" t="s">
        <v>1247</v>
      </c>
      <c r="C123" s="31" t="s">
        <v>1248</v>
      </c>
      <c r="D123" s="31" t="s">
        <v>878</v>
      </c>
      <c r="E123" s="31" t="s">
        <v>573</v>
      </c>
      <c r="F123" s="86">
        <v>2291982</v>
      </c>
      <c r="G123" s="32">
        <v>64.84</v>
      </c>
      <c r="H123" s="32" t="s">
        <v>860</v>
      </c>
      <c r="I123" s="74"/>
      <c r="J123" s="74"/>
      <c r="K123" s="74"/>
      <c r="L123" s="74"/>
      <c r="M123" s="74"/>
      <c r="N123" s="74"/>
      <c r="O123" s="74"/>
      <c r="P123" s="74"/>
      <c r="Q123" s="74"/>
      <c r="R123" s="74"/>
      <c r="S123" s="74"/>
      <c r="T123" s="74"/>
      <c r="U123" s="74"/>
      <c r="V123" s="74"/>
      <c r="W123" s="74"/>
      <c r="X123" s="74"/>
      <c r="Y123" s="74"/>
      <c r="Z123" s="74"/>
      <c r="AA123" s="74"/>
      <c r="AB123" s="74"/>
    </row>
    <row r="124" spans="1:28" ht="12.75" customHeight="1">
      <c r="A124" s="85">
        <v>45322</v>
      </c>
      <c r="B124" s="32" t="s">
        <v>1247</v>
      </c>
      <c r="C124" s="31" t="s">
        <v>1248</v>
      </c>
      <c r="D124" s="31" t="s">
        <v>575</v>
      </c>
      <c r="E124" s="31" t="s">
        <v>573</v>
      </c>
      <c r="F124" s="86">
        <v>3281163</v>
      </c>
      <c r="G124" s="32">
        <v>66.34</v>
      </c>
      <c r="H124" s="32" t="s">
        <v>860</v>
      </c>
      <c r="I124" s="74"/>
      <c r="J124" s="74"/>
      <c r="K124" s="74"/>
      <c r="L124" s="74"/>
      <c r="M124" s="74"/>
      <c r="N124" s="74"/>
      <c r="O124" s="74"/>
      <c r="P124" s="74"/>
      <c r="Q124" s="74"/>
      <c r="R124" s="74"/>
      <c r="S124" s="74"/>
      <c r="T124" s="74"/>
      <c r="U124" s="74"/>
      <c r="V124" s="74"/>
      <c r="W124" s="74"/>
      <c r="X124" s="74"/>
      <c r="Y124" s="74"/>
      <c r="Z124" s="74"/>
      <c r="AA124" s="74"/>
      <c r="AB124" s="74"/>
    </row>
    <row r="125" spans="1:28" ht="12.75" customHeight="1">
      <c r="A125" s="85">
        <v>45322</v>
      </c>
      <c r="B125" s="32" t="s">
        <v>1249</v>
      </c>
      <c r="C125" s="31" t="s">
        <v>1250</v>
      </c>
      <c r="D125" s="31" t="s">
        <v>575</v>
      </c>
      <c r="E125" s="31" t="s">
        <v>573</v>
      </c>
      <c r="F125" s="86">
        <v>1092110</v>
      </c>
      <c r="G125" s="32">
        <v>81.319999999999993</v>
      </c>
      <c r="H125" s="32" t="s">
        <v>860</v>
      </c>
      <c r="I125" s="74"/>
      <c r="J125" s="74"/>
      <c r="K125" s="74"/>
      <c r="L125" s="74"/>
      <c r="M125" s="74"/>
      <c r="N125" s="74"/>
      <c r="O125" s="74"/>
      <c r="P125" s="74"/>
      <c r="Q125" s="74"/>
      <c r="R125" s="74"/>
      <c r="S125" s="74"/>
      <c r="T125" s="74"/>
      <c r="U125" s="74"/>
      <c r="V125" s="74"/>
      <c r="W125" s="74"/>
      <c r="X125" s="74"/>
      <c r="Y125" s="74"/>
      <c r="Z125" s="74"/>
      <c r="AA125" s="74"/>
      <c r="AB125" s="74"/>
    </row>
    <row r="126" spans="1:28" ht="12.75" customHeight="1">
      <c r="A126" s="85">
        <v>45322</v>
      </c>
      <c r="B126" s="32" t="s">
        <v>1251</v>
      </c>
      <c r="C126" s="31" t="s">
        <v>1252</v>
      </c>
      <c r="D126" s="31" t="s">
        <v>1042</v>
      </c>
      <c r="E126" s="31" t="s">
        <v>573</v>
      </c>
      <c r="F126" s="86">
        <v>13850454</v>
      </c>
      <c r="G126" s="32">
        <v>5.22</v>
      </c>
      <c r="H126" s="32" t="s">
        <v>860</v>
      </c>
      <c r="I126" s="74"/>
      <c r="J126" s="74"/>
      <c r="K126" s="74"/>
      <c r="L126" s="74"/>
      <c r="M126" s="74"/>
      <c r="N126" s="74"/>
      <c r="O126" s="74"/>
      <c r="P126" s="74"/>
      <c r="Q126" s="74"/>
      <c r="R126" s="74"/>
      <c r="S126" s="74"/>
      <c r="T126" s="74"/>
      <c r="U126" s="74"/>
      <c r="V126" s="74"/>
      <c r="W126" s="74"/>
      <c r="X126" s="74"/>
      <c r="Y126" s="74"/>
      <c r="Z126" s="74"/>
      <c r="AA126" s="74"/>
      <c r="AB126" s="74"/>
    </row>
    <row r="127" spans="1:28" ht="12.75" customHeight="1">
      <c r="A127" s="85">
        <v>45322</v>
      </c>
      <c r="B127" s="32" t="s">
        <v>1251</v>
      </c>
      <c r="C127" s="31" t="s">
        <v>1252</v>
      </c>
      <c r="D127" s="31" t="s">
        <v>1004</v>
      </c>
      <c r="E127" s="31" t="s">
        <v>573</v>
      </c>
      <c r="F127" s="86">
        <v>9669872</v>
      </c>
      <c r="G127" s="32">
        <v>5.27</v>
      </c>
      <c r="H127" s="32" t="s">
        <v>860</v>
      </c>
      <c r="I127" s="74"/>
      <c r="J127" s="74"/>
      <c r="K127" s="74"/>
      <c r="L127" s="74"/>
      <c r="M127" s="74"/>
      <c r="N127" s="74"/>
      <c r="O127" s="74"/>
      <c r="P127" s="74"/>
      <c r="Q127" s="74"/>
      <c r="R127" s="74"/>
      <c r="S127" s="74"/>
      <c r="T127" s="74"/>
      <c r="U127" s="74"/>
      <c r="V127" s="74"/>
      <c r="W127" s="74"/>
      <c r="X127" s="74"/>
      <c r="Y127" s="74"/>
      <c r="Z127" s="74"/>
      <c r="AA127" s="74"/>
      <c r="AB127" s="74"/>
    </row>
    <row r="128" spans="1:28" ht="12.75" customHeight="1">
      <c r="A128" s="85">
        <v>45322</v>
      </c>
      <c r="B128" s="32" t="s">
        <v>1126</v>
      </c>
      <c r="C128" s="31" t="s">
        <v>1127</v>
      </c>
      <c r="D128" s="31" t="s">
        <v>575</v>
      </c>
      <c r="E128" s="31" t="s">
        <v>573</v>
      </c>
      <c r="F128" s="86">
        <v>1634773</v>
      </c>
      <c r="G128" s="32">
        <v>25.67</v>
      </c>
      <c r="H128" s="32" t="s">
        <v>860</v>
      </c>
      <c r="I128" s="74"/>
      <c r="J128" s="74"/>
      <c r="K128" s="74"/>
      <c r="L128" s="74"/>
      <c r="M128" s="74"/>
      <c r="N128" s="74"/>
      <c r="O128" s="74"/>
      <c r="P128" s="74"/>
      <c r="Q128" s="74"/>
      <c r="R128" s="74"/>
      <c r="S128" s="74"/>
      <c r="T128" s="74"/>
      <c r="U128" s="74"/>
      <c r="V128" s="74"/>
      <c r="W128" s="74"/>
      <c r="X128" s="74"/>
      <c r="Y128" s="74"/>
      <c r="Z128" s="74"/>
      <c r="AA128" s="74"/>
      <c r="AB128" s="74"/>
    </row>
    <row r="129" spans="1:28" ht="12.75" customHeight="1">
      <c r="A129" s="85">
        <v>45322</v>
      </c>
      <c r="B129" s="32" t="s">
        <v>1024</v>
      </c>
      <c r="C129" s="31" t="s">
        <v>1025</v>
      </c>
      <c r="D129" s="31" t="s">
        <v>575</v>
      </c>
      <c r="E129" s="31" t="s">
        <v>573</v>
      </c>
      <c r="F129" s="86">
        <v>14590600</v>
      </c>
      <c r="G129" s="32">
        <v>43.93</v>
      </c>
      <c r="H129" s="32" t="s">
        <v>860</v>
      </c>
      <c r="I129" s="74"/>
      <c r="J129" s="74"/>
      <c r="K129" s="74"/>
      <c r="L129" s="74"/>
      <c r="M129" s="74"/>
      <c r="N129" s="74"/>
      <c r="O129" s="74"/>
      <c r="P129" s="74"/>
      <c r="Q129" s="74"/>
      <c r="R129" s="74"/>
      <c r="S129" s="74"/>
      <c r="T129" s="74"/>
      <c r="U129" s="74"/>
      <c r="V129" s="74"/>
      <c r="W129" s="74"/>
      <c r="X129" s="74"/>
      <c r="Y129" s="74"/>
      <c r="Z129" s="74"/>
      <c r="AA129" s="74"/>
      <c r="AB129" s="74"/>
    </row>
    <row r="130" spans="1:28" ht="12.75" customHeight="1">
      <c r="A130" s="85">
        <v>45322</v>
      </c>
      <c r="B130" s="32" t="s">
        <v>1024</v>
      </c>
      <c r="C130" s="31" t="s">
        <v>1025</v>
      </c>
      <c r="D130" s="31" t="s">
        <v>878</v>
      </c>
      <c r="E130" s="31" t="s">
        <v>573</v>
      </c>
      <c r="F130" s="86">
        <v>14557403</v>
      </c>
      <c r="G130" s="32">
        <v>43.45</v>
      </c>
      <c r="H130" s="32" t="s">
        <v>860</v>
      </c>
      <c r="I130" s="74"/>
      <c r="J130" s="74"/>
      <c r="K130" s="74"/>
      <c r="L130" s="74"/>
      <c r="M130" s="74"/>
      <c r="N130" s="74"/>
      <c r="O130" s="74"/>
      <c r="P130" s="74"/>
      <c r="Q130" s="74"/>
      <c r="R130" s="74"/>
      <c r="S130" s="74"/>
      <c r="T130" s="74"/>
      <c r="U130" s="74"/>
      <c r="V130" s="74"/>
      <c r="W130" s="74"/>
      <c r="X130" s="74"/>
      <c r="Y130" s="74"/>
      <c r="Z130" s="74"/>
      <c r="AA130" s="74"/>
      <c r="AB130" s="74"/>
    </row>
    <row r="131" spans="1:28" ht="12.75" customHeight="1">
      <c r="A131" s="85">
        <v>45322</v>
      </c>
      <c r="B131" s="32" t="s">
        <v>1253</v>
      </c>
      <c r="C131" s="31" t="s">
        <v>1254</v>
      </c>
      <c r="D131" s="31" t="s">
        <v>575</v>
      </c>
      <c r="E131" s="31" t="s">
        <v>573</v>
      </c>
      <c r="F131" s="86">
        <v>1553920</v>
      </c>
      <c r="G131" s="32">
        <v>219.09</v>
      </c>
      <c r="H131" s="32" t="s">
        <v>860</v>
      </c>
      <c r="I131" s="74"/>
      <c r="J131" s="74"/>
      <c r="K131" s="74"/>
      <c r="L131" s="74"/>
      <c r="M131" s="74"/>
      <c r="N131" s="74"/>
      <c r="O131" s="74"/>
      <c r="P131" s="74"/>
      <c r="Q131" s="74"/>
      <c r="R131" s="74"/>
      <c r="S131" s="74"/>
      <c r="T131" s="74"/>
      <c r="U131" s="74"/>
      <c r="V131" s="74"/>
      <c r="W131" s="74"/>
      <c r="X131" s="74"/>
      <c r="Y131" s="74"/>
      <c r="Z131" s="74"/>
      <c r="AA131" s="74"/>
      <c r="AB131" s="74"/>
    </row>
    <row r="132" spans="1:28" ht="12.75" customHeight="1">
      <c r="A132" s="85">
        <v>45322</v>
      </c>
      <c r="B132" s="32" t="s">
        <v>137</v>
      </c>
      <c r="C132" s="31" t="s">
        <v>1065</v>
      </c>
      <c r="D132" s="31" t="s">
        <v>575</v>
      </c>
      <c r="E132" s="31" t="s">
        <v>573</v>
      </c>
      <c r="F132" s="86">
        <v>2877234</v>
      </c>
      <c r="G132" s="32">
        <v>220.65</v>
      </c>
      <c r="H132" s="32" t="s">
        <v>860</v>
      </c>
      <c r="I132" s="74"/>
      <c r="J132" s="74"/>
      <c r="K132" s="74"/>
      <c r="L132" s="74"/>
      <c r="M132" s="74"/>
      <c r="N132" s="74"/>
      <c r="O132" s="74"/>
      <c r="P132" s="74"/>
      <c r="Q132" s="74"/>
      <c r="R132" s="74"/>
      <c r="S132" s="74"/>
      <c r="T132" s="74"/>
      <c r="U132" s="74"/>
      <c r="V132" s="74"/>
      <c r="W132" s="74"/>
      <c r="X132" s="74"/>
      <c r="Y132" s="74"/>
      <c r="Z132" s="74"/>
      <c r="AA132" s="74"/>
      <c r="AB132" s="74"/>
    </row>
    <row r="133" spans="1:28" ht="12.75" customHeight="1">
      <c r="A133" s="85">
        <v>45322</v>
      </c>
      <c r="B133" s="32" t="s">
        <v>1130</v>
      </c>
      <c r="C133" s="31" t="s">
        <v>1131</v>
      </c>
      <c r="D133" s="31" t="s">
        <v>575</v>
      </c>
      <c r="E133" s="31" t="s">
        <v>573</v>
      </c>
      <c r="F133" s="86">
        <v>303954</v>
      </c>
      <c r="G133" s="32">
        <v>637.61</v>
      </c>
      <c r="H133" s="32" t="s">
        <v>860</v>
      </c>
      <c r="I133" s="74"/>
      <c r="J133" s="74"/>
      <c r="K133" s="74"/>
      <c r="L133" s="74"/>
      <c r="M133" s="74"/>
      <c r="N133" s="74"/>
      <c r="O133" s="74"/>
      <c r="P133" s="74"/>
      <c r="Q133" s="74"/>
      <c r="R133" s="74"/>
      <c r="S133" s="74"/>
      <c r="T133" s="74"/>
      <c r="U133" s="74"/>
      <c r="V133" s="74"/>
      <c r="W133" s="74"/>
      <c r="X133" s="74"/>
      <c r="Y133" s="74"/>
      <c r="Z133" s="74"/>
      <c r="AA133" s="74"/>
      <c r="AB133" s="74"/>
    </row>
    <row r="134" spans="1:28" ht="12.75" customHeight="1">
      <c r="A134" s="85">
        <v>45322</v>
      </c>
      <c r="B134" s="32" t="s">
        <v>1132</v>
      </c>
      <c r="C134" s="31" t="s">
        <v>1133</v>
      </c>
      <c r="D134" s="31" t="s">
        <v>575</v>
      </c>
      <c r="E134" s="31" t="s">
        <v>573</v>
      </c>
      <c r="F134" s="86">
        <v>154836</v>
      </c>
      <c r="G134" s="32">
        <v>138.59</v>
      </c>
      <c r="H134" s="32" t="s">
        <v>860</v>
      </c>
      <c r="I134" s="74"/>
      <c r="J134" s="74"/>
      <c r="K134" s="74"/>
      <c r="L134" s="74"/>
      <c r="M134" s="74"/>
      <c r="N134" s="74"/>
      <c r="O134" s="74"/>
      <c r="P134" s="74"/>
      <c r="Q134" s="74"/>
      <c r="R134" s="74"/>
      <c r="S134" s="74"/>
      <c r="T134" s="74"/>
      <c r="U134" s="74"/>
      <c r="V134" s="74"/>
      <c r="W134" s="74"/>
      <c r="X134" s="74"/>
      <c r="Y134" s="74"/>
      <c r="Z134" s="74"/>
      <c r="AA134" s="74"/>
      <c r="AB134" s="74"/>
    </row>
    <row r="135" spans="1:28" ht="12.75" customHeight="1">
      <c r="A135" s="85">
        <v>45322</v>
      </c>
      <c r="B135" s="32" t="s">
        <v>1255</v>
      </c>
      <c r="C135" s="31" t="s">
        <v>1256</v>
      </c>
      <c r="D135" s="31" t="s">
        <v>1257</v>
      </c>
      <c r="E135" s="31" t="s">
        <v>573</v>
      </c>
      <c r="F135" s="86">
        <v>621842</v>
      </c>
      <c r="G135" s="32">
        <v>382.59</v>
      </c>
      <c r="H135" s="32" t="s">
        <v>860</v>
      </c>
      <c r="I135" s="74"/>
      <c r="J135" s="74"/>
      <c r="K135" s="74"/>
      <c r="L135" s="74"/>
      <c r="M135" s="74"/>
      <c r="N135" s="74"/>
      <c r="O135" s="74"/>
      <c r="P135" s="74"/>
      <c r="Q135" s="74"/>
      <c r="R135" s="74"/>
      <c r="S135" s="74"/>
      <c r="T135" s="74"/>
      <c r="U135" s="74"/>
      <c r="V135" s="74"/>
      <c r="W135" s="74"/>
      <c r="X135" s="74"/>
      <c r="Y135" s="74"/>
      <c r="Z135" s="74"/>
      <c r="AA135" s="74"/>
      <c r="AB135" s="74"/>
    </row>
    <row r="136" spans="1:28" ht="12.75" customHeight="1">
      <c r="A136" s="85">
        <v>45322</v>
      </c>
      <c r="B136" s="32" t="s">
        <v>1255</v>
      </c>
      <c r="C136" s="31" t="s">
        <v>1256</v>
      </c>
      <c r="D136" s="31" t="s">
        <v>1258</v>
      </c>
      <c r="E136" s="31" t="s">
        <v>573</v>
      </c>
      <c r="F136" s="86">
        <v>865126</v>
      </c>
      <c r="G136" s="32">
        <v>391.83</v>
      </c>
      <c r="H136" s="32" t="s">
        <v>860</v>
      </c>
      <c r="I136" s="74"/>
      <c r="J136" s="74"/>
      <c r="K136" s="74"/>
      <c r="L136" s="74"/>
      <c r="M136" s="74"/>
      <c r="N136" s="74"/>
      <c r="O136" s="74"/>
      <c r="P136" s="74"/>
      <c r="Q136" s="74"/>
      <c r="R136" s="74"/>
      <c r="S136" s="74"/>
      <c r="T136" s="74"/>
      <c r="U136" s="74"/>
      <c r="V136" s="74"/>
      <c r="W136" s="74"/>
      <c r="X136" s="74"/>
      <c r="Y136" s="74"/>
      <c r="Z136" s="74"/>
      <c r="AA136" s="74"/>
      <c r="AB136" s="74"/>
    </row>
    <row r="137" spans="1:28" ht="12.75" customHeight="1">
      <c r="A137" s="85">
        <v>45322</v>
      </c>
      <c r="B137" s="32" t="s">
        <v>1134</v>
      </c>
      <c r="C137" s="31" t="s">
        <v>1135</v>
      </c>
      <c r="D137" s="31" t="s">
        <v>575</v>
      </c>
      <c r="E137" s="31" t="s">
        <v>573</v>
      </c>
      <c r="F137" s="86">
        <v>634510</v>
      </c>
      <c r="G137" s="32">
        <v>150.18</v>
      </c>
      <c r="H137" s="32" t="s">
        <v>860</v>
      </c>
      <c r="I137" s="74"/>
      <c r="J137" s="74"/>
      <c r="K137" s="74"/>
      <c r="L137" s="74"/>
      <c r="M137" s="74"/>
      <c r="N137" s="74"/>
      <c r="O137" s="74"/>
      <c r="P137" s="74"/>
      <c r="Q137" s="74"/>
      <c r="R137" s="74"/>
      <c r="S137" s="74"/>
      <c r="T137" s="74"/>
      <c r="U137" s="74"/>
      <c r="V137" s="74"/>
      <c r="W137" s="74"/>
      <c r="X137" s="74"/>
      <c r="Y137" s="74"/>
      <c r="Z137" s="74"/>
      <c r="AA137" s="74"/>
      <c r="AB137" s="74"/>
    </row>
    <row r="138" spans="1:28" ht="12.75" customHeight="1">
      <c r="A138" s="85">
        <v>45322</v>
      </c>
      <c r="B138" s="32" t="s">
        <v>1136</v>
      </c>
      <c r="C138" s="31" t="s">
        <v>1137</v>
      </c>
      <c r="D138" s="31" t="s">
        <v>898</v>
      </c>
      <c r="E138" s="31" t="s">
        <v>573</v>
      </c>
      <c r="F138" s="86">
        <v>132000</v>
      </c>
      <c r="G138" s="32">
        <v>209.5</v>
      </c>
      <c r="H138" s="32" t="s">
        <v>860</v>
      </c>
      <c r="I138" s="74"/>
      <c r="J138" s="74"/>
      <c r="K138" s="74"/>
      <c r="L138" s="74"/>
      <c r="M138" s="74"/>
      <c r="N138" s="74"/>
      <c r="O138" s="74"/>
      <c r="P138" s="74"/>
      <c r="Q138" s="74"/>
      <c r="R138" s="74"/>
      <c r="S138" s="74"/>
      <c r="T138" s="74"/>
      <c r="U138" s="74"/>
      <c r="V138" s="74"/>
      <c r="W138" s="74"/>
      <c r="X138" s="74"/>
      <c r="Y138" s="74"/>
      <c r="Z138" s="74"/>
      <c r="AA138" s="74"/>
      <c r="AB138" s="74"/>
    </row>
    <row r="139" spans="1:28" ht="12.75" customHeight="1">
      <c r="A139" s="85">
        <v>45322</v>
      </c>
      <c r="B139" s="32" t="s">
        <v>1138</v>
      </c>
      <c r="C139" s="31" t="s">
        <v>1139</v>
      </c>
      <c r="D139" s="31" t="s">
        <v>1129</v>
      </c>
      <c r="E139" s="31" t="s">
        <v>573</v>
      </c>
      <c r="F139" s="86">
        <v>471883</v>
      </c>
      <c r="G139" s="32">
        <v>22.06</v>
      </c>
      <c r="H139" s="32" t="s">
        <v>860</v>
      </c>
      <c r="I139" s="74"/>
      <c r="J139" s="74"/>
      <c r="K139" s="74"/>
      <c r="L139" s="74"/>
      <c r="M139" s="74"/>
      <c r="N139" s="74"/>
      <c r="O139" s="74"/>
      <c r="P139" s="74"/>
      <c r="Q139" s="74"/>
      <c r="R139" s="74"/>
      <c r="S139" s="74"/>
      <c r="T139" s="74"/>
      <c r="U139" s="74"/>
      <c r="V139" s="74"/>
      <c r="W139" s="74"/>
      <c r="X139" s="74"/>
      <c r="Y139" s="74"/>
      <c r="Z139" s="74"/>
      <c r="AA139" s="74"/>
      <c r="AB139" s="74"/>
    </row>
    <row r="140" spans="1:28" ht="12.75" customHeight="1">
      <c r="A140" s="85">
        <v>45322</v>
      </c>
      <c r="B140" s="32" t="s">
        <v>1138</v>
      </c>
      <c r="C140" s="31" t="s">
        <v>1139</v>
      </c>
      <c r="D140" s="31" t="s">
        <v>1259</v>
      </c>
      <c r="E140" s="31" t="s">
        <v>573</v>
      </c>
      <c r="F140" s="86">
        <v>300000</v>
      </c>
      <c r="G140" s="32">
        <v>22.7</v>
      </c>
      <c r="H140" s="32" t="s">
        <v>860</v>
      </c>
      <c r="I140" s="74"/>
      <c r="J140" s="74"/>
      <c r="K140" s="74"/>
      <c r="L140" s="74"/>
      <c r="M140" s="74"/>
      <c r="N140" s="74"/>
      <c r="O140" s="74"/>
      <c r="P140" s="74"/>
      <c r="Q140" s="74"/>
      <c r="R140" s="74"/>
      <c r="S140" s="74"/>
      <c r="T140" s="74"/>
      <c r="U140" s="74"/>
      <c r="V140" s="74"/>
      <c r="W140" s="74"/>
      <c r="X140" s="74"/>
      <c r="Y140" s="74"/>
      <c r="Z140" s="74"/>
      <c r="AA140" s="74"/>
      <c r="AB140" s="74"/>
    </row>
    <row r="141" spans="1:28" ht="12.75" customHeight="1">
      <c r="A141" s="85">
        <v>45322</v>
      </c>
      <c r="B141" s="32" t="s">
        <v>1260</v>
      </c>
      <c r="C141" s="31" t="s">
        <v>1261</v>
      </c>
      <c r="D141" s="31" t="s">
        <v>1095</v>
      </c>
      <c r="E141" s="31" t="s">
        <v>573</v>
      </c>
      <c r="F141" s="86">
        <v>217647</v>
      </c>
      <c r="G141" s="32">
        <v>20.73</v>
      </c>
      <c r="H141" s="32" t="s">
        <v>860</v>
      </c>
      <c r="I141" s="74"/>
      <c r="J141" s="74"/>
      <c r="K141" s="74"/>
      <c r="L141" s="74"/>
      <c r="M141" s="74"/>
      <c r="N141" s="74"/>
      <c r="O141" s="74"/>
      <c r="P141" s="74"/>
      <c r="Q141" s="74"/>
      <c r="R141" s="74"/>
      <c r="S141" s="74"/>
      <c r="T141" s="74"/>
      <c r="U141" s="74"/>
      <c r="V141" s="74"/>
      <c r="W141" s="74"/>
      <c r="X141" s="74"/>
      <c r="Y141" s="74"/>
      <c r="Z141" s="74"/>
      <c r="AA141" s="74"/>
      <c r="AB141" s="74"/>
    </row>
    <row r="142" spans="1:28" ht="12.75" customHeight="1">
      <c r="A142" s="85">
        <v>45322</v>
      </c>
      <c r="B142" s="32" t="s">
        <v>1262</v>
      </c>
      <c r="C142" s="31" t="s">
        <v>1263</v>
      </c>
      <c r="D142" s="31" t="s">
        <v>1067</v>
      </c>
      <c r="E142" s="31" t="s">
        <v>573</v>
      </c>
      <c r="F142" s="86">
        <v>123073</v>
      </c>
      <c r="G142" s="32">
        <v>137.27000000000001</v>
      </c>
      <c r="H142" s="32" t="s">
        <v>860</v>
      </c>
      <c r="I142" s="74"/>
      <c r="J142" s="74"/>
      <c r="K142" s="74"/>
      <c r="L142" s="74"/>
      <c r="M142" s="74"/>
      <c r="N142" s="74"/>
      <c r="O142" s="74"/>
      <c r="P142" s="74"/>
      <c r="Q142" s="74"/>
      <c r="R142" s="74"/>
      <c r="S142" s="74"/>
      <c r="T142" s="74"/>
      <c r="U142" s="74"/>
      <c r="V142" s="74"/>
      <c r="W142" s="74"/>
      <c r="X142" s="74"/>
      <c r="Y142" s="74"/>
      <c r="Z142" s="74"/>
      <c r="AA142" s="74"/>
      <c r="AB142" s="74"/>
    </row>
    <row r="143" spans="1:28" ht="12.75" customHeight="1">
      <c r="A143" s="85">
        <v>45322</v>
      </c>
      <c r="B143" s="32" t="s">
        <v>1264</v>
      </c>
      <c r="C143" s="31" t="s">
        <v>1265</v>
      </c>
      <c r="D143" s="31" t="s">
        <v>1266</v>
      </c>
      <c r="E143" s="31" t="s">
        <v>573</v>
      </c>
      <c r="F143" s="86">
        <v>107667</v>
      </c>
      <c r="G143" s="32">
        <v>67.790000000000006</v>
      </c>
      <c r="H143" s="32" t="s">
        <v>860</v>
      </c>
      <c r="I143" s="74"/>
      <c r="J143" s="74"/>
      <c r="K143" s="74"/>
      <c r="L143" s="74"/>
      <c r="M143" s="74"/>
      <c r="N143" s="74"/>
      <c r="O143" s="74"/>
      <c r="P143" s="74"/>
      <c r="Q143" s="74"/>
      <c r="R143" s="74"/>
      <c r="S143" s="74"/>
      <c r="T143" s="74"/>
      <c r="U143" s="74"/>
      <c r="V143" s="74"/>
      <c r="W143" s="74"/>
      <c r="X143" s="74"/>
      <c r="Y143" s="74"/>
      <c r="Z143" s="74"/>
      <c r="AA143" s="74"/>
      <c r="AB143" s="74"/>
    </row>
    <row r="144" spans="1:28" ht="12.75" customHeight="1">
      <c r="A144" s="85">
        <v>45322</v>
      </c>
      <c r="B144" s="32" t="s">
        <v>1267</v>
      </c>
      <c r="C144" s="31" t="s">
        <v>1268</v>
      </c>
      <c r="D144" s="31" t="s">
        <v>1269</v>
      </c>
      <c r="E144" s="31" t="s">
        <v>573</v>
      </c>
      <c r="F144" s="86">
        <v>1000000</v>
      </c>
      <c r="G144" s="32">
        <v>49.5</v>
      </c>
      <c r="H144" s="32" t="s">
        <v>860</v>
      </c>
      <c r="I144" s="74"/>
      <c r="J144" s="74"/>
      <c r="K144" s="74"/>
      <c r="L144" s="74"/>
      <c r="M144" s="74"/>
      <c r="N144" s="74"/>
      <c r="O144" s="74"/>
      <c r="P144" s="74"/>
      <c r="Q144" s="74"/>
      <c r="R144" s="74"/>
      <c r="S144" s="74"/>
      <c r="T144" s="74"/>
      <c r="U144" s="74"/>
      <c r="V144" s="74"/>
      <c r="W144" s="74"/>
      <c r="X144" s="74"/>
      <c r="Y144" s="74"/>
      <c r="Z144" s="74"/>
      <c r="AA144" s="74"/>
      <c r="AB144" s="74"/>
    </row>
    <row r="145" spans="1:28" ht="12.75" customHeight="1">
      <c r="A145" s="85">
        <v>45322</v>
      </c>
      <c r="B145" s="32" t="s">
        <v>1270</v>
      </c>
      <c r="C145" s="31" t="s">
        <v>1271</v>
      </c>
      <c r="D145" s="31" t="s">
        <v>575</v>
      </c>
      <c r="E145" s="31" t="s">
        <v>573</v>
      </c>
      <c r="F145" s="86">
        <v>3606883</v>
      </c>
      <c r="G145" s="32">
        <v>51.11</v>
      </c>
      <c r="H145" s="32" t="s">
        <v>860</v>
      </c>
      <c r="I145" s="74"/>
      <c r="J145" s="74"/>
      <c r="K145" s="74"/>
      <c r="L145" s="74"/>
      <c r="M145" s="74"/>
      <c r="N145" s="74"/>
      <c r="O145" s="74"/>
      <c r="P145" s="74"/>
      <c r="Q145" s="74"/>
      <c r="R145" s="74"/>
      <c r="S145" s="74"/>
      <c r="T145" s="74"/>
      <c r="U145" s="74"/>
      <c r="V145" s="74"/>
      <c r="W145" s="74"/>
      <c r="X145" s="74"/>
      <c r="Y145" s="74"/>
      <c r="Z145" s="74"/>
      <c r="AA145" s="74"/>
      <c r="AB145" s="74"/>
    </row>
    <row r="146" spans="1:28" ht="12.75" customHeight="1">
      <c r="A146" s="85">
        <v>45322</v>
      </c>
      <c r="B146" s="32" t="s">
        <v>994</v>
      </c>
      <c r="C146" s="31" t="s">
        <v>995</v>
      </c>
      <c r="D146" s="31" t="s">
        <v>575</v>
      </c>
      <c r="E146" s="31" t="s">
        <v>573</v>
      </c>
      <c r="F146" s="86">
        <v>5585616</v>
      </c>
      <c r="G146" s="32">
        <v>48.67</v>
      </c>
      <c r="H146" s="32" t="s">
        <v>860</v>
      </c>
      <c r="I146" s="74"/>
      <c r="J146" s="74"/>
      <c r="K146" s="74"/>
      <c r="L146" s="74"/>
      <c r="M146" s="74"/>
      <c r="N146" s="74"/>
      <c r="O146" s="74"/>
      <c r="P146" s="74"/>
      <c r="Q146" s="74"/>
      <c r="R146" s="74"/>
      <c r="S146" s="74"/>
      <c r="T146" s="74"/>
      <c r="U146" s="74"/>
      <c r="V146" s="74"/>
      <c r="W146" s="74"/>
      <c r="X146" s="74"/>
      <c r="Y146" s="74"/>
      <c r="Z146" s="74"/>
      <c r="AA146" s="74"/>
      <c r="AB146" s="74"/>
    </row>
    <row r="147" spans="1:28" ht="12.75" customHeight="1">
      <c r="A147" s="85">
        <v>45322</v>
      </c>
      <c r="B147" s="32" t="s">
        <v>994</v>
      </c>
      <c r="C147" s="31" t="s">
        <v>995</v>
      </c>
      <c r="D147" s="31" t="s">
        <v>970</v>
      </c>
      <c r="E147" s="31" t="s">
        <v>573</v>
      </c>
      <c r="F147" s="86">
        <v>2230677</v>
      </c>
      <c r="G147" s="32">
        <v>49.34</v>
      </c>
      <c r="H147" s="32" t="s">
        <v>860</v>
      </c>
      <c r="I147" s="74"/>
      <c r="J147" s="74"/>
      <c r="K147" s="74"/>
      <c r="L147" s="74"/>
      <c r="M147" s="74"/>
      <c r="N147" s="74"/>
      <c r="O147" s="74"/>
      <c r="P147" s="74"/>
      <c r="Q147" s="74"/>
      <c r="R147" s="74"/>
      <c r="S147" s="74"/>
      <c r="T147" s="74"/>
      <c r="U147" s="74"/>
      <c r="V147" s="74"/>
      <c r="W147" s="74"/>
      <c r="X147" s="74"/>
      <c r="Y147" s="74"/>
      <c r="Z147" s="74"/>
      <c r="AA147" s="74"/>
      <c r="AB147" s="74"/>
    </row>
    <row r="148" spans="1:28" ht="12.75" customHeight="1">
      <c r="A148" s="85">
        <v>45322</v>
      </c>
      <c r="B148" s="32" t="s">
        <v>994</v>
      </c>
      <c r="C148" s="31" t="s">
        <v>995</v>
      </c>
      <c r="D148" s="31" t="s">
        <v>1043</v>
      </c>
      <c r="E148" s="31" t="s">
        <v>573</v>
      </c>
      <c r="F148" s="86">
        <v>1160175</v>
      </c>
      <c r="G148" s="32">
        <v>48.73</v>
      </c>
      <c r="H148" s="32" t="s">
        <v>860</v>
      </c>
      <c r="I148" s="74"/>
      <c r="J148" s="74"/>
      <c r="K148" s="74"/>
      <c r="L148" s="74"/>
      <c r="M148" s="74"/>
      <c r="N148" s="74"/>
      <c r="O148" s="74"/>
      <c r="P148" s="74"/>
      <c r="Q148" s="74"/>
      <c r="R148" s="74"/>
      <c r="S148" s="74"/>
      <c r="T148" s="74"/>
      <c r="U148" s="74"/>
      <c r="V148" s="74"/>
      <c r="W148" s="74"/>
      <c r="X148" s="74"/>
      <c r="Y148" s="74"/>
      <c r="Z148" s="74"/>
      <c r="AA148" s="74"/>
      <c r="AB148" s="74"/>
    </row>
    <row r="149" spans="1:28" ht="12.75" customHeight="1">
      <c r="A149" s="85">
        <v>45322</v>
      </c>
      <c r="B149" s="32" t="s">
        <v>994</v>
      </c>
      <c r="C149" s="31" t="s">
        <v>995</v>
      </c>
      <c r="D149" s="31" t="s">
        <v>1272</v>
      </c>
      <c r="E149" s="31" t="s">
        <v>573</v>
      </c>
      <c r="F149" s="86">
        <v>889619</v>
      </c>
      <c r="G149" s="32">
        <v>48.95</v>
      </c>
      <c r="H149" s="32" t="s">
        <v>860</v>
      </c>
      <c r="I149" s="74"/>
      <c r="J149" s="74"/>
      <c r="K149" s="74"/>
      <c r="L149" s="74"/>
      <c r="M149" s="74"/>
      <c r="N149" s="74"/>
      <c r="O149" s="74"/>
      <c r="P149" s="74"/>
      <c r="Q149" s="74"/>
      <c r="R149" s="74"/>
      <c r="S149" s="74"/>
      <c r="T149" s="74"/>
      <c r="U149" s="74"/>
      <c r="V149" s="74"/>
      <c r="W149" s="74"/>
      <c r="X149" s="74"/>
      <c r="Y149" s="74"/>
      <c r="Z149" s="74"/>
      <c r="AA149" s="74"/>
      <c r="AB149" s="74"/>
    </row>
    <row r="150" spans="1:28" ht="12.75" customHeight="1">
      <c r="A150" s="85">
        <v>45322</v>
      </c>
      <c r="B150" s="32" t="s">
        <v>994</v>
      </c>
      <c r="C150" s="31" t="s">
        <v>995</v>
      </c>
      <c r="D150" s="31" t="s">
        <v>878</v>
      </c>
      <c r="E150" s="31" t="s">
        <v>573</v>
      </c>
      <c r="F150" s="86">
        <v>4922487</v>
      </c>
      <c r="G150" s="32">
        <v>48.21</v>
      </c>
      <c r="H150" s="32" t="s">
        <v>860</v>
      </c>
      <c r="I150" s="74"/>
      <c r="J150" s="74"/>
      <c r="K150" s="74"/>
      <c r="L150" s="74"/>
      <c r="M150" s="74"/>
      <c r="N150" s="74"/>
      <c r="O150" s="74"/>
      <c r="P150" s="74"/>
      <c r="Q150" s="74"/>
      <c r="R150" s="74"/>
      <c r="S150" s="74"/>
      <c r="T150" s="74"/>
      <c r="U150" s="74"/>
      <c r="V150" s="74"/>
      <c r="W150" s="74"/>
      <c r="X150" s="74"/>
      <c r="Y150" s="74"/>
      <c r="Z150" s="74"/>
      <c r="AA150" s="74"/>
      <c r="AB150" s="74"/>
    </row>
    <row r="151" spans="1:28" ht="12.75" customHeight="1">
      <c r="A151" s="85">
        <v>45322</v>
      </c>
      <c r="B151" s="32" t="s">
        <v>1273</v>
      </c>
      <c r="C151" s="31" t="s">
        <v>1274</v>
      </c>
      <c r="D151" s="31" t="s">
        <v>575</v>
      </c>
      <c r="E151" s="31" t="s">
        <v>573</v>
      </c>
      <c r="F151" s="86">
        <v>206270</v>
      </c>
      <c r="G151" s="32">
        <v>323.95</v>
      </c>
      <c r="H151" s="32" t="s">
        <v>860</v>
      </c>
      <c r="I151" s="74"/>
      <c r="J151" s="74"/>
      <c r="K151" s="74"/>
      <c r="L151" s="74"/>
      <c r="M151" s="74"/>
      <c r="N151" s="74"/>
      <c r="O151" s="74"/>
      <c r="P151" s="74"/>
      <c r="Q151" s="74"/>
      <c r="R151" s="74"/>
      <c r="S151" s="74"/>
      <c r="T151" s="74"/>
      <c r="U151" s="74"/>
      <c r="V151" s="74"/>
      <c r="W151" s="74"/>
      <c r="X151" s="74"/>
      <c r="Y151" s="74"/>
      <c r="Z151" s="74"/>
      <c r="AA151" s="74"/>
      <c r="AB151" s="74"/>
    </row>
    <row r="152" spans="1:28" ht="12.75" customHeight="1">
      <c r="A152" s="85">
        <v>45322</v>
      </c>
      <c r="B152" s="32" t="s">
        <v>1140</v>
      </c>
      <c r="C152" s="31" t="s">
        <v>1141</v>
      </c>
      <c r="D152" s="31" t="s">
        <v>1275</v>
      </c>
      <c r="E152" s="31" t="s">
        <v>573</v>
      </c>
      <c r="F152" s="86">
        <v>96648</v>
      </c>
      <c r="G152" s="32">
        <v>32.31</v>
      </c>
      <c r="H152" s="32" t="s">
        <v>860</v>
      </c>
      <c r="I152" s="74"/>
      <c r="J152" s="74"/>
      <c r="K152" s="74"/>
      <c r="L152" s="74"/>
      <c r="M152" s="74"/>
      <c r="N152" s="74"/>
      <c r="O152" s="74"/>
      <c r="P152" s="74"/>
      <c r="Q152" s="74"/>
      <c r="R152" s="74"/>
      <c r="S152" s="74"/>
      <c r="T152" s="74"/>
      <c r="U152" s="74"/>
      <c r="V152" s="74"/>
      <c r="W152" s="74"/>
      <c r="X152" s="74"/>
      <c r="Y152" s="74"/>
      <c r="Z152" s="74"/>
      <c r="AA152" s="74"/>
      <c r="AB152" s="74"/>
    </row>
    <row r="153" spans="1:28" ht="12.75" customHeight="1">
      <c r="A153" s="85">
        <v>45322</v>
      </c>
      <c r="B153" s="32" t="s">
        <v>1140</v>
      </c>
      <c r="C153" s="31" t="s">
        <v>1141</v>
      </c>
      <c r="D153" s="31" t="s">
        <v>1095</v>
      </c>
      <c r="E153" s="31" t="s">
        <v>573</v>
      </c>
      <c r="F153" s="86">
        <v>507786</v>
      </c>
      <c r="G153" s="32">
        <v>31.91</v>
      </c>
      <c r="H153" s="32" t="s">
        <v>860</v>
      </c>
      <c r="I153" s="74"/>
      <c r="J153" s="74"/>
      <c r="K153" s="74"/>
      <c r="L153" s="74"/>
      <c r="M153" s="74"/>
      <c r="N153" s="74"/>
      <c r="O153" s="74"/>
      <c r="P153" s="74"/>
      <c r="Q153" s="74"/>
      <c r="R153" s="74"/>
      <c r="S153" s="74"/>
      <c r="T153" s="74"/>
      <c r="U153" s="74"/>
      <c r="V153" s="74"/>
      <c r="W153" s="74"/>
      <c r="X153" s="74"/>
      <c r="Y153" s="74"/>
      <c r="Z153" s="74"/>
      <c r="AA153" s="74"/>
      <c r="AB153" s="74"/>
    </row>
    <row r="154" spans="1:28" ht="12.75" customHeight="1">
      <c r="A154" s="85">
        <v>45322</v>
      </c>
      <c r="B154" s="32" t="s">
        <v>1140</v>
      </c>
      <c r="C154" s="31" t="s">
        <v>1141</v>
      </c>
      <c r="D154" s="31" t="s">
        <v>1066</v>
      </c>
      <c r="E154" s="31" t="s">
        <v>573</v>
      </c>
      <c r="F154" s="86">
        <v>74000</v>
      </c>
      <c r="G154" s="32">
        <v>31.31</v>
      </c>
      <c r="H154" s="32" t="s">
        <v>860</v>
      </c>
      <c r="I154" s="74"/>
      <c r="J154" s="74"/>
      <c r="K154" s="74"/>
      <c r="L154" s="74"/>
      <c r="M154" s="74"/>
      <c r="N154" s="74"/>
      <c r="O154" s="74"/>
      <c r="P154" s="74"/>
      <c r="Q154" s="74"/>
      <c r="R154" s="74"/>
      <c r="S154" s="74"/>
      <c r="T154" s="74"/>
      <c r="U154" s="74"/>
      <c r="V154" s="74"/>
      <c r="W154" s="74"/>
      <c r="X154" s="74"/>
      <c r="Y154" s="74"/>
      <c r="Z154" s="74"/>
      <c r="AA154" s="74"/>
      <c r="AB154" s="74"/>
    </row>
    <row r="155" spans="1:28" ht="12.75" customHeight="1">
      <c r="A155" s="85">
        <v>45322</v>
      </c>
      <c r="B155" s="32" t="s">
        <v>1140</v>
      </c>
      <c r="C155" s="31" t="s">
        <v>1141</v>
      </c>
      <c r="D155" s="31" t="s">
        <v>1276</v>
      </c>
      <c r="E155" s="31" t="s">
        <v>573</v>
      </c>
      <c r="F155" s="86">
        <v>134543</v>
      </c>
      <c r="G155" s="32">
        <v>31.49</v>
      </c>
      <c r="H155" s="32" t="s">
        <v>860</v>
      </c>
      <c r="I155" s="74"/>
      <c r="J155" s="74"/>
      <c r="K155" s="74"/>
      <c r="L155" s="74"/>
      <c r="M155" s="74"/>
      <c r="N155" s="74"/>
      <c r="O155" s="74"/>
      <c r="P155" s="74"/>
      <c r="Q155" s="74"/>
      <c r="R155" s="74"/>
      <c r="S155" s="74"/>
      <c r="T155" s="74"/>
      <c r="U155" s="74"/>
      <c r="V155" s="74"/>
      <c r="W155" s="74"/>
      <c r="X155" s="74"/>
      <c r="Y155" s="74"/>
      <c r="Z155" s="74"/>
      <c r="AA155" s="74"/>
      <c r="AB155" s="74"/>
    </row>
    <row r="156" spans="1:28" ht="12.75" customHeight="1">
      <c r="A156" s="85">
        <v>45322</v>
      </c>
      <c r="B156" s="32" t="s">
        <v>1140</v>
      </c>
      <c r="C156" s="31" t="s">
        <v>1141</v>
      </c>
      <c r="D156" s="31" t="s">
        <v>1277</v>
      </c>
      <c r="E156" s="31" t="s">
        <v>573</v>
      </c>
      <c r="F156" s="86">
        <v>100549</v>
      </c>
      <c r="G156" s="32">
        <v>31.6</v>
      </c>
      <c r="H156" s="32" t="s">
        <v>860</v>
      </c>
      <c r="I156" s="74"/>
      <c r="J156" s="74"/>
      <c r="K156" s="74"/>
      <c r="L156" s="74"/>
      <c r="M156" s="74"/>
      <c r="N156" s="74"/>
      <c r="O156" s="74"/>
      <c r="P156" s="74"/>
      <c r="Q156" s="74"/>
      <c r="R156" s="74"/>
      <c r="S156" s="74"/>
      <c r="T156" s="74"/>
      <c r="U156" s="74"/>
      <c r="V156" s="74"/>
      <c r="W156" s="74"/>
      <c r="X156" s="74"/>
      <c r="Y156" s="74"/>
      <c r="Z156" s="74"/>
      <c r="AA156" s="74"/>
      <c r="AB156" s="74"/>
    </row>
    <row r="157" spans="1:28" ht="12.75" customHeight="1">
      <c r="A157" s="85">
        <v>45322</v>
      </c>
      <c r="B157" s="32" t="s">
        <v>1140</v>
      </c>
      <c r="C157" s="31" t="s">
        <v>1141</v>
      </c>
      <c r="D157" s="31" t="s">
        <v>1278</v>
      </c>
      <c r="E157" s="31" t="s">
        <v>573</v>
      </c>
      <c r="F157" s="86">
        <v>200000</v>
      </c>
      <c r="G157" s="32">
        <v>32.68</v>
      </c>
      <c r="H157" s="32" t="s">
        <v>860</v>
      </c>
      <c r="I157" s="74"/>
      <c r="J157" s="74"/>
      <c r="K157" s="74"/>
      <c r="L157" s="74"/>
      <c r="M157" s="74"/>
      <c r="N157" s="74"/>
      <c r="O157" s="74"/>
      <c r="P157" s="74"/>
      <c r="Q157" s="74"/>
      <c r="R157" s="74"/>
      <c r="S157" s="74"/>
      <c r="T157" s="74"/>
      <c r="U157" s="74"/>
      <c r="V157" s="74"/>
      <c r="W157" s="74"/>
      <c r="X157" s="74"/>
      <c r="Y157" s="74"/>
      <c r="Z157" s="74"/>
      <c r="AA157" s="74"/>
      <c r="AB157" s="74"/>
    </row>
    <row r="158" spans="1:28" ht="12.75" customHeight="1">
      <c r="A158" s="85">
        <v>45322</v>
      </c>
      <c r="B158" s="32" t="s">
        <v>1140</v>
      </c>
      <c r="C158" s="31" t="s">
        <v>1141</v>
      </c>
      <c r="D158" s="31" t="s">
        <v>1096</v>
      </c>
      <c r="E158" s="31" t="s">
        <v>573</v>
      </c>
      <c r="F158" s="86">
        <v>155418</v>
      </c>
      <c r="G158" s="32">
        <v>31.66</v>
      </c>
      <c r="H158" s="32" t="s">
        <v>860</v>
      </c>
      <c r="I158" s="74"/>
      <c r="J158" s="74"/>
      <c r="K158" s="74"/>
      <c r="L158" s="74"/>
      <c r="M158" s="74"/>
      <c r="N158" s="74"/>
      <c r="O158" s="74"/>
      <c r="P158" s="74"/>
      <c r="Q158" s="74"/>
      <c r="R158" s="74"/>
      <c r="S158" s="74"/>
      <c r="T158" s="74"/>
      <c r="U158" s="74"/>
      <c r="V158" s="74"/>
      <c r="W158" s="74"/>
      <c r="X158" s="74"/>
      <c r="Y158" s="74"/>
      <c r="Z158" s="74"/>
      <c r="AA158" s="74"/>
      <c r="AB158" s="74"/>
    </row>
    <row r="159" spans="1:28" ht="12.75" customHeight="1">
      <c r="A159" s="85">
        <v>45322</v>
      </c>
      <c r="B159" s="32" t="s">
        <v>1140</v>
      </c>
      <c r="C159" s="31" t="s">
        <v>1141</v>
      </c>
      <c r="D159" s="31" t="s">
        <v>1128</v>
      </c>
      <c r="E159" s="31" t="s">
        <v>573</v>
      </c>
      <c r="F159" s="86">
        <v>103584</v>
      </c>
      <c r="G159" s="32">
        <v>31.45</v>
      </c>
      <c r="H159" s="32" t="s">
        <v>860</v>
      </c>
      <c r="I159" s="74"/>
      <c r="J159" s="74"/>
      <c r="K159" s="74"/>
      <c r="L159" s="74"/>
      <c r="M159" s="74"/>
      <c r="N159" s="74"/>
      <c r="O159" s="74"/>
      <c r="P159" s="74"/>
      <c r="Q159" s="74"/>
      <c r="R159" s="74"/>
      <c r="S159" s="74"/>
      <c r="T159" s="74"/>
      <c r="U159" s="74"/>
      <c r="V159" s="74"/>
      <c r="W159" s="74"/>
      <c r="X159" s="74"/>
      <c r="Y159" s="74"/>
      <c r="Z159" s="74"/>
      <c r="AA159" s="74"/>
      <c r="AB159" s="74"/>
    </row>
    <row r="160" spans="1:28" ht="12.75" customHeight="1">
      <c r="A160" s="85">
        <v>45322</v>
      </c>
      <c r="B160" s="32" t="s">
        <v>1140</v>
      </c>
      <c r="C160" s="31" t="s">
        <v>1141</v>
      </c>
      <c r="D160" s="31" t="s">
        <v>1067</v>
      </c>
      <c r="E160" s="31" t="s">
        <v>573</v>
      </c>
      <c r="F160" s="86">
        <v>208947</v>
      </c>
      <c r="G160" s="32">
        <v>31.2</v>
      </c>
      <c r="H160" s="32" t="s">
        <v>860</v>
      </c>
      <c r="I160" s="74"/>
      <c r="J160" s="74"/>
      <c r="K160" s="74"/>
      <c r="L160" s="74"/>
      <c r="M160" s="74"/>
      <c r="N160" s="74"/>
      <c r="O160" s="74"/>
      <c r="P160" s="74"/>
      <c r="Q160" s="74"/>
      <c r="R160" s="74"/>
      <c r="S160" s="74"/>
      <c r="T160" s="74"/>
      <c r="U160" s="74"/>
      <c r="V160" s="74"/>
      <c r="W160" s="74"/>
      <c r="X160" s="74"/>
      <c r="Y160" s="74"/>
      <c r="Z160" s="74"/>
      <c r="AA160" s="74"/>
      <c r="AB160" s="74"/>
    </row>
    <row r="161" spans="1:28" ht="12.75" customHeight="1">
      <c r="A161" s="85">
        <v>45322</v>
      </c>
      <c r="B161" s="32" t="s">
        <v>934</v>
      </c>
      <c r="C161" s="31" t="s">
        <v>935</v>
      </c>
      <c r="D161" s="31" t="s">
        <v>1279</v>
      </c>
      <c r="E161" s="31" t="s">
        <v>573</v>
      </c>
      <c r="F161" s="86">
        <v>634189</v>
      </c>
      <c r="G161" s="32">
        <v>70.010000000000005</v>
      </c>
      <c r="H161" s="32" t="s">
        <v>860</v>
      </c>
      <c r="I161" s="74"/>
      <c r="J161" s="74"/>
      <c r="K161" s="74"/>
      <c r="L161" s="74"/>
      <c r="M161" s="74"/>
      <c r="N161" s="74"/>
      <c r="O161" s="74"/>
      <c r="P161" s="74"/>
      <c r="Q161" s="74"/>
      <c r="R161" s="74"/>
      <c r="S161" s="74"/>
      <c r="T161" s="74"/>
      <c r="U161" s="74"/>
      <c r="V161" s="74"/>
      <c r="W161" s="74"/>
      <c r="X161" s="74"/>
      <c r="Y161" s="74"/>
      <c r="Z161" s="74"/>
      <c r="AA161" s="74"/>
      <c r="AB161" s="74"/>
    </row>
    <row r="162" spans="1:28" ht="12.75" customHeight="1">
      <c r="A162" s="85">
        <v>45322</v>
      </c>
      <c r="B162" s="32" t="s">
        <v>934</v>
      </c>
      <c r="C162" s="31" t="s">
        <v>935</v>
      </c>
      <c r="D162" s="31" t="s">
        <v>1280</v>
      </c>
      <c r="E162" s="31" t="s">
        <v>573</v>
      </c>
      <c r="F162" s="86">
        <v>671579</v>
      </c>
      <c r="G162" s="32">
        <v>70.069999999999993</v>
      </c>
      <c r="H162" s="32" t="s">
        <v>860</v>
      </c>
      <c r="I162" s="74"/>
      <c r="J162" s="74"/>
      <c r="K162" s="74"/>
      <c r="L162" s="74"/>
      <c r="M162" s="74"/>
      <c r="N162" s="74"/>
      <c r="O162" s="74"/>
      <c r="P162" s="74"/>
      <c r="Q162" s="74"/>
      <c r="R162" s="74"/>
      <c r="S162" s="74"/>
      <c r="T162" s="74"/>
      <c r="U162" s="74"/>
      <c r="V162" s="74"/>
      <c r="W162" s="74"/>
      <c r="X162" s="74"/>
      <c r="Y162" s="74"/>
      <c r="Z162" s="74"/>
      <c r="AA162" s="74"/>
      <c r="AB162" s="74"/>
    </row>
    <row r="163" spans="1:28" ht="12.75" customHeight="1">
      <c r="A163" s="85">
        <v>45322</v>
      </c>
      <c r="B163" s="32" t="s">
        <v>1281</v>
      </c>
      <c r="C163" s="31" t="s">
        <v>1282</v>
      </c>
      <c r="D163" s="31" t="s">
        <v>575</v>
      </c>
      <c r="E163" s="31" t="s">
        <v>573</v>
      </c>
      <c r="F163" s="86">
        <v>2279645</v>
      </c>
      <c r="G163" s="32">
        <v>128.91</v>
      </c>
      <c r="H163" s="32" t="s">
        <v>860</v>
      </c>
      <c r="I163" s="74"/>
      <c r="J163" s="74"/>
      <c r="K163" s="74"/>
      <c r="L163" s="74"/>
      <c r="M163" s="74"/>
      <c r="N163" s="74"/>
      <c r="O163" s="74"/>
      <c r="P163" s="74"/>
      <c r="Q163" s="74"/>
      <c r="R163" s="74"/>
      <c r="S163" s="74"/>
      <c r="T163" s="74"/>
      <c r="U163" s="74"/>
      <c r="V163" s="74"/>
      <c r="W163" s="74"/>
      <c r="X163" s="74"/>
      <c r="Y163" s="74"/>
      <c r="Z163" s="74"/>
      <c r="AA163" s="74"/>
      <c r="AB163" s="74"/>
    </row>
    <row r="164" spans="1:28" ht="12.75" customHeight="1">
      <c r="A164" s="85">
        <v>45322</v>
      </c>
      <c r="B164" s="32" t="s">
        <v>1283</v>
      </c>
      <c r="C164" s="31" t="s">
        <v>1284</v>
      </c>
      <c r="D164" s="31" t="s">
        <v>1004</v>
      </c>
      <c r="E164" s="31" t="s">
        <v>573</v>
      </c>
      <c r="F164" s="86">
        <v>387799</v>
      </c>
      <c r="G164" s="32">
        <v>22.9</v>
      </c>
      <c r="H164" s="32" t="s">
        <v>860</v>
      </c>
      <c r="I164" s="74"/>
      <c r="J164" s="74"/>
      <c r="K164" s="74"/>
      <c r="L164" s="74"/>
      <c r="M164" s="74"/>
      <c r="N164" s="74"/>
      <c r="O164" s="74"/>
      <c r="P164" s="74"/>
      <c r="Q164" s="74"/>
      <c r="R164" s="74"/>
      <c r="S164" s="74"/>
      <c r="T164" s="74"/>
      <c r="U164" s="74"/>
      <c r="V164" s="74"/>
      <c r="W164" s="74"/>
      <c r="X164" s="74"/>
      <c r="Y164" s="74"/>
      <c r="Z164" s="74"/>
      <c r="AA164" s="74"/>
      <c r="AB164" s="74"/>
    </row>
    <row r="165" spans="1:28" ht="12.75" customHeight="1">
      <c r="A165" s="85">
        <v>45322</v>
      </c>
      <c r="B165" s="32" t="s">
        <v>1142</v>
      </c>
      <c r="C165" s="31" t="s">
        <v>1143</v>
      </c>
      <c r="D165" s="31" t="s">
        <v>575</v>
      </c>
      <c r="E165" s="31" t="s">
        <v>573</v>
      </c>
      <c r="F165" s="86">
        <v>965734</v>
      </c>
      <c r="G165" s="32">
        <v>79.17</v>
      </c>
      <c r="H165" s="32" t="s">
        <v>860</v>
      </c>
      <c r="I165" s="74"/>
      <c r="J165" s="74"/>
      <c r="K165" s="74"/>
      <c r="L165" s="74"/>
      <c r="M165" s="74"/>
      <c r="N165" s="74"/>
      <c r="O165" s="74"/>
      <c r="P165" s="74"/>
      <c r="Q165" s="74"/>
      <c r="R165" s="74"/>
      <c r="S165" s="74"/>
      <c r="T165" s="74"/>
      <c r="U165" s="74"/>
      <c r="V165" s="74"/>
      <c r="W165" s="74"/>
      <c r="X165" s="74"/>
      <c r="Y165" s="74"/>
      <c r="Z165" s="74"/>
      <c r="AA165" s="74"/>
      <c r="AB165" s="74"/>
    </row>
    <row r="166" spans="1:28" ht="12.75" customHeight="1">
      <c r="A166" s="85">
        <v>45322</v>
      </c>
      <c r="B166" s="32" t="s">
        <v>1285</v>
      </c>
      <c r="C166" s="31" t="s">
        <v>1286</v>
      </c>
      <c r="D166" s="31" t="s">
        <v>878</v>
      </c>
      <c r="E166" s="31" t="s">
        <v>573</v>
      </c>
      <c r="F166" s="86">
        <v>796587</v>
      </c>
      <c r="G166" s="32">
        <v>122.03</v>
      </c>
      <c r="H166" s="32" t="s">
        <v>860</v>
      </c>
      <c r="I166" s="74"/>
      <c r="J166" s="74"/>
      <c r="K166" s="74"/>
      <c r="L166" s="74"/>
      <c r="M166" s="74"/>
      <c r="N166" s="74"/>
      <c r="O166" s="74"/>
      <c r="P166" s="74"/>
      <c r="Q166" s="74"/>
      <c r="R166" s="74"/>
      <c r="S166" s="74"/>
      <c r="T166" s="74"/>
      <c r="U166" s="74"/>
      <c r="V166" s="74"/>
      <c r="W166" s="74"/>
      <c r="X166" s="74"/>
      <c r="Y166" s="74"/>
      <c r="Z166" s="74"/>
      <c r="AA166" s="74"/>
      <c r="AB166" s="74"/>
    </row>
    <row r="167" spans="1:28" ht="12.75" customHeight="1">
      <c r="A167" s="85">
        <v>45322</v>
      </c>
      <c r="B167" s="32" t="s">
        <v>1285</v>
      </c>
      <c r="C167" s="31" t="s">
        <v>1286</v>
      </c>
      <c r="D167" s="31" t="s">
        <v>575</v>
      </c>
      <c r="E167" s="31" t="s">
        <v>573</v>
      </c>
      <c r="F167" s="86">
        <v>1517626</v>
      </c>
      <c r="G167" s="32">
        <v>122.48</v>
      </c>
      <c r="H167" s="32" t="s">
        <v>860</v>
      </c>
      <c r="I167" s="74"/>
      <c r="J167" s="74"/>
      <c r="K167" s="74"/>
      <c r="L167" s="74"/>
      <c r="M167" s="74"/>
      <c r="N167" s="74"/>
      <c r="O167" s="74"/>
      <c r="P167" s="74"/>
      <c r="Q167" s="74"/>
      <c r="R167" s="74"/>
      <c r="S167" s="74"/>
      <c r="T167" s="74"/>
      <c r="U167" s="74"/>
      <c r="V167" s="74"/>
      <c r="W167" s="74"/>
      <c r="X167" s="74"/>
      <c r="Y167" s="74"/>
      <c r="Z167" s="74"/>
      <c r="AA167" s="74"/>
      <c r="AB167" s="74"/>
    </row>
    <row r="168" spans="1:28" ht="12.75" customHeight="1">
      <c r="A168" s="85">
        <v>45322</v>
      </c>
      <c r="B168" s="32" t="s">
        <v>1144</v>
      </c>
      <c r="C168" s="31" t="s">
        <v>1145</v>
      </c>
      <c r="D168" s="31" t="s">
        <v>575</v>
      </c>
      <c r="E168" s="31" t="s">
        <v>573</v>
      </c>
      <c r="F168" s="86">
        <v>977950</v>
      </c>
      <c r="G168" s="32">
        <v>63.03</v>
      </c>
      <c r="H168" s="32" t="s">
        <v>860</v>
      </c>
      <c r="I168" s="74"/>
      <c r="J168" s="74"/>
      <c r="K168" s="74"/>
      <c r="L168" s="74"/>
      <c r="M168" s="74"/>
      <c r="N168" s="74"/>
      <c r="O168" s="74"/>
      <c r="P168" s="74"/>
      <c r="Q168" s="74"/>
      <c r="R168" s="74"/>
      <c r="S168" s="74"/>
      <c r="T168" s="74"/>
      <c r="U168" s="74"/>
      <c r="V168" s="74"/>
      <c r="W168" s="74"/>
      <c r="X168" s="74"/>
      <c r="Y168" s="74"/>
      <c r="Z168" s="74"/>
      <c r="AA168" s="74"/>
      <c r="AB168" s="74"/>
    </row>
    <row r="169" spans="1:28" ht="12.75" customHeight="1">
      <c r="A169" s="85">
        <v>45322</v>
      </c>
      <c r="B169" s="32" t="s">
        <v>1287</v>
      </c>
      <c r="C169" s="31" t="s">
        <v>1288</v>
      </c>
      <c r="D169" s="31" t="s">
        <v>1289</v>
      </c>
      <c r="E169" s="31" t="s">
        <v>573</v>
      </c>
      <c r="F169" s="86">
        <v>3102779</v>
      </c>
      <c r="G169" s="32">
        <v>45.1</v>
      </c>
      <c r="H169" s="32" t="s">
        <v>860</v>
      </c>
      <c r="I169" s="74"/>
      <c r="J169" s="74"/>
      <c r="K169" s="74"/>
      <c r="L169" s="74"/>
      <c r="M169" s="74"/>
      <c r="N169" s="74"/>
      <c r="O169" s="74"/>
      <c r="P169" s="74"/>
      <c r="Q169" s="74"/>
      <c r="R169" s="74"/>
      <c r="S169" s="74"/>
      <c r="T169" s="74"/>
      <c r="U169" s="74"/>
      <c r="V169" s="74"/>
      <c r="W169" s="74"/>
      <c r="X169" s="74"/>
      <c r="Y169" s="74"/>
      <c r="Z169" s="74"/>
      <c r="AA169" s="74"/>
      <c r="AB169" s="74"/>
    </row>
    <row r="170" spans="1:28" ht="12.75" customHeight="1">
      <c r="A170" s="85">
        <v>45322</v>
      </c>
      <c r="B170" s="32" t="s">
        <v>1290</v>
      </c>
      <c r="C170" s="31" t="s">
        <v>1291</v>
      </c>
      <c r="D170" s="31" t="s">
        <v>575</v>
      </c>
      <c r="E170" s="31" t="s">
        <v>573</v>
      </c>
      <c r="F170" s="86">
        <v>1987232</v>
      </c>
      <c r="G170" s="32">
        <v>236.37</v>
      </c>
      <c r="H170" s="32" t="s">
        <v>860</v>
      </c>
      <c r="I170" s="74"/>
      <c r="J170" s="74"/>
      <c r="K170" s="74"/>
      <c r="L170" s="74"/>
      <c r="M170" s="74"/>
      <c r="N170" s="74"/>
      <c r="O170" s="74"/>
      <c r="P170" s="74"/>
      <c r="Q170" s="74"/>
      <c r="R170" s="74"/>
      <c r="S170" s="74"/>
      <c r="T170" s="74"/>
      <c r="U170" s="74"/>
      <c r="V170" s="74"/>
      <c r="W170" s="74"/>
      <c r="X170" s="74"/>
      <c r="Y170" s="74"/>
      <c r="Z170" s="74"/>
      <c r="AA170" s="74"/>
      <c r="AB170" s="74"/>
    </row>
    <row r="171" spans="1:28" ht="12.75" customHeight="1">
      <c r="A171" s="85">
        <v>45322</v>
      </c>
      <c r="B171" s="32" t="s">
        <v>1290</v>
      </c>
      <c r="C171" s="31" t="s">
        <v>1291</v>
      </c>
      <c r="D171" s="31" t="s">
        <v>1292</v>
      </c>
      <c r="E171" s="31" t="s">
        <v>573</v>
      </c>
      <c r="F171" s="86">
        <v>3955000</v>
      </c>
      <c r="G171" s="32">
        <v>233.98</v>
      </c>
      <c r="H171" s="32" t="s">
        <v>860</v>
      </c>
      <c r="I171" s="74"/>
      <c r="J171" s="74"/>
      <c r="K171" s="74"/>
      <c r="L171" s="74"/>
      <c r="M171" s="74"/>
      <c r="N171" s="74"/>
      <c r="O171" s="74"/>
      <c r="P171" s="74"/>
      <c r="Q171" s="74"/>
      <c r="R171" s="74"/>
      <c r="S171" s="74"/>
      <c r="T171" s="74"/>
      <c r="U171" s="74"/>
      <c r="V171" s="74"/>
      <c r="W171" s="74"/>
      <c r="X171" s="74"/>
      <c r="Y171" s="74"/>
      <c r="Z171" s="74"/>
      <c r="AA171" s="74"/>
      <c r="AB171" s="74"/>
    </row>
    <row r="172" spans="1:28" ht="12.75" customHeight="1">
      <c r="A172" s="85">
        <v>45322</v>
      </c>
      <c r="B172" s="32" t="s">
        <v>1290</v>
      </c>
      <c r="C172" s="31" t="s">
        <v>1291</v>
      </c>
      <c r="D172" s="31" t="s">
        <v>1293</v>
      </c>
      <c r="E172" s="31" t="s">
        <v>573</v>
      </c>
      <c r="F172" s="86">
        <v>3949808</v>
      </c>
      <c r="G172" s="32">
        <v>233.94</v>
      </c>
      <c r="H172" s="32" t="s">
        <v>860</v>
      </c>
      <c r="I172" s="74"/>
      <c r="J172" s="74"/>
      <c r="K172" s="74"/>
      <c r="L172" s="74"/>
      <c r="M172" s="74"/>
      <c r="N172" s="74"/>
      <c r="O172" s="74"/>
      <c r="P172" s="74"/>
      <c r="Q172" s="74"/>
      <c r="R172" s="74"/>
      <c r="S172" s="74"/>
      <c r="T172" s="74"/>
      <c r="U172" s="74"/>
      <c r="V172" s="74"/>
      <c r="W172" s="74"/>
      <c r="X172" s="74"/>
      <c r="Y172" s="74"/>
      <c r="Z172" s="74"/>
      <c r="AA172" s="74"/>
      <c r="AB172" s="74"/>
    </row>
    <row r="173" spans="1:28" ht="12.75" customHeight="1">
      <c r="A173" s="85">
        <v>45322</v>
      </c>
      <c r="B173" s="32" t="s">
        <v>1290</v>
      </c>
      <c r="C173" s="31" t="s">
        <v>1291</v>
      </c>
      <c r="D173" s="31" t="s">
        <v>1294</v>
      </c>
      <c r="E173" s="31" t="s">
        <v>573</v>
      </c>
      <c r="F173" s="86">
        <v>3955000</v>
      </c>
      <c r="G173" s="32">
        <v>233.99</v>
      </c>
      <c r="H173" s="32" t="s">
        <v>860</v>
      </c>
      <c r="I173" s="74"/>
      <c r="J173" s="74"/>
      <c r="K173" s="74"/>
      <c r="L173" s="74"/>
      <c r="M173" s="74"/>
      <c r="N173" s="74"/>
      <c r="O173" s="74"/>
      <c r="P173" s="74"/>
      <c r="Q173" s="74"/>
      <c r="R173" s="74"/>
      <c r="S173" s="74"/>
      <c r="T173" s="74"/>
      <c r="U173" s="74"/>
      <c r="V173" s="74"/>
      <c r="W173" s="74"/>
      <c r="X173" s="74"/>
      <c r="Y173" s="74"/>
      <c r="Z173" s="74"/>
      <c r="AA173" s="74"/>
      <c r="AB173" s="74"/>
    </row>
    <row r="174" spans="1:28" ht="12.75" customHeight="1">
      <c r="A174" s="85">
        <v>45322</v>
      </c>
      <c r="B174" s="32" t="s">
        <v>1295</v>
      </c>
      <c r="C174" s="31" t="s">
        <v>1296</v>
      </c>
      <c r="D174" s="31" t="s">
        <v>575</v>
      </c>
      <c r="E174" s="31" t="s">
        <v>573</v>
      </c>
      <c r="F174" s="86">
        <v>171625</v>
      </c>
      <c r="G174" s="32">
        <v>161.33000000000001</v>
      </c>
      <c r="H174" s="32" t="s">
        <v>860</v>
      </c>
      <c r="I174" s="74"/>
      <c r="J174" s="74"/>
      <c r="K174" s="74"/>
      <c r="L174" s="74"/>
      <c r="M174" s="74"/>
      <c r="N174" s="74"/>
      <c r="O174" s="74"/>
      <c r="P174" s="74"/>
      <c r="Q174" s="74"/>
      <c r="R174" s="74"/>
      <c r="S174" s="74"/>
      <c r="T174" s="74"/>
      <c r="U174" s="74"/>
      <c r="V174" s="74"/>
      <c r="W174" s="74"/>
      <c r="X174" s="74"/>
      <c r="Y174" s="74"/>
      <c r="Z174" s="74"/>
      <c r="AA174" s="74"/>
      <c r="AB174" s="74"/>
    </row>
    <row r="175" spans="1:28" ht="12.75" customHeight="1">
      <c r="A175" s="85">
        <v>45322</v>
      </c>
      <c r="B175" s="32" t="s">
        <v>1146</v>
      </c>
      <c r="C175" s="31" t="s">
        <v>1147</v>
      </c>
      <c r="D175" s="31" t="s">
        <v>1148</v>
      </c>
      <c r="E175" s="31" t="s">
        <v>573</v>
      </c>
      <c r="F175" s="86">
        <v>555561</v>
      </c>
      <c r="G175" s="32">
        <v>25.91</v>
      </c>
      <c r="H175" s="32" t="s">
        <v>860</v>
      </c>
      <c r="I175" s="74"/>
      <c r="J175" s="74"/>
      <c r="K175" s="74"/>
      <c r="L175" s="74"/>
      <c r="M175" s="74"/>
      <c r="N175" s="74"/>
      <c r="O175" s="74"/>
      <c r="P175" s="74"/>
      <c r="Q175" s="74"/>
      <c r="R175" s="74"/>
      <c r="S175" s="74"/>
      <c r="T175" s="74"/>
      <c r="U175" s="74"/>
      <c r="V175" s="74"/>
      <c r="W175" s="74"/>
      <c r="X175" s="74"/>
      <c r="Y175" s="74"/>
      <c r="Z175" s="74"/>
      <c r="AA175" s="74"/>
      <c r="AB175" s="74"/>
    </row>
    <row r="176" spans="1:28" ht="12.75" customHeight="1">
      <c r="A176" s="85">
        <v>45322</v>
      </c>
      <c r="B176" s="32" t="s">
        <v>1297</v>
      </c>
      <c r="C176" s="31" t="s">
        <v>1298</v>
      </c>
      <c r="D176" s="31" t="s">
        <v>1299</v>
      </c>
      <c r="E176" s="31" t="s">
        <v>573</v>
      </c>
      <c r="F176" s="86">
        <v>400000</v>
      </c>
      <c r="G176" s="32">
        <v>21</v>
      </c>
      <c r="H176" s="32" t="s">
        <v>860</v>
      </c>
      <c r="I176" s="74"/>
      <c r="J176" s="74"/>
      <c r="K176" s="74"/>
      <c r="L176" s="74"/>
      <c r="M176" s="74"/>
      <c r="N176" s="74"/>
      <c r="O176" s="74"/>
      <c r="P176" s="74"/>
      <c r="Q176" s="74"/>
      <c r="R176" s="74"/>
      <c r="S176" s="74"/>
      <c r="T176" s="74"/>
      <c r="U176" s="74"/>
      <c r="V176" s="74"/>
      <c r="W176" s="74"/>
      <c r="X176" s="74"/>
      <c r="Y176" s="74"/>
      <c r="Z176" s="74"/>
      <c r="AA176" s="74"/>
      <c r="AB176" s="74"/>
    </row>
    <row r="177" spans="1:28" ht="12.75" customHeight="1">
      <c r="A177" s="85">
        <v>45322</v>
      </c>
      <c r="B177" s="32" t="s">
        <v>1149</v>
      </c>
      <c r="C177" s="31" t="s">
        <v>1150</v>
      </c>
      <c r="D177" s="31" t="s">
        <v>1300</v>
      </c>
      <c r="E177" s="31" t="s">
        <v>573</v>
      </c>
      <c r="F177" s="86">
        <v>160000</v>
      </c>
      <c r="G177" s="32">
        <v>48.52</v>
      </c>
      <c r="H177" s="32" t="s">
        <v>860</v>
      </c>
      <c r="I177" s="74"/>
      <c r="J177" s="74"/>
      <c r="K177" s="74"/>
      <c r="L177" s="74"/>
      <c r="M177" s="74"/>
      <c r="N177" s="74"/>
      <c r="O177" s="74"/>
      <c r="P177" s="74"/>
      <c r="Q177" s="74"/>
      <c r="R177" s="74"/>
      <c r="S177" s="74"/>
      <c r="T177" s="74"/>
      <c r="U177" s="74"/>
      <c r="V177" s="74"/>
      <c r="W177" s="74"/>
      <c r="X177" s="74"/>
      <c r="Y177" s="74"/>
      <c r="Z177" s="74"/>
      <c r="AA177" s="74"/>
      <c r="AB177" s="74"/>
    </row>
    <row r="178" spans="1:28" ht="12.75" customHeight="1">
      <c r="A178" s="85">
        <v>45322</v>
      </c>
      <c r="B178" s="32" t="s">
        <v>1149</v>
      </c>
      <c r="C178" s="31" t="s">
        <v>1150</v>
      </c>
      <c r="D178" s="31" t="s">
        <v>1301</v>
      </c>
      <c r="E178" s="31" t="s">
        <v>573</v>
      </c>
      <c r="F178" s="86">
        <v>67157</v>
      </c>
      <c r="G178" s="32">
        <v>42.99</v>
      </c>
      <c r="H178" s="32" t="s">
        <v>860</v>
      </c>
      <c r="I178" s="74"/>
      <c r="J178" s="74"/>
      <c r="K178" s="74"/>
      <c r="L178" s="74"/>
      <c r="M178" s="74"/>
      <c r="N178" s="74"/>
      <c r="O178" s="74"/>
      <c r="P178" s="74"/>
      <c r="Q178" s="74"/>
      <c r="R178" s="74"/>
      <c r="S178" s="74"/>
      <c r="T178" s="74"/>
      <c r="U178" s="74"/>
      <c r="V178" s="74"/>
      <c r="W178" s="74"/>
      <c r="X178" s="74"/>
      <c r="Y178" s="74"/>
      <c r="Z178" s="74"/>
      <c r="AA178" s="74"/>
      <c r="AB178" s="74"/>
    </row>
    <row r="179" spans="1:28" ht="12.75" customHeight="1">
      <c r="A179" s="85">
        <v>45322</v>
      </c>
      <c r="B179" s="32" t="s">
        <v>1149</v>
      </c>
      <c r="C179" s="31" t="s">
        <v>1150</v>
      </c>
      <c r="D179" s="31" t="s">
        <v>1302</v>
      </c>
      <c r="E179" s="31" t="s">
        <v>573</v>
      </c>
      <c r="F179" s="86">
        <v>1982174</v>
      </c>
      <c r="G179" s="32">
        <v>43.45</v>
      </c>
      <c r="H179" s="32" t="s">
        <v>860</v>
      </c>
      <c r="I179" s="74"/>
      <c r="J179" s="74"/>
      <c r="K179" s="74"/>
      <c r="L179" s="74"/>
      <c r="M179" s="74"/>
      <c r="N179" s="74"/>
      <c r="O179" s="74"/>
      <c r="P179" s="74"/>
      <c r="Q179" s="74"/>
      <c r="R179" s="74"/>
      <c r="S179" s="74"/>
      <c r="T179" s="74"/>
      <c r="U179" s="74"/>
      <c r="V179" s="74"/>
      <c r="W179" s="74"/>
      <c r="X179" s="74"/>
      <c r="Y179" s="74"/>
      <c r="Z179" s="74"/>
      <c r="AA179" s="74"/>
      <c r="AB179" s="74"/>
    </row>
    <row r="180" spans="1:28" ht="12.75" customHeight="1">
      <c r="A180" s="85">
        <v>45322</v>
      </c>
      <c r="B180" s="32" t="s">
        <v>1149</v>
      </c>
      <c r="C180" s="31" t="s">
        <v>1150</v>
      </c>
      <c r="D180" s="31" t="s">
        <v>1303</v>
      </c>
      <c r="E180" s="31" t="s">
        <v>573</v>
      </c>
      <c r="F180" s="86">
        <v>140000</v>
      </c>
      <c r="G180" s="32">
        <v>51.35</v>
      </c>
      <c r="H180" s="32" t="s">
        <v>860</v>
      </c>
      <c r="I180" s="74"/>
      <c r="J180" s="74"/>
      <c r="K180" s="74"/>
      <c r="L180" s="74"/>
      <c r="M180" s="74"/>
      <c r="N180" s="74"/>
      <c r="O180" s="74"/>
      <c r="P180" s="74"/>
      <c r="Q180" s="74"/>
      <c r="R180" s="74"/>
      <c r="S180" s="74"/>
      <c r="T180" s="74"/>
      <c r="U180" s="74"/>
      <c r="V180" s="74"/>
      <c r="W180" s="74"/>
      <c r="X180" s="74"/>
      <c r="Y180" s="74"/>
      <c r="Z180" s="74"/>
      <c r="AA180" s="74"/>
      <c r="AB180" s="74"/>
    </row>
    <row r="181" spans="1:28" ht="12.75" customHeight="1">
      <c r="A181" s="85">
        <v>45322</v>
      </c>
      <c r="B181" s="32" t="s">
        <v>1151</v>
      </c>
      <c r="C181" s="31" t="s">
        <v>1152</v>
      </c>
      <c r="D181" s="31" t="s">
        <v>878</v>
      </c>
      <c r="E181" s="31" t="s">
        <v>573</v>
      </c>
      <c r="F181" s="86">
        <v>17428939</v>
      </c>
      <c r="G181" s="32">
        <v>34.78</v>
      </c>
      <c r="H181" s="32" t="s">
        <v>860</v>
      </c>
      <c r="I181" s="74"/>
      <c r="J181" s="74"/>
      <c r="K181" s="74"/>
      <c r="L181" s="74"/>
      <c r="M181" s="74"/>
      <c r="N181" s="74"/>
      <c r="O181" s="74"/>
      <c r="P181" s="74"/>
      <c r="Q181" s="74"/>
      <c r="R181" s="74"/>
      <c r="S181" s="74"/>
      <c r="T181" s="74"/>
      <c r="U181" s="74"/>
      <c r="V181" s="74"/>
      <c r="W181" s="74"/>
      <c r="X181" s="74"/>
      <c r="Y181" s="74"/>
      <c r="Z181" s="74"/>
      <c r="AA181" s="74"/>
      <c r="AB181" s="74"/>
    </row>
    <row r="182" spans="1:28" ht="12.75" customHeight="1">
      <c r="A182" s="85">
        <v>45322</v>
      </c>
      <c r="B182" s="32" t="s">
        <v>1304</v>
      </c>
      <c r="C182" s="31" t="s">
        <v>1305</v>
      </c>
      <c r="D182" s="31" t="s">
        <v>575</v>
      </c>
      <c r="E182" s="31" t="s">
        <v>573</v>
      </c>
      <c r="F182" s="86">
        <v>103926</v>
      </c>
      <c r="G182" s="32">
        <v>277.58999999999997</v>
      </c>
      <c r="H182" s="32" t="s">
        <v>860</v>
      </c>
      <c r="I182" s="74"/>
      <c r="J182" s="74"/>
      <c r="K182" s="74"/>
      <c r="L182" s="74"/>
      <c r="M182" s="74"/>
      <c r="N182" s="74"/>
      <c r="O182" s="74"/>
      <c r="P182" s="74"/>
      <c r="Q182" s="74"/>
      <c r="R182" s="74"/>
      <c r="S182" s="74"/>
      <c r="T182" s="74"/>
      <c r="U182" s="74"/>
      <c r="V182" s="74"/>
      <c r="W182" s="74"/>
      <c r="X182" s="74"/>
      <c r="Y182" s="74"/>
      <c r="Z182" s="74"/>
      <c r="AA182" s="74"/>
      <c r="AB182" s="74"/>
    </row>
    <row r="183" spans="1:28" ht="12.75" customHeight="1">
      <c r="A183" s="85">
        <v>45322</v>
      </c>
      <c r="B183" s="32" t="s">
        <v>1304</v>
      </c>
      <c r="C183" s="31" t="s">
        <v>1305</v>
      </c>
      <c r="D183" s="31" t="s">
        <v>1306</v>
      </c>
      <c r="E183" s="31" t="s">
        <v>573</v>
      </c>
      <c r="F183" s="86">
        <v>116801</v>
      </c>
      <c r="G183" s="32">
        <v>273.01</v>
      </c>
      <c r="H183" s="32" t="s">
        <v>860</v>
      </c>
      <c r="I183" s="74"/>
      <c r="J183" s="74"/>
      <c r="K183" s="74"/>
      <c r="L183" s="74"/>
      <c r="M183" s="74"/>
      <c r="N183" s="74"/>
      <c r="O183" s="74"/>
      <c r="P183" s="74"/>
      <c r="Q183" s="74"/>
      <c r="R183" s="74"/>
      <c r="S183" s="74"/>
      <c r="T183" s="74"/>
      <c r="U183" s="74"/>
      <c r="V183" s="74"/>
      <c r="W183" s="74"/>
      <c r="X183" s="74"/>
      <c r="Y183" s="74"/>
      <c r="Z183" s="74"/>
      <c r="AA183" s="74"/>
      <c r="AB183" s="74"/>
    </row>
    <row r="184" spans="1:28" ht="12.75" customHeight="1">
      <c r="A184" s="85">
        <v>45322</v>
      </c>
      <c r="B184" s="32" t="s">
        <v>1307</v>
      </c>
      <c r="C184" s="31" t="s">
        <v>1308</v>
      </c>
      <c r="D184" s="31" t="s">
        <v>878</v>
      </c>
      <c r="E184" s="31" t="s">
        <v>573</v>
      </c>
      <c r="F184" s="86">
        <v>3568467</v>
      </c>
      <c r="G184" s="32">
        <v>37.299999999999997</v>
      </c>
      <c r="H184" s="32" t="s">
        <v>860</v>
      </c>
      <c r="I184" s="74"/>
      <c r="J184" s="74"/>
      <c r="K184" s="74"/>
      <c r="L184" s="74"/>
      <c r="M184" s="74"/>
      <c r="N184" s="74"/>
      <c r="O184" s="74"/>
      <c r="P184" s="74"/>
      <c r="Q184" s="74"/>
      <c r="R184" s="74"/>
      <c r="S184" s="74"/>
      <c r="T184" s="74"/>
      <c r="U184" s="74"/>
      <c r="V184" s="74"/>
      <c r="W184" s="74"/>
      <c r="X184" s="74"/>
      <c r="Y184" s="74"/>
      <c r="Z184" s="74"/>
      <c r="AA184" s="74"/>
      <c r="AB184" s="74"/>
    </row>
    <row r="185" spans="1:28" ht="12.75" customHeight="1">
      <c r="A185" s="85">
        <v>45322</v>
      </c>
      <c r="B185" s="32" t="s">
        <v>1307</v>
      </c>
      <c r="C185" s="31" t="s">
        <v>1308</v>
      </c>
      <c r="D185" s="31" t="s">
        <v>575</v>
      </c>
      <c r="E185" s="31" t="s">
        <v>573</v>
      </c>
      <c r="F185" s="86">
        <v>3229922</v>
      </c>
      <c r="G185" s="32">
        <v>37.6</v>
      </c>
      <c r="H185" s="32" t="s">
        <v>860</v>
      </c>
      <c r="I185" s="74"/>
      <c r="J185" s="74"/>
      <c r="K185" s="74"/>
      <c r="L185" s="74"/>
      <c r="M185" s="74"/>
      <c r="N185" s="74"/>
      <c r="O185" s="74"/>
      <c r="P185" s="74"/>
      <c r="Q185" s="74"/>
      <c r="R185" s="74"/>
      <c r="S185" s="74"/>
      <c r="T185" s="74"/>
      <c r="U185" s="74"/>
      <c r="V185" s="74"/>
      <c r="W185" s="74"/>
      <c r="X185" s="74"/>
      <c r="Y185" s="74"/>
      <c r="Z185" s="74"/>
      <c r="AA185" s="74"/>
      <c r="AB185" s="74"/>
    </row>
    <row r="186" spans="1:28" ht="15" customHeight="1">
      <c r="A186" s="85">
        <v>45322</v>
      </c>
      <c r="B186" s="32" t="s">
        <v>1307</v>
      </c>
      <c r="C186" s="31" t="s">
        <v>1308</v>
      </c>
      <c r="D186" s="31" t="s">
        <v>1043</v>
      </c>
      <c r="E186" s="31" t="s">
        <v>573</v>
      </c>
      <c r="F186" s="86">
        <v>5184422</v>
      </c>
      <c r="G186" s="32">
        <v>38.06</v>
      </c>
      <c r="H186" s="32" t="s">
        <v>860</v>
      </c>
    </row>
    <row r="187" spans="1:28" ht="15" customHeight="1">
      <c r="A187" s="85">
        <v>45322</v>
      </c>
      <c r="B187" s="32" t="s">
        <v>1309</v>
      </c>
      <c r="C187" s="31" t="s">
        <v>1310</v>
      </c>
      <c r="D187" s="31" t="s">
        <v>1311</v>
      </c>
      <c r="E187" s="31" t="s">
        <v>573</v>
      </c>
      <c r="F187" s="86">
        <v>30400</v>
      </c>
      <c r="G187" s="32">
        <v>74.790000000000006</v>
      </c>
      <c r="H187" s="32" t="s">
        <v>860</v>
      </c>
    </row>
    <row r="188" spans="1:28" ht="15" customHeight="1">
      <c r="A188" s="85">
        <v>45322</v>
      </c>
      <c r="B188" s="32" t="s">
        <v>527</v>
      </c>
      <c r="C188" s="31" t="s">
        <v>1312</v>
      </c>
      <c r="D188" s="31" t="s">
        <v>1043</v>
      </c>
      <c r="E188" s="31" t="s">
        <v>573</v>
      </c>
      <c r="F188" s="86">
        <v>1410861</v>
      </c>
      <c r="G188" s="32">
        <v>636.44000000000005</v>
      </c>
      <c r="H188" s="32" t="s">
        <v>860</v>
      </c>
    </row>
    <row r="189" spans="1:28" ht="15" customHeight="1">
      <c r="A189" s="85">
        <v>45322</v>
      </c>
      <c r="B189" s="32" t="s">
        <v>1313</v>
      </c>
      <c r="C189" s="31" t="s">
        <v>1314</v>
      </c>
      <c r="D189" s="31" t="s">
        <v>1043</v>
      </c>
      <c r="E189" s="31" t="s">
        <v>573</v>
      </c>
      <c r="F189" s="86">
        <v>85609</v>
      </c>
      <c r="G189" s="32">
        <v>178.99</v>
      </c>
      <c r="H189" s="32" t="s">
        <v>860</v>
      </c>
    </row>
    <row r="190" spans="1:28" ht="15" customHeight="1">
      <c r="A190" s="85">
        <v>45322</v>
      </c>
      <c r="B190" s="32" t="s">
        <v>1315</v>
      </c>
      <c r="C190" s="31" t="s">
        <v>1316</v>
      </c>
      <c r="D190" s="31" t="s">
        <v>1043</v>
      </c>
      <c r="E190" s="31" t="s">
        <v>573</v>
      </c>
      <c r="F190" s="86">
        <v>266567</v>
      </c>
      <c r="G190" s="32">
        <v>70.09</v>
      </c>
      <c r="H190" s="32" t="s">
        <v>860</v>
      </c>
    </row>
    <row r="191" spans="1:28" ht="15" customHeight="1">
      <c r="A191" s="85">
        <v>45322</v>
      </c>
      <c r="B191" s="32" t="s">
        <v>1023</v>
      </c>
      <c r="C191" s="31" t="s">
        <v>1026</v>
      </c>
      <c r="D191" s="31" t="s">
        <v>898</v>
      </c>
      <c r="E191" s="31" t="s">
        <v>573</v>
      </c>
      <c r="F191" s="86">
        <v>4520006</v>
      </c>
      <c r="G191" s="32">
        <v>34.25</v>
      </c>
      <c r="H191" s="32" t="s">
        <v>860</v>
      </c>
    </row>
    <row r="192" spans="1:28" ht="15" customHeight="1">
      <c r="A192" s="85">
        <v>45322</v>
      </c>
      <c r="B192" s="32" t="s">
        <v>1068</v>
      </c>
      <c r="C192" s="31" t="s">
        <v>1069</v>
      </c>
      <c r="D192" s="31" t="s">
        <v>878</v>
      </c>
      <c r="E192" s="31" t="s">
        <v>573</v>
      </c>
      <c r="F192" s="86">
        <v>11630081</v>
      </c>
      <c r="G192" s="32">
        <v>27.87</v>
      </c>
      <c r="H192" s="32" t="s">
        <v>860</v>
      </c>
    </row>
    <row r="193" spans="1:8" ht="15" customHeight="1">
      <c r="A193" s="85">
        <v>45322</v>
      </c>
      <c r="B193" s="32" t="s">
        <v>1068</v>
      </c>
      <c r="C193" s="31" t="s">
        <v>1069</v>
      </c>
      <c r="D193" s="31" t="s">
        <v>1125</v>
      </c>
      <c r="E193" s="31" t="s">
        <v>573</v>
      </c>
      <c r="F193" s="86">
        <v>2743039</v>
      </c>
      <c r="G193" s="32">
        <v>29.56</v>
      </c>
      <c r="H193" s="32" t="s">
        <v>860</v>
      </c>
    </row>
    <row r="194" spans="1:8" ht="15" customHeight="1">
      <c r="A194" s="85">
        <v>45322</v>
      </c>
      <c r="B194" s="32" t="s">
        <v>1068</v>
      </c>
      <c r="C194" s="31" t="s">
        <v>1069</v>
      </c>
      <c r="D194" s="31" t="s">
        <v>575</v>
      </c>
      <c r="E194" s="31" t="s">
        <v>573</v>
      </c>
      <c r="F194" s="86">
        <v>12218884</v>
      </c>
      <c r="G194" s="32">
        <v>27.85</v>
      </c>
      <c r="H194" s="32" t="s">
        <v>860</v>
      </c>
    </row>
    <row r="195" spans="1:8" ht="15" customHeight="1">
      <c r="A195" s="85">
        <v>45322</v>
      </c>
      <c r="B195" s="32" t="s">
        <v>1233</v>
      </c>
      <c r="C195" s="31" t="s">
        <v>1234</v>
      </c>
      <c r="D195" s="31" t="s">
        <v>878</v>
      </c>
      <c r="E195" s="31" t="s">
        <v>574</v>
      </c>
      <c r="F195" s="86">
        <v>853275</v>
      </c>
      <c r="G195" s="32">
        <v>61.74</v>
      </c>
      <c r="H195" s="32" t="s">
        <v>860</v>
      </c>
    </row>
    <row r="196" spans="1:8" ht="15" customHeight="1">
      <c r="A196" s="85">
        <v>45322</v>
      </c>
      <c r="B196" s="32" t="s">
        <v>1317</v>
      </c>
      <c r="C196" s="31" t="s">
        <v>1318</v>
      </c>
      <c r="D196" s="31" t="s">
        <v>1319</v>
      </c>
      <c r="E196" s="31" t="s">
        <v>574</v>
      </c>
      <c r="F196" s="86">
        <v>69845</v>
      </c>
      <c r="G196" s="32">
        <v>125.53</v>
      </c>
      <c r="H196" s="32" t="s">
        <v>860</v>
      </c>
    </row>
    <row r="197" spans="1:8" ht="15" customHeight="1">
      <c r="A197" s="85">
        <v>45322</v>
      </c>
      <c r="B197" s="32" t="s">
        <v>1235</v>
      </c>
      <c r="C197" s="31" t="s">
        <v>1236</v>
      </c>
      <c r="D197" s="31" t="s">
        <v>1067</v>
      </c>
      <c r="E197" s="31" t="s">
        <v>574</v>
      </c>
      <c r="F197" s="86">
        <v>35328</v>
      </c>
      <c r="G197" s="32">
        <v>370.52</v>
      </c>
      <c r="H197" s="32" t="s">
        <v>860</v>
      </c>
    </row>
    <row r="198" spans="1:8" ht="15" customHeight="1">
      <c r="A198" s="85">
        <v>45322</v>
      </c>
      <c r="B198" s="32" t="s">
        <v>1091</v>
      </c>
      <c r="C198" s="31" t="s">
        <v>1092</v>
      </c>
      <c r="D198" s="31" t="s">
        <v>1119</v>
      </c>
      <c r="E198" s="31" t="s">
        <v>574</v>
      </c>
      <c r="F198" s="86">
        <v>295825</v>
      </c>
      <c r="G198" s="32">
        <v>61.59</v>
      </c>
      <c r="H198" s="32" t="s">
        <v>860</v>
      </c>
    </row>
    <row r="199" spans="1:8" ht="15" customHeight="1">
      <c r="A199" s="85">
        <v>45322</v>
      </c>
      <c r="B199" s="32" t="s">
        <v>1320</v>
      </c>
      <c r="C199" s="31" t="s">
        <v>1321</v>
      </c>
      <c r="D199" s="31" t="s">
        <v>1322</v>
      </c>
      <c r="E199" s="31" t="s">
        <v>574</v>
      </c>
      <c r="F199" s="86">
        <v>922734</v>
      </c>
      <c r="G199" s="32">
        <v>1.4</v>
      </c>
      <c r="H199" s="32" t="s">
        <v>860</v>
      </c>
    </row>
    <row r="200" spans="1:8" ht="15" customHeight="1">
      <c r="A200" s="85">
        <v>45322</v>
      </c>
      <c r="B200" s="32" t="s">
        <v>1120</v>
      </c>
      <c r="C200" s="31" t="s">
        <v>1121</v>
      </c>
      <c r="D200" s="31" t="s">
        <v>1122</v>
      </c>
      <c r="E200" s="31" t="s">
        <v>574</v>
      </c>
      <c r="F200" s="86">
        <v>102000</v>
      </c>
      <c r="G200" s="32">
        <v>215.05</v>
      </c>
      <c r="H200" s="32" t="s">
        <v>860</v>
      </c>
    </row>
    <row r="201" spans="1:8" ht="15" customHeight="1">
      <c r="A201" s="85">
        <v>45322</v>
      </c>
      <c r="B201" s="32" t="s">
        <v>1237</v>
      </c>
      <c r="C201" s="31" t="s">
        <v>1238</v>
      </c>
      <c r="D201" s="31" t="s">
        <v>575</v>
      </c>
      <c r="E201" s="31" t="s">
        <v>574</v>
      </c>
      <c r="F201" s="86">
        <v>133572</v>
      </c>
      <c r="G201" s="32">
        <v>260.58999999999997</v>
      </c>
      <c r="H201" s="32" t="s">
        <v>860</v>
      </c>
    </row>
    <row r="202" spans="1:8" ht="15" customHeight="1">
      <c r="A202" s="85">
        <v>45322</v>
      </c>
      <c r="B202" s="32" t="s">
        <v>1237</v>
      </c>
      <c r="C202" s="31" t="s">
        <v>1238</v>
      </c>
      <c r="D202" s="31" t="s">
        <v>898</v>
      </c>
      <c r="E202" s="31" t="s">
        <v>574</v>
      </c>
      <c r="F202" s="86">
        <v>50011</v>
      </c>
      <c r="G202" s="32">
        <v>290.14999999999998</v>
      </c>
      <c r="H202" s="32" t="s">
        <v>860</v>
      </c>
    </row>
    <row r="203" spans="1:8" ht="15" customHeight="1">
      <c r="A203" s="85">
        <v>45322</v>
      </c>
      <c r="B203" s="32" t="s">
        <v>1093</v>
      </c>
      <c r="C203" s="31" t="s">
        <v>1094</v>
      </c>
      <c r="D203" s="31" t="s">
        <v>575</v>
      </c>
      <c r="E203" s="31" t="s">
        <v>574</v>
      </c>
      <c r="F203" s="86">
        <v>346256</v>
      </c>
      <c r="G203" s="32">
        <v>948.79</v>
      </c>
      <c r="H203" s="32" t="s">
        <v>860</v>
      </c>
    </row>
    <row r="204" spans="1:8" ht="15" customHeight="1">
      <c r="A204" s="85">
        <v>45322</v>
      </c>
      <c r="B204" s="32" t="s">
        <v>1093</v>
      </c>
      <c r="C204" s="31" t="s">
        <v>1094</v>
      </c>
      <c r="D204" s="31" t="s">
        <v>1240</v>
      </c>
      <c r="E204" s="31" t="s">
        <v>574</v>
      </c>
      <c r="F204" s="86">
        <v>376319</v>
      </c>
      <c r="G204" s="32">
        <v>958.58</v>
      </c>
      <c r="H204" s="32" t="s">
        <v>860</v>
      </c>
    </row>
    <row r="205" spans="1:8" ht="15" customHeight="1">
      <c r="A205" s="85">
        <v>45322</v>
      </c>
      <c r="B205" s="32" t="s">
        <v>1093</v>
      </c>
      <c r="C205" s="31" t="s">
        <v>1094</v>
      </c>
      <c r="D205" s="31" t="s">
        <v>878</v>
      </c>
      <c r="E205" s="31" t="s">
        <v>574</v>
      </c>
      <c r="F205" s="86">
        <v>278385</v>
      </c>
      <c r="G205" s="32">
        <v>954.15</v>
      </c>
      <c r="H205" s="32" t="s">
        <v>860</v>
      </c>
    </row>
    <row r="206" spans="1:8" ht="15" customHeight="1">
      <c r="A206" s="85">
        <v>45322</v>
      </c>
      <c r="B206" s="32" t="s">
        <v>344</v>
      </c>
      <c r="C206" s="31" t="s">
        <v>1241</v>
      </c>
      <c r="D206" s="31" t="s">
        <v>970</v>
      </c>
      <c r="E206" s="31" t="s">
        <v>574</v>
      </c>
      <c r="F206" s="86">
        <v>11930556</v>
      </c>
      <c r="G206" s="32">
        <v>20.3</v>
      </c>
      <c r="H206" s="32" t="s">
        <v>860</v>
      </c>
    </row>
    <row r="207" spans="1:8" ht="15" customHeight="1">
      <c r="A207" s="85">
        <v>45322</v>
      </c>
      <c r="B207" s="32" t="s">
        <v>344</v>
      </c>
      <c r="C207" s="31" t="s">
        <v>1241</v>
      </c>
      <c r="D207" s="31" t="s">
        <v>575</v>
      </c>
      <c r="E207" s="31" t="s">
        <v>574</v>
      </c>
      <c r="F207" s="86">
        <v>12534252</v>
      </c>
      <c r="G207" s="32">
        <v>20.149999999999999</v>
      </c>
      <c r="H207" s="32" t="s">
        <v>860</v>
      </c>
    </row>
    <row r="208" spans="1:8" ht="15" customHeight="1">
      <c r="A208" s="85">
        <v>45322</v>
      </c>
      <c r="B208" s="32" t="s">
        <v>1245</v>
      </c>
      <c r="C208" s="31" t="s">
        <v>1246</v>
      </c>
      <c r="D208" s="31" t="s">
        <v>1041</v>
      </c>
      <c r="E208" s="31" t="s">
        <v>574</v>
      </c>
      <c r="F208" s="86">
        <v>25723</v>
      </c>
      <c r="G208" s="32">
        <v>136.31</v>
      </c>
      <c r="H208" s="32" t="s">
        <v>860</v>
      </c>
    </row>
    <row r="209" spans="1:8" ht="15" customHeight="1">
      <c r="A209" s="85">
        <v>45322</v>
      </c>
      <c r="B209" s="32" t="s">
        <v>1247</v>
      </c>
      <c r="C209" s="31" t="s">
        <v>1248</v>
      </c>
      <c r="D209" s="31" t="s">
        <v>878</v>
      </c>
      <c r="E209" s="31" t="s">
        <v>574</v>
      </c>
      <c r="F209" s="86">
        <v>2358236</v>
      </c>
      <c r="G209" s="32">
        <v>64.91</v>
      </c>
      <c r="H209" s="32" t="s">
        <v>860</v>
      </c>
    </row>
    <row r="210" spans="1:8" ht="15" customHeight="1">
      <c r="A210" s="85">
        <v>45322</v>
      </c>
      <c r="B210" s="32" t="s">
        <v>1247</v>
      </c>
      <c r="C210" s="31" t="s">
        <v>1248</v>
      </c>
      <c r="D210" s="31" t="s">
        <v>575</v>
      </c>
      <c r="E210" s="31" t="s">
        <v>574</v>
      </c>
      <c r="F210" s="86">
        <v>3281163</v>
      </c>
      <c r="G210" s="32">
        <v>66.349999999999994</v>
      </c>
      <c r="H210" s="32" t="s">
        <v>860</v>
      </c>
    </row>
    <row r="211" spans="1:8" ht="15" customHeight="1">
      <c r="A211" s="85">
        <v>45322</v>
      </c>
      <c r="B211" s="32" t="s">
        <v>1249</v>
      </c>
      <c r="C211" s="31" t="s">
        <v>1250</v>
      </c>
      <c r="D211" s="31" t="s">
        <v>575</v>
      </c>
      <c r="E211" s="31" t="s">
        <v>574</v>
      </c>
      <c r="F211" s="86">
        <v>1092110</v>
      </c>
      <c r="G211" s="32">
        <v>81.27</v>
      </c>
      <c r="H211" s="32" t="s">
        <v>860</v>
      </c>
    </row>
    <row r="212" spans="1:8" ht="15" customHeight="1">
      <c r="A212" s="85">
        <v>45322</v>
      </c>
      <c r="B212" s="32" t="s">
        <v>1097</v>
      </c>
      <c r="C212" s="31" t="s">
        <v>1098</v>
      </c>
      <c r="D212" s="31" t="s">
        <v>1153</v>
      </c>
      <c r="E212" s="31" t="s">
        <v>574</v>
      </c>
      <c r="F212" s="86">
        <v>164400</v>
      </c>
      <c r="G212" s="32">
        <v>143.44</v>
      </c>
      <c r="H212" s="32" t="s">
        <v>860</v>
      </c>
    </row>
    <row r="213" spans="1:8" ht="15" customHeight="1">
      <c r="A213" s="85">
        <v>45322</v>
      </c>
      <c r="B213" s="32" t="s">
        <v>847</v>
      </c>
      <c r="C213" s="31" t="s">
        <v>1323</v>
      </c>
      <c r="D213" s="31" t="s">
        <v>1186</v>
      </c>
      <c r="E213" s="31" t="s">
        <v>574</v>
      </c>
      <c r="F213" s="86">
        <v>820000</v>
      </c>
      <c r="G213" s="32">
        <v>912.5</v>
      </c>
      <c r="H213" s="32" t="s">
        <v>860</v>
      </c>
    </row>
    <row r="214" spans="1:8" ht="15" customHeight="1">
      <c r="A214" s="85">
        <v>45322</v>
      </c>
      <c r="B214" s="32" t="s">
        <v>1251</v>
      </c>
      <c r="C214" s="31" t="s">
        <v>1252</v>
      </c>
      <c r="D214" s="31" t="s">
        <v>1042</v>
      </c>
      <c r="E214" s="31" t="s">
        <v>574</v>
      </c>
      <c r="F214" s="86">
        <v>10050454</v>
      </c>
      <c r="G214" s="32">
        <v>5.27</v>
      </c>
      <c r="H214" s="32" t="s">
        <v>860</v>
      </c>
    </row>
    <row r="215" spans="1:8" ht="15" customHeight="1">
      <c r="A215" s="85">
        <v>45322</v>
      </c>
      <c r="B215" s="32" t="s">
        <v>1251</v>
      </c>
      <c r="C215" s="31" t="s">
        <v>1252</v>
      </c>
      <c r="D215" s="31" t="s">
        <v>1004</v>
      </c>
      <c r="E215" s="31" t="s">
        <v>574</v>
      </c>
      <c r="F215" s="86">
        <v>1207586</v>
      </c>
      <c r="G215" s="32">
        <v>5.25</v>
      </c>
      <c r="H215" s="32" t="s">
        <v>860</v>
      </c>
    </row>
    <row r="216" spans="1:8" ht="15" customHeight="1">
      <c r="A216" s="85">
        <v>45322</v>
      </c>
      <c r="B216" s="32" t="s">
        <v>1126</v>
      </c>
      <c r="C216" s="31" t="s">
        <v>1127</v>
      </c>
      <c r="D216" s="31" t="s">
        <v>575</v>
      </c>
      <c r="E216" s="31" t="s">
        <v>574</v>
      </c>
      <c r="F216" s="86">
        <v>1634773</v>
      </c>
      <c r="G216" s="32">
        <v>25.7</v>
      </c>
      <c r="H216" s="32" t="s">
        <v>860</v>
      </c>
    </row>
    <row r="217" spans="1:8" ht="15" customHeight="1">
      <c r="A217" s="85">
        <v>45322</v>
      </c>
      <c r="B217" s="32" t="s">
        <v>1024</v>
      </c>
      <c r="C217" s="31" t="s">
        <v>1025</v>
      </c>
      <c r="D217" s="31" t="s">
        <v>575</v>
      </c>
      <c r="E217" s="31" t="s">
        <v>574</v>
      </c>
      <c r="F217" s="86">
        <v>14590600</v>
      </c>
      <c r="G217" s="32">
        <v>43.95</v>
      </c>
      <c r="H217" s="32" t="s">
        <v>860</v>
      </c>
    </row>
    <row r="218" spans="1:8" ht="15" customHeight="1">
      <c r="A218" s="85">
        <v>45322</v>
      </c>
      <c r="B218" s="32" t="s">
        <v>1024</v>
      </c>
      <c r="C218" s="31" t="s">
        <v>1025</v>
      </c>
      <c r="D218" s="31" t="s">
        <v>878</v>
      </c>
      <c r="E218" s="31" t="s">
        <v>574</v>
      </c>
      <c r="F218" s="86">
        <v>15638566</v>
      </c>
      <c r="G218" s="32">
        <v>43.48</v>
      </c>
      <c r="H218" s="32" t="s">
        <v>860</v>
      </c>
    </row>
    <row r="219" spans="1:8" ht="15" customHeight="1">
      <c r="A219" s="85">
        <v>45322</v>
      </c>
      <c r="B219" s="32" t="s">
        <v>1253</v>
      </c>
      <c r="C219" s="31" t="s">
        <v>1254</v>
      </c>
      <c r="D219" s="31" t="s">
        <v>575</v>
      </c>
      <c r="E219" s="31" t="s">
        <v>574</v>
      </c>
      <c r="F219" s="86">
        <v>1553920</v>
      </c>
      <c r="G219" s="32">
        <v>219.19</v>
      </c>
      <c r="H219" s="32" t="s">
        <v>860</v>
      </c>
    </row>
    <row r="220" spans="1:8" ht="15" customHeight="1">
      <c r="A220" s="85">
        <v>45322</v>
      </c>
      <c r="B220" s="32" t="s">
        <v>137</v>
      </c>
      <c r="C220" s="31" t="s">
        <v>1065</v>
      </c>
      <c r="D220" s="31" t="s">
        <v>575</v>
      </c>
      <c r="E220" s="31" t="s">
        <v>574</v>
      </c>
      <c r="F220" s="86">
        <v>2877234</v>
      </c>
      <c r="G220" s="32">
        <v>220.76</v>
      </c>
      <c r="H220" s="32" t="s">
        <v>860</v>
      </c>
    </row>
    <row r="221" spans="1:8" ht="15" customHeight="1">
      <c r="A221" s="85">
        <v>45322</v>
      </c>
      <c r="B221" s="32" t="s">
        <v>1130</v>
      </c>
      <c r="C221" s="31" t="s">
        <v>1131</v>
      </c>
      <c r="D221" s="31" t="s">
        <v>575</v>
      </c>
      <c r="E221" s="31" t="s">
        <v>574</v>
      </c>
      <c r="F221" s="86">
        <v>303954</v>
      </c>
      <c r="G221" s="32">
        <v>637.97</v>
      </c>
      <c r="H221" s="32" t="s">
        <v>860</v>
      </c>
    </row>
    <row r="222" spans="1:8" ht="15" customHeight="1">
      <c r="A222" s="85">
        <v>45322</v>
      </c>
      <c r="B222" s="32" t="s">
        <v>1132</v>
      </c>
      <c r="C222" s="31" t="s">
        <v>1133</v>
      </c>
      <c r="D222" s="31" t="s">
        <v>575</v>
      </c>
      <c r="E222" s="31" t="s">
        <v>574</v>
      </c>
      <c r="F222" s="86">
        <v>154836</v>
      </c>
      <c r="G222" s="32">
        <v>138.34</v>
      </c>
      <c r="H222" s="32" t="s">
        <v>860</v>
      </c>
    </row>
    <row r="223" spans="1:8" ht="15" customHeight="1">
      <c r="A223" s="85">
        <v>45322</v>
      </c>
      <c r="B223" s="32" t="s">
        <v>1255</v>
      </c>
      <c r="C223" s="31" t="s">
        <v>1256</v>
      </c>
      <c r="D223" s="31" t="s">
        <v>1258</v>
      </c>
      <c r="E223" s="31" t="s">
        <v>574</v>
      </c>
      <c r="F223" s="86">
        <v>682288</v>
      </c>
      <c r="G223" s="32">
        <v>387.43</v>
      </c>
      <c r="H223" s="32" t="s">
        <v>860</v>
      </c>
    </row>
    <row r="224" spans="1:8" ht="15" customHeight="1">
      <c r="A224" s="85">
        <v>45322</v>
      </c>
      <c r="B224" s="32" t="s">
        <v>1255</v>
      </c>
      <c r="C224" s="31" t="s">
        <v>1256</v>
      </c>
      <c r="D224" s="31" t="s">
        <v>1324</v>
      </c>
      <c r="E224" s="31" t="s">
        <v>574</v>
      </c>
      <c r="F224" s="86">
        <v>576800</v>
      </c>
      <c r="G224" s="32">
        <v>376.12</v>
      </c>
      <c r="H224" s="32" t="s">
        <v>860</v>
      </c>
    </row>
    <row r="225" spans="1:8" ht="15" customHeight="1">
      <c r="A225" s="85">
        <v>45322</v>
      </c>
      <c r="B225" s="32" t="s">
        <v>1255</v>
      </c>
      <c r="C225" s="31" t="s">
        <v>1256</v>
      </c>
      <c r="D225" s="31" t="s">
        <v>1257</v>
      </c>
      <c r="E225" s="31" t="s">
        <v>574</v>
      </c>
      <c r="F225" s="86">
        <v>621842</v>
      </c>
      <c r="G225" s="32">
        <v>382.03</v>
      </c>
      <c r="H225" s="32" t="s">
        <v>860</v>
      </c>
    </row>
    <row r="226" spans="1:8" ht="15" customHeight="1">
      <c r="A226" s="85">
        <v>45322</v>
      </c>
      <c r="B226" s="32" t="s">
        <v>1325</v>
      </c>
      <c r="C226" s="31" t="s">
        <v>1326</v>
      </c>
      <c r="D226" s="31" t="s">
        <v>875</v>
      </c>
      <c r="E226" s="31" t="s">
        <v>574</v>
      </c>
      <c r="F226" s="86">
        <v>432000</v>
      </c>
      <c r="G226" s="32">
        <v>6</v>
      </c>
      <c r="H226" s="32" t="s">
        <v>860</v>
      </c>
    </row>
    <row r="227" spans="1:8" ht="15" customHeight="1">
      <c r="A227" s="85">
        <v>45322</v>
      </c>
      <c r="B227" s="32" t="s">
        <v>1325</v>
      </c>
      <c r="C227" s="31" t="s">
        <v>1326</v>
      </c>
      <c r="D227" s="31" t="s">
        <v>1327</v>
      </c>
      <c r="E227" s="31" t="s">
        <v>574</v>
      </c>
      <c r="F227" s="86">
        <v>1104000</v>
      </c>
      <c r="G227" s="32">
        <v>6</v>
      </c>
      <c r="H227" s="32" t="s">
        <v>860</v>
      </c>
    </row>
    <row r="228" spans="1:8" ht="15" customHeight="1">
      <c r="A228" s="85">
        <v>45322</v>
      </c>
      <c r="B228" s="32" t="s">
        <v>1325</v>
      </c>
      <c r="C228" s="31" t="s">
        <v>1326</v>
      </c>
      <c r="D228" s="31" t="s">
        <v>1328</v>
      </c>
      <c r="E228" s="31" t="s">
        <v>574</v>
      </c>
      <c r="F228" s="86">
        <v>384000</v>
      </c>
      <c r="G228" s="32">
        <v>5.64</v>
      </c>
      <c r="H228" s="32" t="s">
        <v>860</v>
      </c>
    </row>
    <row r="229" spans="1:8" ht="15" customHeight="1">
      <c r="A229" s="85">
        <v>45322</v>
      </c>
      <c r="B229" s="32" t="s">
        <v>1325</v>
      </c>
      <c r="C229" s="31" t="s">
        <v>1326</v>
      </c>
      <c r="D229" s="31" t="s">
        <v>1088</v>
      </c>
      <c r="E229" s="31" t="s">
        <v>574</v>
      </c>
      <c r="F229" s="86">
        <v>864000</v>
      </c>
      <c r="G229" s="32">
        <v>5.82</v>
      </c>
      <c r="H229" s="32" t="s">
        <v>860</v>
      </c>
    </row>
    <row r="230" spans="1:8" ht="15" customHeight="1">
      <c r="A230" s="85">
        <v>45322</v>
      </c>
      <c r="B230" s="32" t="s">
        <v>1329</v>
      </c>
      <c r="C230" s="31" t="s">
        <v>1330</v>
      </c>
      <c r="D230" s="31" t="s">
        <v>1331</v>
      </c>
      <c r="E230" s="31" t="s">
        <v>574</v>
      </c>
      <c r="F230" s="86">
        <v>100000</v>
      </c>
      <c r="G230" s="32">
        <v>70</v>
      </c>
      <c r="H230" s="32" t="s">
        <v>860</v>
      </c>
    </row>
    <row r="231" spans="1:8" ht="15" customHeight="1">
      <c r="A231" s="85">
        <v>45322</v>
      </c>
      <c r="B231" s="32" t="s">
        <v>1134</v>
      </c>
      <c r="C231" s="31" t="s">
        <v>1135</v>
      </c>
      <c r="D231" s="31" t="s">
        <v>575</v>
      </c>
      <c r="E231" s="31" t="s">
        <v>574</v>
      </c>
      <c r="F231" s="86">
        <v>634510</v>
      </c>
      <c r="G231" s="32">
        <v>150.24</v>
      </c>
      <c r="H231" s="32" t="s">
        <v>860</v>
      </c>
    </row>
    <row r="232" spans="1:8" ht="15" customHeight="1">
      <c r="A232" s="85">
        <v>45322</v>
      </c>
      <c r="B232" s="32" t="s">
        <v>1136</v>
      </c>
      <c r="C232" s="31" t="s">
        <v>1137</v>
      </c>
      <c r="D232" s="31" t="s">
        <v>898</v>
      </c>
      <c r="E232" s="31" t="s">
        <v>574</v>
      </c>
      <c r="F232" s="86">
        <v>112000</v>
      </c>
      <c r="G232" s="32">
        <v>224.59</v>
      </c>
      <c r="H232" s="32" t="s">
        <v>860</v>
      </c>
    </row>
    <row r="233" spans="1:8" ht="15" customHeight="1">
      <c r="A233" s="85">
        <v>45322</v>
      </c>
      <c r="B233" s="32" t="s">
        <v>1138</v>
      </c>
      <c r="C233" s="31" t="s">
        <v>1139</v>
      </c>
      <c r="D233" s="31" t="s">
        <v>1332</v>
      </c>
      <c r="E233" s="31" t="s">
        <v>574</v>
      </c>
      <c r="F233" s="86">
        <v>371247</v>
      </c>
      <c r="G233" s="32">
        <v>21.36</v>
      </c>
      <c r="H233" s="32" t="s">
        <v>860</v>
      </c>
    </row>
    <row r="234" spans="1:8" ht="15" customHeight="1">
      <c r="A234" s="85">
        <v>45322</v>
      </c>
      <c r="B234" s="32" t="s">
        <v>1138</v>
      </c>
      <c r="C234" s="31" t="s">
        <v>1139</v>
      </c>
      <c r="D234" s="31" t="s">
        <v>1259</v>
      </c>
      <c r="E234" s="31" t="s">
        <v>574</v>
      </c>
      <c r="F234" s="86">
        <v>64444</v>
      </c>
      <c r="G234" s="32">
        <v>21.35</v>
      </c>
      <c r="H234" s="32" t="s">
        <v>860</v>
      </c>
    </row>
    <row r="235" spans="1:8" ht="15" customHeight="1">
      <c r="A235" s="85">
        <v>45322</v>
      </c>
      <c r="B235" s="32" t="s">
        <v>1138</v>
      </c>
      <c r="C235" s="31" t="s">
        <v>1139</v>
      </c>
      <c r="D235" s="31" t="s">
        <v>1129</v>
      </c>
      <c r="E235" s="31" t="s">
        <v>574</v>
      </c>
      <c r="F235" s="86">
        <v>471883</v>
      </c>
      <c r="G235" s="32">
        <v>22.17</v>
      </c>
      <c r="H235" s="32" t="s">
        <v>860</v>
      </c>
    </row>
    <row r="236" spans="1:8" ht="15" customHeight="1">
      <c r="A236" s="85">
        <v>45322</v>
      </c>
      <c r="B236" s="32" t="s">
        <v>1260</v>
      </c>
      <c r="C236" s="31" t="s">
        <v>1261</v>
      </c>
      <c r="D236" s="31" t="s">
        <v>1095</v>
      </c>
      <c r="E236" s="31" t="s">
        <v>574</v>
      </c>
      <c r="F236" s="86">
        <v>217647</v>
      </c>
      <c r="G236" s="32">
        <v>21.83</v>
      </c>
      <c r="H236" s="32" t="s">
        <v>860</v>
      </c>
    </row>
    <row r="237" spans="1:8" ht="15" customHeight="1">
      <c r="A237" s="85">
        <v>45322</v>
      </c>
      <c r="B237" s="32" t="s">
        <v>1262</v>
      </c>
      <c r="C237" s="31" t="s">
        <v>1263</v>
      </c>
      <c r="D237" s="31" t="s">
        <v>1067</v>
      </c>
      <c r="E237" s="31" t="s">
        <v>574</v>
      </c>
      <c r="F237" s="86">
        <v>123073</v>
      </c>
      <c r="G237" s="32">
        <v>137.43</v>
      </c>
      <c r="H237" s="32" t="s">
        <v>860</v>
      </c>
    </row>
    <row r="238" spans="1:8" ht="15" customHeight="1">
      <c r="A238" s="85">
        <v>45322</v>
      </c>
      <c r="B238" s="32" t="s">
        <v>1270</v>
      </c>
      <c r="C238" s="31" t="s">
        <v>1271</v>
      </c>
      <c r="D238" s="31" t="s">
        <v>575</v>
      </c>
      <c r="E238" s="31" t="s">
        <v>574</v>
      </c>
      <c r="F238" s="86">
        <v>3606883</v>
      </c>
      <c r="G238" s="32">
        <v>51.13</v>
      </c>
      <c r="H238" s="32" t="s">
        <v>860</v>
      </c>
    </row>
    <row r="239" spans="1:8" ht="15" customHeight="1">
      <c r="A239" s="85">
        <v>45322</v>
      </c>
      <c r="B239" s="32" t="s">
        <v>994</v>
      </c>
      <c r="C239" s="31" t="s">
        <v>995</v>
      </c>
      <c r="D239" s="31" t="s">
        <v>575</v>
      </c>
      <c r="E239" s="31" t="s">
        <v>574</v>
      </c>
      <c r="F239" s="86">
        <v>5585616</v>
      </c>
      <c r="G239" s="32">
        <v>48.68</v>
      </c>
      <c r="H239" s="32" t="s">
        <v>860</v>
      </c>
    </row>
    <row r="240" spans="1:8" ht="15" customHeight="1">
      <c r="A240" s="85">
        <v>45322</v>
      </c>
      <c r="B240" s="32" t="s">
        <v>994</v>
      </c>
      <c r="C240" s="31" t="s">
        <v>995</v>
      </c>
      <c r="D240" s="31" t="s">
        <v>1043</v>
      </c>
      <c r="E240" s="31" t="s">
        <v>574</v>
      </c>
      <c r="F240" s="86">
        <v>1959093</v>
      </c>
      <c r="G240" s="32">
        <v>48.16</v>
      </c>
      <c r="H240" s="32" t="s">
        <v>860</v>
      </c>
    </row>
    <row r="241" spans="1:8" ht="15" customHeight="1">
      <c r="A241" s="85">
        <v>45322</v>
      </c>
      <c r="B241" s="32" t="s">
        <v>994</v>
      </c>
      <c r="C241" s="31" t="s">
        <v>995</v>
      </c>
      <c r="D241" s="31" t="s">
        <v>1272</v>
      </c>
      <c r="E241" s="31" t="s">
        <v>574</v>
      </c>
      <c r="F241" s="86">
        <v>2059619</v>
      </c>
      <c r="G241" s="32">
        <v>47.76</v>
      </c>
      <c r="H241" s="32" t="s">
        <v>860</v>
      </c>
    </row>
    <row r="242" spans="1:8" ht="15" customHeight="1">
      <c r="A242" s="85">
        <v>45322</v>
      </c>
      <c r="B242" s="32" t="s">
        <v>994</v>
      </c>
      <c r="C242" s="31" t="s">
        <v>995</v>
      </c>
      <c r="D242" s="31" t="s">
        <v>878</v>
      </c>
      <c r="E242" s="31" t="s">
        <v>574</v>
      </c>
      <c r="F242" s="86">
        <v>4863744</v>
      </c>
      <c r="G242" s="32">
        <v>47.94</v>
      </c>
      <c r="H242" s="32" t="s">
        <v>860</v>
      </c>
    </row>
    <row r="243" spans="1:8" ht="15" customHeight="1">
      <c r="A243" s="85">
        <v>45322</v>
      </c>
      <c r="B243" s="32" t="s">
        <v>994</v>
      </c>
      <c r="C243" s="31" t="s">
        <v>995</v>
      </c>
      <c r="D243" s="31" t="s">
        <v>970</v>
      </c>
      <c r="E243" s="31" t="s">
        <v>574</v>
      </c>
      <c r="F243" s="86">
        <v>2293343</v>
      </c>
      <c r="G243" s="32">
        <v>48.84</v>
      </c>
      <c r="H243" s="32" t="s">
        <v>860</v>
      </c>
    </row>
    <row r="244" spans="1:8" ht="15" customHeight="1">
      <c r="A244" s="85">
        <v>45322</v>
      </c>
      <c r="B244" s="32" t="s">
        <v>1273</v>
      </c>
      <c r="C244" s="31" t="s">
        <v>1274</v>
      </c>
      <c r="D244" s="31" t="s">
        <v>575</v>
      </c>
      <c r="E244" s="31" t="s">
        <v>574</v>
      </c>
      <c r="F244" s="86">
        <v>206270</v>
      </c>
      <c r="G244" s="32">
        <v>324.18</v>
      </c>
      <c r="H244" s="32" t="s">
        <v>860</v>
      </c>
    </row>
    <row r="245" spans="1:8" ht="15" customHeight="1">
      <c r="A245" s="85">
        <v>45322</v>
      </c>
      <c r="B245" s="32" t="s">
        <v>1140</v>
      </c>
      <c r="C245" s="31" t="s">
        <v>1141</v>
      </c>
      <c r="D245" s="31" t="s">
        <v>1067</v>
      </c>
      <c r="E245" s="31" t="s">
        <v>574</v>
      </c>
      <c r="F245" s="86">
        <v>211859</v>
      </c>
      <c r="G245" s="32">
        <v>31.24</v>
      </c>
      <c r="H245" s="32" t="s">
        <v>860</v>
      </c>
    </row>
    <row r="246" spans="1:8" ht="15" customHeight="1">
      <c r="A246" s="85">
        <v>45322</v>
      </c>
      <c r="B246" s="32" t="s">
        <v>1140</v>
      </c>
      <c r="C246" s="31" t="s">
        <v>1141</v>
      </c>
      <c r="D246" s="31" t="s">
        <v>1128</v>
      </c>
      <c r="E246" s="31" t="s">
        <v>574</v>
      </c>
      <c r="F246" s="86">
        <v>103584</v>
      </c>
      <c r="G246" s="32">
        <v>31.11</v>
      </c>
      <c r="H246" s="32" t="s">
        <v>860</v>
      </c>
    </row>
    <row r="247" spans="1:8" ht="15" customHeight="1">
      <c r="A247" s="85">
        <v>45322</v>
      </c>
      <c r="B247" s="32" t="s">
        <v>1140</v>
      </c>
      <c r="C247" s="31" t="s">
        <v>1141</v>
      </c>
      <c r="D247" s="31" t="s">
        <v>1096</v>
      </c>
      <c r="E247" s="31" t="s">
        <v>574</v>
      </c>
      <c r="F247" s="86">
        <v>155418</v>
      </c>
      <c r="G247" s="32">
        <v>31.58</v>
      </c>
      <c r="H247" s="32" t="s">
        <v>860</v>
      </c>
    </row>
    <row r="248" spans="1:8" ht="15" customHeight="1">
      <c r="A248" s="85">
        <v>45322</v>
      </c>
      <c r="B248" s="32" t="s">
        <v>1140</v>
      </c>
      <c r="C248" s="31" t="s">
        <v>1141</v>
      </c>
      <c r="D248" s="31" t="s">
        <v>1278</v>
      </c>
      <c r="E248" s="31" t="s">
        <v>574</v>
      </c>
      <c r="F248" s="86">
        <v>153542</v>
      </c>
      <c r="G248" s="32">
        <v>31.87</v>
      </c>
      <c r="H248" s="32" t="s">
        <v>860</v>
      </c>
    </row>
    <row r="249" spans="1:8" ht="15" customHeight="1">
      <c r="A249" s="85">
        <v>45322</v>
      </c>
      <c r="B249" s="32" t="s">
        <v>1140</v>
      </c>
      <c r="C249" s="31" t="s">
        <v>1141</v>
      </c>
      <c r="D249" s="31" t="s">
        <v>1277</v>
      </c>
      <c r="E249" s="31" t="s">
        <v>574</v>
      </c>
      <c r="F249" s="86">
        <v>100549</v>
      </c>
      <c r="G249" s="32">
        <v>31.64</v>
      </c>
      <c r="H249" s="32" t="s">
        <v>860</v>
      </c>
    </row>
    <row r="250" spans="1:8" ht="15" customHeight="1">
      <c r="A250" s="85">
        <v>45322</v>
      </c>
      <c r="B250" s="32" t="s">
        <v>1140</v>
      </c>
      <c r="C250" s="31" t="s">
        <v>1141</v>
      </c>
      <c r="D250" s="31" t="s">
        <v>1276</v>
      </c>
      <c r="E250" s="31" t="s">
        <v>574</v>
      </c>
      <c r="F250" s="86">
        <v>134543</v>
      </c>
      <c r="G250" s="32">
        <v>31.52</v>
      </c>
      <c r="H250" s="32" t="s">
        <v>860</v>
      </c>
    </row>
    <row r="251" spans="1:8" ht="15" customHeight="1">
      <c r="A251" s="85">
        <v>45322</v>
      </c>
      <c r="B251" s="32" t="s">
        <v>1140</v>
      </c>
      <c r="C251" s="31" t="s">
        <v>1141</v>
      </c>
      <c r="D251" s="31" t="s">
        <v>1066</v>
      </c>
      <c r="E251" s="31" t="s">
        <v>574</v>
      </c>
      <c r="F251" s="86">
        <v>217606</v>
      </c>
      <c r="G251" s="32">
        <v>31.08</v>
      </c>
      <c r="H251" s="32" t="s">
        <v>860</v>
      </c>
    </row>
    <row r="252" spans="1:8" ht="15" customHeight="1">
      <c r="A252" s="85">
        <v>45322</v>
      </c>
      <c r="B252" s="32" t="s">
        <v>1140</v>
      </c>
      <c r="C252" s="31" t="s">
        <v>1141</v>
      </c>
      <c r="D252" s="31" t="s">
        <v>1095</v>
      </c>
      <c r="E252" s="31" t="s">
        <v>574</v>
      </c>
      <c r="F252" s="86">
        <v>507786</v>
      </c>
      <c r="G252" s="32">
        <v>31.74</v>
      </c>
      <c r="H252" s="32" t="s">
        <v>860</v>
      </c>
    </row>
    <row r="253" spans="1:8" ht="15" customHeight="1">
      <c r="A253" s="85">
        <v>45322</v>
      </c>
      <c r="B253" s="32" t="s">
        <v>1140</v>
      </c>
      <c r="C253" s="31" t="s">
        <v>1141</v>
      </c>
      <c r="D253" s="31" t="s">
        <v>1275</v>
      </c>
      <c r="E253" s="31" t="s">
        <v>574</v>
      </c>
      <c r="F253" s="86">
        <v>46526</v>
      </c>
      <c r="G253" s="32">
        <v>31.36</v>
      </c>
      <c r="H253" s="32" t="s">
        <v>860</v>
      </c>
    </row>
    <row r="254" spans="1:8" ht="15" customHeight="1">
      <c r="A254" s="85">
        <v>45322</v>
      </c>
      <c r="B254" s="32" t="s">
        <v>1281</v>
      </c>
      <c r="C254" s="31" t="s">
        <v>1282</v>
      </c>
      <c r="D254" s="31" t="s">
        <v>575</v>
      </c>
      <c r="E254" s="31" t="s">
        <v>574</v>
      </c>
      <c r="F254" s="86">
        <v>2279645</v>
      </c>
      <c r="G254" s="32">
        <v>128.85</v>
      </c>
      <c r="H254" s="32" t="s">
        <v>860</v>
      </c>
    </row>
    <row r="255" spans="1:8" ht="15" customHeight="1">
      <c r="A255" s="85">
        <v>45322</v>
      </c>
      <c r="B255" s="32" t="s">
        <v>1283</v>
      </c>
      <c r="C255" s="31" t="s">
        <v>1284</v>
      </c>
      <c r="D255" s="31" t="s">
        <v>1004</v>
      </c>
      <c r="E255" s="31" t="s">
        <v>574</v>
      </c>
      <c r="F255" s="86">
        <v>64382</v>
      </c>
      <c r="G255" s="32">
        <v>23.08</v>
      </c>
      <c r="H255" s="32" t="s">
        <v>860</v>
      </c>
    </row>
    <row r="256" spans="1:8" ht="15" customHeight="1">
      <c r="A256" s="85">
        <v>45322</v>
      </c>
      <c r="B256" s="32" t="s">
        <v>1142</v>
      </c>
      <c r="C256" s="31" t="s">
        <v>1143</v>
      </c>
      <c r="D256" s="31" t="s">
        <v>575</v>
      </c>
      <c r="E256" s="31" t="s">
        <v>574</v>
      </c>
      <c r="F256" s="86">
        <v>965734</v>
      </c>
      <c r="G256" s="32">
        <v>79.2</v>
      </c>
      <c r="H256" s="32" t="s">
        <v>860</v>
      </c>
    </row>
    <row r="257" spans="1:8" ht="15" customHeight="1">
      <c r="A257" s="85">
        <v>45322</v>
      </c>
      <c r="B257" s="32" t="s">
        <v>1285</v>
      </c>
      <c r="C257" s="31" t="s">
        <v>1286</v>
      </c>
      <c r="D257" s="31" t="s">
        <v>575</v>
      </c>
      <c r="E257" s="31" t="s">
        <v>574</v>
      </c>
      <c r="F257" s="86">
        <v>1517626</v>
      </c>
      <c r="G257" s="32">
        <v>122.56</v>
      </c>
      <c r="H257" s="32" t="s">
        <v>860</v>
      </c>
    </row>
    <row r="258" spans="1:8" ht="15" customHeight="1">
      <c r="A258" s="85">
        <v>45322</v>
      </c>
      <c r="B258" s="32" t="s">
        <v>1285</v>
      </c>
      <c r="C258" s="31" t="s">
        <v>1286</v>
      </c>
      <c r="D258" s="31" t="s">
        <v>878</v>
      </c>
      <c r="E258" s="31" t="s">
        <v>574</v>
      </c>
      <c r="F258" s="86">
        <v>972730</v>
      </c>
      <c r="G258" s="32">
        <v>121.97</v>
      </c>
      <c r="H258" s="32" t="s">
        <v>860</v>
      </c>
    </row>
    <row r="259" spans="1:8" ht="15" customHeight="1">
      <c r="A259" s="85">
        <v>45322</v>
      </c>
      <c r="B259" s="32" t="s">
        <v>1144</v>
      </c>
      <c r="C259" s="31" t="s">
        <v>1145</v>
      </c>
      <c r="D259" s="31" t="s">
        <v>575</v>
      </c>
      <c r="E259" s="31" t="s">
        <v>574</v>
      </c>
      <c r="F259" s="86">
        <v>977950</v>
      </c>
      <c r="G259" s="32">
        <v>63.07</v>
      </c>
      <c r="H259" s="32" t="s">
        <v>860</v>
      </c>
    </row>
    <row r="260" spans="1:8" ht="15" customHeight="1">
      <c r="A260" s="85">
        <v>45322</v>
      </c>
      <c r="B260" s="32" t="s">
        <v>1287</v>
      </c>
      <c r="C260" s="31" t="s">
        <v>1288</v>
      </c>
      <c r="D260" s="31" t="s">
        <v>1289</v>
      </c>
      <c r="E260" s="31" t="s">
        <v>574</v>
      </c>
      <c r="F260" s="86">
        <v>2989458</v>
      </c>
      <c r="G260" s="32">
        <v>45.37</v>
      </c>
      <c r="H260" s="32" t="s">
        <v>860</v>
      </c>
    </row>
    <row r="261" spans="1:8" ht="15" customHeight="1">
      <c r="A261" s="85">
        <v>45322</v>
      </c>
      <c r="B261" s="32" t="s">
        <v>1290</v>
      </c>
      <c r="C261" s="31" t="s">
        <v>1291</v>
      </c>
      <c r="D261" s="31" t="s">
        <v>575</v>
      </c>
      <c r="E261" s="31" t="s">
        <v>574</v>
      </c>
      <c r="F261" s="86">
        <v>1987232</v>
      </c>
      <c r="G261" s="32">
        <v>236.5</v>
      </c>
      <c r="H261" s="32" t="s">
        <v>860</v>
      </c>
    </row>
    <row r="262" spans="1:8" ht="15" customHeight="1">
      <c r="A262" s="85">
        <v>45322</v>
      </c>
      <c r="B262" s="32" t="s">
        <v>1290</v>
      </c>
      <c r="C262" s="31" t="s">
        <v>1291</v>
      </c>
      <c r="D262" s="31" t="s">
        <v>1333</v>
      </c>
      <c r="E262" s="31" t="s">
        <v>574</v>
      </c>
      <c r="F262" s="86">
        <v>4519019</v>
      </c>
      <c r="G262" s="32">
        <v>234.51</v>
      </c>
      <c r="H262" s="32" t="s">
        <v>860</v>
      </c>
    </row>
    <row r="263" spans="1:8" ht="15" customHeight="1">
      <c r="A263" s="85">
        <v>45322</v>
      </c>
      <c r="B263" s="32" t="s">
        <v>1295</v>
      </c>
      <c r="C263" s="31" t="s">
        <v>1296</v>
      </c>
      <c r="D263" s="31" t="s">
        <v>575</v>
      </c>
      <c r="E263" s="31" t="s">
        <v>574</v>
      </c>
      <c r="F263" s="86">
        <v>171625</v>
      </c>
      <c r="G263" s="32">
        <v>161.54</v>
      </c>
      <c r="H263" s="32" t="s">
        <v>860</v>
      </c>
    </row>
    <row r="264" spans="1:8" ht="15" customHeight="1">
      <c r="A264" s="85">
        <v>45322</v>
      </c>
      <c r="B264" s="32" t="s">
        <v>1146</v>
      </c>
      <c r="C264" s="31" t="s">
        <v>1147</v>
      </c>
      <c r="D264" s="31" t="s">
        <v>1148</v>
      </c>
      <c r="E264" s="31" t="s">
        <v>574</v>
      </c>
      <c r="F264" s="86">
        <v>1489290</v>
      </c>
      <c r="G264" s="32">
        <v>25.67</v>
      </c>
      <c r="H264" s="32" t="s">
        <v>860</v>
      </c>
    </row>
    <row r="265" spans="1:8" ht="15" customHeight="1">
      <c r="A265" s="85">
        <v>45322</v>
      </c>
      <c r="B265" s="32" t="s">
        <v>1334</v>
      </c>
      <c r="C265" s="31" t="s">
        <v>1335</v>
      </c>
      <c r="D265" s="31" t="s">
        <v>1336</v>
      </c>
      <c r="E265" s="31" t="s">
        <v>574</v>
      </c>
      <c r="F265" s="86">
        <v>230000</v>
      </c>
      <c r="G265" s="32">
        <v>1922.46</v>
      </c>
      <c r="H265" s="32" t="s">
        <v>860</v>
      </c>
    </row>
    <row r="266" spans="1:8" ht="15" customHeight="1">
      <c r="A266" s="85">
        <v>45322</v>
      </c>
      <c r="B266" s="32" t="s">
        <v>1149</v>
      </c>
      <c r="C266" s="31" t="s">
        <v>1150</v>
      </c>
      <c r="D266" s="31" t="s">
        <v>1337</v>
      </c>
      <c r="E266" s="31" t="s">
        <v>574</v>
      </c>
      <c r="F266" s="86">
        <v>2000000</v>
      </c>
      <c r="G266" s="32">
        <v>43.46</v>
      </c>
      <c r="H266" s="32" t="s">
        <v>860</v>
      </c>
    </row>
    <row r="267" spans="1:8" ht="15" customHeight="1">
      <c r="A267" s="85">
        <v>45322</v>
      </c>
      <c r="B267" s="32" t="s">
        <v>1149</v>
      </c>
      <c r="C267" s="31" t="s">
        <v>1150</v>
      </c>
      <c r="D267" s="31" t="s">
        <v>1154</v>
      </c>
      <c r="E267" s="31" t="s">
        <v>574</v>
      </c>
      <c r="F267" s="86">
        <v>100000</v>
      </c>
      <c r="G267" s="32">
        <v>45.09</v>
      </c>
      <c r="H267" s="32" t="s">
        <v>860</v>
      </c>
    </row>
    <row r="268" spans="1:8" ht="15" customHeight="1">
      <c r="A268" s="85">
        <v>45322</v>
      </c>
      <c r="B268" s="32" t="s">
        <v>1149</v>
      </c>
      <c r="C268" s="31" t="s">
        <v>1150</v>
      </c>
      <c r="D268" s="31" t="s">
        <v>1303</v>
      </c>
      <c r="E268" s="31" t="s">
        <v>574</v>
      </c>
      <c r="F268" s="86">
        <v>10000</v>
      </c>
      <c r="G268" s="32">
        <v>57.97</v>
      </c>
      <c r="H268" s="32" t="s">
        <v>860</v>
      </c>
    </row>
    <row r="269" spans="1:8" ht="15" customHeight="1">
      <c r="A269" s="85">
        <v>45322</v>
      </c>
      <c r="B269" s="32" t="s">
        <v>1149</v>
      </c>
      <c r="C269" s="31" t="s">
        <v>1150</v>
      </c>
      <c r="D269" s="31" t="s">
        <v>1301</v>
      </c>
      <c r="E269" s="31" t="s">
        <v>574</v>
      </c>
      <c r="F269" s="86">
        <v>16218</v>
      </c>
      <c r="G269" s="32">
        <v>56.01</v>
      </c>
      <c r="H269" s="32" t="s">
        <v>860</v>
      </c>
    </row>
    <row r="270" spans="1:8" ht="15" customHeight="1">
      <c r="A270" s="85">
        <v>45322</v>
      </c>
      <c r="B270" s="32" t="s">
        <v>1149</v>
      </c>
      <c r="C270" s="31" t="s">
        <v>1150</v>
      </c>
      <c r="D270" s="31" t="s">
        <v>1338</v>
      </c>
      <c r="E270" s="31" t="s">
        <v>574</v>
      </c>
      <c r="F270" s="86">
        <v>379698</v>
      </c>
      <c r="G270" s="32">
        <v>50.2</v>
      </c>
      <c r="H270" s="32" t="s">
        <v>860</v>
      </c>
    </row>
    <row r="271" spans="1:8" ht="15" customHeight="1">
      <c r="A271" s="85">
        <v>45322</v>
      </c>
      <c r="B271" s="32" t="s">
        <v>1151</v>
      </c>
      <c r="C271" s="31" t="s">
        <v>1152</v>
      </c>
      <c r="D271" s="31" t="s">
        <v>878</v>
      </c>
      <c r="E271" s="31" t="s">
        <v>574</v>
      </c>
      <c r="F271" s="86">
        <v>18288997</v>
      </c>
      <c r="G271" s="32">
        <v>34.89</v>
      </c>
      <c r="H271" s="32" t="s">
        <v>860</v>
      </c>
    </row>
    <row r="272" spans="1:8" ht="15" customHeight="1">
      <c r="A272" s="85">
        <v>45322</v>
      </c>
      <c r="B272" s="32" t="s">
        <v>1304</v>
      </c>
      <c r="C272" s="31" t="s">
        <v>1305</v>
      </c>
      <c r="D272" s="31" t="s">
        <v>575</v>
      </c>
      <c r="E272" s="31" t="s">
        <v>574</v>
      </c>
      <c r="F272" s="86">
        <v>103926</v>
      </c>
      <c r="G272" s="32">
        <v>277.45</v>
      </c>
      <c r="H272" s="32" t="s">
        <v>860</v>
      </c>
    </row>
    <row r="273" spans="1:8" ht="15" customHeight="1">
      <c r="A273" s="85">
        <v>45322</v>
      </c>
      <c r="B273" s="32" t="s">
        <v>1304</v>
      </c>
      <c r="C273" s="31" t="s">
        <v>1305</v>
      </c>
      <c r="D273" s="31" t="s">
        <v>1306</v>
      </c>
      <c r="E273" s="31" t="s">
        <v>574</v>
      </c>
      <c r="F273" s="86">
        <v>21806</v>
      </c>
      <c r="G273" s="32">
        <v>276.77</v>
      </c>
      <c r="H273" s="32" t="s">
        <v>860</v>
      </c>
    </row>
    <row r="274" spans="1:8" ht="15" customHeight="1">
      <c r="A274" s="85">
        <v>45322</v>
      </c>
      <c r="B274" s="32" t="s">
        <v>1307</v>
      </c>
      <c r="C274" s="31" t="s">
        <v>1308</v>
      </c>
      <c r="D274" s="31" t="s">
        <v>878</v>
      </c>
      <c r="E274" s="31" t="s">
        <v>574</v>
      </c>
      <c r="F274" s="86">
        <v>3797566</v>
      </c>
      <c r="G274" s="32">
        <v>37.44</v>
      </c>
      <c r="H274" s="32" t="s">
        <v>860</v>
      </c>
    </row>
    <row r="275" spans="1:8" ht="15" customHeight="1">
      <c r="A275" s="85">
        <v>45322</v>
      </c>
      <c r="B275" s="32" t="s">
        <v>1307</v>
      </c>
      <c r="C275" s="31" t="s">
        <v>1308</v>
      </c>
      <c r="D275" s="31" t="s">
        <v>1043</v>
      </c>
      <c r="E275" s="31" t="s">
        <v>574</v>
      </c>
      <c r="F275" s="86">
        <v>1328900</v>
      </c>
      <c r="G275" s="32">
        <v>37.75</v>
      </c>
      <c r="H275" s="32" t="s">
        <v>860</v>
      </c>
    </row>
    <row r="276" spans="1:8" ht="15" customHeight="1">
      <c r="A276" s="85">
        <v>45322</v>
      </c>
      <c r="B276" s="32" t="s">
        <v>1307</v>
      </c>
      <c r="C276" s="31" t="s">
        <v>1308</v>
      </c>
      <c r="D276" s="31" t="s">
        <v>575</v>
      </c>
      <c r="E276" s="31" t="s">
        <v>574</v>
      </c>
      <c r="F276" s="86">
        <v>3229922</v>
      </c>
      <c r="G276" s="32">
        <v>37.619999999999997</v>
      </c>
      <c r="H276" s="32" t="s">
        <v>860</v>
      </c>
    </row>
    <row r="277" spans="1:8" ht="15" customHeight="1">
      <c r="A277" s="85">
        <v>45322</v>
      </c>
      <c r="B277" s="32" t="s">
        <v>527</v>
      </c>
      <c r="C277" s="31" t="s">
        <v>1312</v>
      </c>
      <c r="D277" s="31" t="s">
        <v>1043</v>
      </c>
      <c r="E277" s="31" t="s">
        <v>574</v>
      </c>
      <c r="F277" s="86">
        <v>713592</v>
      </c>
      <c r="G277" s="32">
        <v>637.21</v>
      </c>
      <c r="H277" s="32" t="s">
        <v>860</v>
      </c>
    </row>
    <row r="278" spans="1:8" ht="15" customHeight="1">
      <c r="A278" s="85">
        <v>45322</v>
      </c>
      <c r="B278" s="32" t="s">
        <v>1313</v>
      </c>
      <c r="C278" s="31" t="s">
        <v>1314</v>
      </c>
      <c r="D278" s="31" t="s">
        <v>1043</v>
      </c>
      <c r="E278" s="31" t="s">
        <v>574</v>
      </c>
      <c r="F278" s="86">
        <v>483609</v>
      </c>
      <c r="G278" s="32">
        <v>179.74</v>
      </c>
      <c r="H278" s="32" t="s">
        <v>860</v>
      </c>
    </row>
    <row r="279" spans="1:8" ht="15" customHeight="1">
      <c r="A279" s="85">
        <v>45322</v>
      </c>
      <c r="B279" s="32" t="s">
        <v>1023</v>
      </c>
      <c r="C279" s="31" t="s">
        <v>1026</v>
      </c>
      <c r="D279" s="31" t="s">
        <v>898</v>
      </c>
      <c r="E279" s="31" t="s">
        <v>574</v>
      </c>
      <c r="F279" s="86">
        <v>4922810</v>
      </c>
      <c r="G279" s="32">
        <v>33.61</v>
      </c>
      <c r="H279" s="32" t="s">
        <v>860</v>
      </c>
    </row>
    <row r="280" spans="1:8" ht="15" customHeight="1">
      <c r="A280" s="85">
        <v>45322</v>
      </c>
      <c r="B280" s="32" t="s">
        <v>1068</v>
      </c>
      <c r="C280" s="31" t="s">
        <v>1069</v>
      </c>
      <c r="D280" s="31" t="s">
        <v>878</v>
      </c>
      <c r="E280" s="31" t="s">
        <v>574</v>
      </c>
      <c r="F280" s="86">
        <v>11543596</v>
      </c>
      <c r="G280" s="32">
        <v>27.63</v>
      </c>
      <c r="H280" s="32" t="s">
        <v>860</v>
      </c>
    </row>
    <row r="281" spans="1:8" ht="15" customHeight="1">
      <c r="A281" s="85">
        <v>45322</v>
      </c>
      <c r="B281" s="32" t="s">
        <v>1068</v>
      </c>
      <c r="C281" s="31" t="s">
        <v>1069</v>
      </c>
      <c r="D281" s="31" t="s">
        <v>575</v>
      </c>
      <c r="E281" s="31" t="s">
        <v>574</v>
      </c>
      <c r="F281" s="86">
        <v>12218884</v>
      </c>
      <c r="G281" s="32">
        <v>27.9</v>
      </c>
      <c r="H281" s="32" t="s">
        <v>860</v>
      </c>
    </row>
    <row r="282" spans="1:8" ht="15" customHeight="1">
      <c r="A282" s="85">
        <v>45322</v>
      </c>
      <c r="B282" s="32" t="s">
        <v>1068</v>
      </c>
      <c r="C282" s="31" t="s">
        <v>1069</v>
      </c>
      <c r="D282" s="31" t="s">
        <v>1125</v>
      </c>
      <c r="E282" s="31" t="s">
        <v>574</v>
      </c>
      <c r="F282" s="86">
        <v>5298414</v>
      </c>
      <c r="G282" s="32">
        <v>29.4</v>
      </c>
      <c r="H282" s="32" t="s">
        <v>860</v>
      </c>
    </row>
    <row r="283" spans="1:8" ht="15" customHeight="1">
      <c r="A283" s="85"/>
      <c r="B283" s="32"/>
      <c r="C283" s="31"/>
      <c r="D283" s="31"/>
      <c r="E283" s="31"/>
      <c r="F283" s="86"/>
      <c r="G283" s="32"/>
      <c r="H283" s="32"/>
    </row>
    <row r="284" spans="1:8" ht="15" customHeight="1">
      <c r="A284" s="85"/>
      <c r="B284" s="32"/>
      <c r="C284" s="31"/>
      <c r="D284" s="31"/>
      <c r="E284" s="31"/>
      <c r="F284" s="86"/>
      <c r="G284" s="32"/>
      <c r="H284" s="32"/>
    </row>
    <row r="285" spans="1:8" ht="15" customHeight="1">
      <c r="A285" s="85"/>
      <c r="B285" s="32"/>
      <c r="C285" s="31"/>
      <c r="D285" s="31"/>
      <c r="E285" s="31"/>
      <c r="F285" s="86"/>
      <c r="G285" s="32"/>
      <c r="H285" s="32"/>
    </row>
    <row r="286" spans="1:8" ht="15" customHeight="1">
      <c r="A286" s="85"/>
      <c r="B286" s="32"/>
      <c r="C286" s="31"/>
      <c r="D286" s="31"/>
      <c r="E286" s="31"/>
      <c r="F286" s="86"/>
      <c r="G286" s="32"/>
      <c r="H286" s="32"/>
    </row>
    <row r="287" spans="1:8" ht="15" customHeight="1">
      <c r="A287" s="85"/>
      <c r="B287" s="32"/>
      <c r="C287" s="31"/>
      <c r="D287" s="31"/>
      <c r="E287" s="31"/>
      <c r="F287" s="86"/>
      <c r="G287" s="32"/>
      <c r="H287" s="32"/>
    </row>
    <row r="288" spans="1:8" ht="15" customHeight="1">
      <c r="A288" s="85"/>
      <c r="B288" s="32"/>
      <c r="C288" s="31"/>
      <c r="D288" s="31"/>
      <c r="E288" s="31"/>
      <c r="F288" s="86"/>
      <c r="G288" s="32"/>
      <c r="H288" s="32"/>
    </row>
    <row r="289" spans="1:8" ht="15" customHeight="1">
      <c r="A289" s="85"/>
      <c r="B289" s="32"/>
      <c r="C289" s="31"/>
      <c r="D289" s="31"/>
      <c r="E289" s="31"/>
      <c r="F289" s="86"/>
      <c r="G289" s="32"/>
      <c r="H289" s="32"/>
    </row>
    <row r="290" spans="1:8" ht="15" customHeight="1">
      <c r="A290" s="85"/>
      <c r="B290" s="32"/>
      <c r="C290" s="31"/>
      <c r="D290" s="31"/>
      <c r="E290" s="31"/>
      <c r="F290" s="86"/>
      <c r="G290" s="32"/>
      <c r="H290" s="32"/>
    </row>
    <row r="291" spans="1:8" ht="15" customHeight="1">
      <c r="A291" s="85"/>
      <c r="B291" s="32"/>
      <c r="C291" s="31"/>
      <c r="D291" s="31"/>
      <c r="E291" s="31"/>
      <c r="F291" s="86"/>
      <c r="G291" s="32"/>
      <c r="H291" s="32"/>
    </row>
    <row r="292" spans="1:8" ht="15" customHeight="1">
      <c r="A292" s="85"/>
      <c r="B292" s="32"/>
      <c r="C292" s="31"/>
      <c r="D292" s="31"/>
      <c r="E292" s="31"/>
      <c r="F292" s="86"/>
      <c r="G292" s="32"/>
      <c r="H292" s="32"/>
    </row>
    <row r="293" spans="1:8" ht="15" customHeight="1">
      <c r="A293" s="85"/>
      <c r="B293" s="32"/>
      <c r="C293" s="31"/>
      <c r="D293" s="31"/>
      <c r="E293" s="31"/>
      <c r="F293" s="86"/>
      <c r="G293" s="32"/>
      <c r="H293" s="32"/>
    </row>
    <row r="294" spans="1:8" ht="15" customHeight="1">
      <c r="A294" s="85"/>
      <c r="B294" s="32"/>
      <c r="C294" s="31"/>
      <c r="D294" s="31"/>
      <c r="E294" s="31"/>
      <c r="F294" s="86"/>
      <c r="G294" s="32"/>
      <c r="H294" s="32"/>
    </row>
    <row r="295" spans="1:8" ht="15" customHeight="1">
      <c r="A295" s="85"/>
      <c r="B295" s="32"/>
      <c r="C295" s="31"/>
      <c r="D295" s="31"/>
      <c r="E295" s="31"/>
      <c r="F295" s="86"/>
      <c r="G295" s="32"/>
      <c r="H295" s="32"/>
    </row>
    <row r="296" spans="1:8" ht="15" customHeight="1">
      <c r="A296" s="85"/>
      <c r="B296" s="32"/>
      <c r="C296" s="31"/>
      <c r="D296" s="31"/>
      <c r="E296" s="31"/>
      <c r="F296" s="86"/>
      <c r="G296" s="32"/>
      <c r="H296" s="32"/>
    </row>
    <row r="297" spans="1:8" ht="15" customHeight="1">
      <c r="A297" s="85"/>
      <c r="B297" s="32"/>
      <c r="C297" s="31"/>
      <c r="D297" s="31"/>
      <c r="E297" s="31"/>
      <c r="F297" s="86"/>
      <c r="G297" s="32"/>
      <c r="H297" s="32"/>
    </row>
    <row r="298" spans="1:8" ht="15" customHeight="1">
      <c r="A298" s="85"/>
      <c r="B298" s="32"/>
      <c r="C298" s="31"/>
      <c r="D298" s="31"/>
      <c r="E298" s="31"/>
      <c r="F298" s="86"/>
      <c r="G298" s="32"/>
      <c r="H298" s="32"/>
    </row>
    <row r="299" spans="1:8" ht="15" customHeight="1">
      <c r="A299" s="85"/>
      <c r="B299" s="32"/>
      <c r="C299" s="31"/>
      <c r="D299" s="31"/>
      <c r="E299" s="31"/>
      <c r="F299" s="86"/>
      <c r="G299" s="32"/>
      <c r="H299" s="32"/>
    </row>
    <row r="300" spans="1:8" ht="15" customHeight="1">
      <c r="A300" s="85"/>
      <c r="B300" s="32"/>
      <c r="C300" s="31"/>
      <c r="D300" s="31"/>
      <c r="E300" s="31"/>
      <c r="F300" s="86"/>
      <c r="G300" s="32"/>
      <c r="H300" s="32"/>
    </row>
    <row r="301" spans="1:8" ht="15" customHeight="1">
      <c r="A301" s="85"/>
      <c r="B301" s="32"/>
      <c r="C301" s="31"/>
      <c r="D301" s="31"/>
      <c r="E301" s="31"/>
      <c r="F301" s="86"/>
      <c r="G301" s="32"/>
      <c r="H301" s="32"/>
    </row>
    <row r="302" spans="1:8" ht="15" customHeight="1">
      <c r="A302" s="85"/>
      <c r="B302" s="32"/>
      <c r="C302" s="31"/>
      <c r="D302" s="31"/>
      <c r="E302" s="31"/>
      <c r="F302" s="86"/>
      <c r="G302" s="32"/>
      <c r="H302" s="32"/>
    </row>
    <row r="303" spans="1:8" ht="15" customHeight="1">
      <c r="A303" s="85"/>
      <c r="B303" s="32"/>
      <c r="C303" s="31"/>
      <c r="D303" s="31"/>
      <c r="E303" s="31"/>
      <c r="F303" s="86"/>
      <c r="G303" s="32"/>
      <c r="H303" s="32"/>
    </row>
    <row r="304" spans="1:8" ht="15" customHeight="1">
      <c r="A304" s="85"/>
      <c r="B304" s="32"/>
      <c r="C304" s="31"/>
      <c r="D304" s="31"/>
      <c r="E304" s="31"/>
      <c r="F304" s="86"/>
      <c r="G304" s="32"/>
      <c r="H304" s="32"/>
    </row>
    <row r="305" spans="1:8" ht="15" customHeight="1">
      <c r="A305" s="85"/>
      <c r="B305" s="32"/>
      <c r="C305" s="31"/>
      <c r="D305" s="31"/>
      <c r="E305" s="31"/>
      <c r="F305" s="86"/>
      <c r="G305" s="32"/>
      <c r="H305" s="32"/>
    </row>
    <row r="306" spans="1:8" ht="15" customHeight="1">
      <c r="A306" s="85"/>
      <c r="B306" s="32"/>
      <c r="C306" s="31"/>
      <c r="D306" s="31"/>
      <c r="E306" s="31"/>
      <c r="F306" s="86"/>
      <c r="G306" s="32"/>
      <c r="H306" s="32"/>
    </row>
    <row r="307" spans="1:8" ht="15" customHeight="1">
      <c r="A307" s="85"/>
      <c r="B307" s="32"/>
      <c r="C307" s="31"/>
      <c r="D307" s="31"/>
      <c r="E307" s="31"/>
      <c r="F307" s="86"/>
      <c r="G307" s="32"/>
      <c r="H307" s="32"/>
    </row>
    <row r="308" spans="1:8" ht="15" customHeight="1">
      <c r="A308" s="85"/>
      <c r="B308" s="32"/>
      <c r="C308" s="31"/>
      <c r="D308" s="31"/>
      <c r="E308" s="31"/>
      <c r="F308" s="86"/>
      <c r="G308" s="32"/>
      <c r="H308" s="32"/>
    </row>
    <row r="309" spans="1:8" ht="15" customHeight="1">
      <c r="A309" s="85"/>
      <c r="B309" s="32"/>
      <c r="C309" s="31"/>
      <c r="D309" s="31"/>
      <c r="E309" s="31"/>
      <c r="F309" s="86"/>
      <c r="G309" s="32"/>
      <c r="H309" s="32"/>
    </row>
    <row r="310" spans="1:8" ht="15" customHeight="1">
      <c r="A310" s="85"/>
      <c r="B310" s="32"/>
      <c r="C310" s="31"/>
      <c r="D310" s="31"/>
      <c r="E310" s="31"/>
      <c r="F310" s="86"/>
      <c r="G310" s="32"/>
      <c r="H310" s="32"/>
    </row>
    <row r="311" spans="1:8" ht="15" customHeight="1">
      <c r="A311" s="85"/>
      <c r="B311" s="32"/>
      <c r="C311" s="31"/>
      <c r="D311" s="31"/>
      <c r="E311" s="31"/>
      <c r="F311" s="86"/>
      <c r="G311" s="32"/>
      <c r="H311" s="32"/>
    </row>
    <row r="312" spans="1:8" ht="15" customHeight="1">
      <c r="A312" s="85"/>
      <c r="B312" s="32"/>
      <c r="C312" s="31"/>
      <c r="D312" s="31"/>
      <c r="E312" s="31"/>
      <c r="F312" s="86"/>
      <c r="G312" s="32"/>
      <c r="H312" s="32"/>
    </row>
    <row r="313" spans="1:8" ht="15" customHeight="1">
      <c r="A313" s="85"/>
      <c r="B313" s="32"/>
      <c r="C313" s="31"/>
      <c r="D313" s="31"/>
      <c r="E313" s="31"/>
      <c r="F313" s="86"/>
      <c r="G313" s="32"/>
      <c r="H313" s="32"/>
    </row>
    <row r="314" spans="1:8" ht="15" customHeight="1">
      <c r="A314" s="85"/>
      <c r="B314" s="32"/>
      <c r="C314" s="31"/>
      <c r="D314" s="31"/>
      <c r="E314" s="31"/>
      <c r="F314" s="86"/>
      <c r="G314" s="32"/>
      <c r="H314" s="32"/>
    </row>
    <row r="315" spans="1:8" ht="15" customHeight="1">
      <c r="A315" s="85"/>
      <c r="B315" s="32"/>
      <c r="C315" s="31"/>
      <c r="D315" s="31"/>
      <c r="E315" s="31"/>
      <c r="F315" s="86"/>
      <c r="G315" s="32"/>
      <c r="H315" s="32"/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" footer="0"/>
  <pageSetup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516"/>
  <sheetViews>
    <sheetView zoomScale="80" zoomScaleNormal="80" workbookViewId="0">
      <selection activeCell="D8" sqref="D8"/>
    </sheetView>
  </sheetViews>
  <sheetFormatPr defaultColWidth="14.42578125" defaultRowHeight="15" customHeight="1"/>
  <cols>
    <col min="1" max="1" width="5.8554687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4.5703125" customWidth="1"/>
    <col min="7" max="7" width="9.5703125" customWidth="1"/>
    <col min="8" max="8" width="11.7109375" customWidth="1"/>
    <col min="9" max="9" width="18.140625" customWidth="1"/>
    <col min="10" max="10" width="21.7109375" customWidth="1"/>
    <col min="11" max="11" width="10.7109375" customWidth="1"/>
    <col min="12" max="12" width="10.5703125" customWidth="1"/>
    <col min="13" max="13" width="14.28515625" customWidth="1"/>
    <col min="14" max="14" width="14.140625" customWidth="1"/>
    <col min="15" max="15" width="14" customWidth="1"/>
    <col min="16" max="16" width="14.5703125" customWidth="1"/>
    <col min="17" max="17" width="14.5703125" hidden="1" customWidth="1"/>
    <col min="18" max="18" width="17.7109375" customWidth="1"/>
    <col min="19" max="19" width="5.7109375" hidden="1" customWidth="1"/>
    <col min="20" max="20" width="12.7109375" customWidth="1"/>
    <col min="21" max="21" width="8.28515625" customWidth="1"/>
    <col min="22" max="39" width="9.28515625" customWidth="1"/>
  </cols>
  <sheetData>
    <row r="1" spans="1:27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R1" s="1"/>
      <c r="S1" s="6"/>
      <c r="T1" s="1"/>
      <c r="U1" s="1"/>
      <c r="V1" s="1"/>
      <c r="W1" s="1"/>
      <c r="X1" s="1"/>
      <c r="Y1" s="1"/>
      <c r="Z1" s="1"/>
      <c r="AA1" s="1"/>
    </row>
    <row r="2" spans="1:27" ht="12" customHeight="1">
      <c r="A2" s="22"/>
      <c r="B2" s="22"/>
      <c r="C2" s="22"/>
      <c r="D2" s="22"/>
      <c r="E2" s="22"/>
      <c r="F2" s="87"/>
      <c r="G2" s="87"/>
      <c r="H2" s="87"/>
      <c r="I2" s="87"/>
      <c r="J2" s="22"/>
      <c r="K2" s="87"/>
      <c r="L2" s="87"/>
      <c r="M2" s="87"/>
      <c r="N2" s="22"/>
      <c r="O2" s="1"/>
      <c r="R2" s="1"/>
      <c r="S2" s="6"/>
      <c r="T2" s="1"/>
      <c r="U2" s="1"/>
      <c r="V2" s="1"/>
      <c r="W2" s="1"/>
      <c r="X2" s="1"/>
      <c r="Y2" s="1"/>
      <c r="Z2" s="1"/>
      <c r="AA2" s="1"/>
    </row>
    <row r="3" spans="1:27" ht="12.75" customHeight="1">
      <c r="A3" s="22"/>
      <c r="B3" s="2"/>
      <c r="C3" s="2"/>
      <c r="D3" s="2"/>
      <c r="E3" s="2"/>
      <c r="F3" s="2"/>
      <c r="G3" s="2"/>
      <c r="H3" s="2"/>
      <c r="I3" s="2"/>
      <c r="J3" s="3"/>
      <c r="K3" s="88"/>
      <c r="L3" s="87"/>
      <c r="M3" s="87"/>
      <c r="N3" s="22"/>
      <c r="O3" s="1"/>
      <c r="R3" s="1"/>
      <c r="S3" s="6"/>
      <c r="T3" s="1"/>
      <c r="U3" s="1"/>
      <c r="V3" s="1"/>
      <c r="W3" s="1"/>
      <c r="X3" s="1"/>
      <c r="Y3" s="1"/>
      <c r="Z3" s="1"/>
      <c r="AA3" s="1"/>
    </row>
    <row r="4" spans="1:27" ht="12.75" customHeight="1">
      <c r="A4" s="22"/>
      <c r="B4" s="2"/>
      <c r="C4" s="2"/>
      <c r="D4" s="2"/>
      <c r="E4" s="2"/>
      <c r="F4" s="2"/>
      <c r="G4" s="2"/>
      <c r="H4" s="2"/>
      <c r="I4" s="89"/>
      <c r="J4" s="3"/>
      <c r="K4" s="88"/>
      <c r="L4" s="87"/>
      <c r="M4" s="87"/>
      <c r="N4" s="22"/>
      <c r="O4" s="1"/>
      <c r="R4" s="1"/>
      <c r="S4" s="6"/>
      <c r="T4" s="1"/>
      <c r="U4" s="1"/>
      <c r="V4" s="1"/>
      <c r="W4" s="1"/>
      <c r="X4" s="1"/>
      <c r="Y4" s="1"/>
      <c r="Z4" s="1"/>
      <c r="AA4" s="1"/>
    </row>
    <row r="5" spans="1:27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5"/>
      <c r="M5" s="90" t="s">
        <v>310</v>
      </c>
      <c r="N5" s="1"/>
      <c r="O5" s="1"/>
      <c r="R5" s="1"/>
      <c r="S5" s="6"/>
      <c r="T5" s="1"/>
      <c r="U5" s="1"/>
      <c r="V5" s="1"/>
      <c r="W5" s="1"/>
      <c r="X5" s="1"/>
      <c r="Y5" s="1"/>
      <c r="Z5" s="1"/>
      <c r="AA5" s="1"/>
    </row>
    <row r="6" spans="1:27" ht="20.25" customHeight="1">
      <c r="A6" s="91" t="s">
        <v>1339</v>
      </c>
      <c r="D6" s="1"/>
      <c r="E6" s="1"/>
      <c r="F6" s="6"/>
      <c r="G6" s="6"/>
      <c r="H6" s="6"/>
      <c r="I6" s="6"/>
      <c r="J6" s="1"/>
      <c r="K6" s="6"/>
      <c r="L6" s="6"/>
      <c r="M6" s="92"/>
      <c r="N6" s="1"/>
      <c r="O6" s="1"/>
      <c r="R6" s="1"/>
      <c r="S6" s="6"/>
      <c r="T6" s="1"/>
      <c r="U6" s="1"/>
      <c r="V6" s="1"/>
      <c r="W6" s="1"/>
      <c r="X6" s="1"/>
      <c r="Y6" s="1"/>
      <c r="Z6" s="1"/>
      <c r="AA6" s="1"/>
    </row>
    <row r="7" spans="1:27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2">
        <f>Main!B10</f>
        <v>45323</v>
      </c>
      <c r="N7" s="1"/>
      <c r="O7" s="1"/>
      <c r="R7" s="1"/>
      <c r="S7" s="6"/>
      <c r="T7" s="1"/>
      <c r="U7" s="1"/>
      <c r="V7" s="1"/>
      <c r="W7" s="1"/>
      <c r="X7" s="1"/>
      <c r="Y7" s="1"/>
      <c r="Z7" s="1"/>
    </row>
    <row r="8" spans="1:27" ht="12.75" customHeight="1">
      <c r="B8" s="93" t="s">
        <v>576</v>
      </c>
      <c r="C8" s="93"/>
      <c r="D8" s="93"/>
      <c r="E8" s="93"/>
      <c r="F8" s="6"/>
      <c r="G8" s="6"/>
      <c r="H8" s="6"/>
      <c r="I8" s="6"/>
      <c r="J8" s="1"/>
      <c r="K8" s="6"/>
      <c r="L8" s="6"/>
      <c r="M8" s="6"/>
      <c r="N8" s="1"/>
      <c r="O8" s="1"/>
      <c r="R8" s="1"/>
      <c r="S8" s="6"/>
      <c r="T8" s="1"/>
      <c r="U8" s="1"/>
      <c r="V8" s="1"/>
      <c r="W8" s="1"/>
      <c r="X8" s="1"/>
      <c r="Y8" s="1"/>
      <c r="Z8" s="1"/>
      <c r="AA8" s="1"/>
    </row>
    <row r="9" spans="1:27" ht="38.25" customHeight="1">
      <c r="A9" s="94" t="s">
        <v>16</v>
      </c>
      <c r="B9" s="95" t="s">
        <v>565</v>
      </c>
      <c r="C9" s="95"/>
      <c r="D9" s="96" t="s">
        <v>577</v>
      </c>
      <c r="E9" s="95" t="s">
        <v>578</v>
      </c>
      <c r="F9" s="95" t="s">
        <v>579</v>
      </c>
      <c r="G9" s="95" t="s">
        <v>580</v>
      </c>
      <c r="H9" s="95" t="s">
        <v>581</v>
      </c>
      <c r="I9" s="95" t="s">
        <v>582</v>
      </c>
      <c r="J9" s="94" t="s">
        <v>583</v>
      </c>
      <c r="K9" s="95" t="s">
        <v>584</v>
      </c>
      <c r="L9" s="97" t="s">
        <v>585</v>
      </c>
      <c r="M9" s="97" t="s">
        <v>586</v>
      </c>
      <c r="N9" s="95" t="s">
        <v>587</v>
      </c>
      <c r="O9" s="289" t="s">
        <v>588</v>
      </c>
      <c r="P9" s="224" t="s">
        <v>589</v>
      </c>
      <c r="Q9" s="224" t="s">
        <v>872</v>
      </c>
      <c r="R9" s="1"/>
      <c r="S9" s="6"/>
      <c r="T9" s="1"/>
      <c r="U9" s="1"/>
      <c r="V9" s="1"/>
      <c r="W9" s="1"/>
      <c r="X9" s="1"/>
      <c r="Y9" s="1"/>
    </row>
    <row r="10" spans="1:27" ht="15" customHeight="1">
      <c r="A10" s="309">
        <v>1</v>
      </c>
      <c r="B10" s="310">
        <v>45238</v>
      </c>
      <c r="C10" s="311"/>
      <c r="D10" s="312" t="s">
        <v>429</v>
      </c>
      <c r="E10" s="313" t="s">
        <v>885</v>
      </c>
      <c r="F10" s="214">
        <v>108.9</v>
      </c>
      <c r="G10" s="209">
        <v>102.9</v>
      </c>
      <c r="H10" s="214">
        <v>115.25</v>
      </c>
      <c r="I10" s="214" t="s">
        <v>877</v>
      </c>
      <c r="J10" s="314" t="s">
        <v>960</v>
      </c>
      <c r="K10" s="314">
        <f>H10-F10</f>
        <v>6.3499999999999943</v>
      </c>
      <c r="L10" s="315">
        <f>(F10*-0.3)/100</f>
        <v>-0.32669999999999999</v>
      </c>
      <c r="M10" s="316">
        <f t="shared" ref="M10" si="0">(K10+L10)/F10</f>
        <v>5.531037649219462E-2</v>
      </c>
      <c r="N10" s="314" t="s">
        <v>593</v>
      </c>
      <c r="O10" s="317">
        <v>45303</v>
      </c>
      <c r="P10" s="318"/>
      <c r="Q10" s="266">
        <v>45280</v>
      </c>
      <c r="S10" s="37" t="s">
        <v>592</v>
      </c>
    </row>
    <row r="11" spans="1:27" ht="15" customHeight="1">
      <c r="A11" s="309">
        <v>2</v>
      </c>
      <c r="B11" s="310">
        <v>45250</v>
      </c>
      <c r="C11" s="311"/>
      <c r="D11" s="312" t="s">
        <v>300</v>
      </c>
      <c r="E11" s="313" t="s">
        <v>590</v>
      </c>
      <c r="F11" s="214">
        <v>36.450000000000003</v>
      </c>
      <c r="G11" s="209">
        <v>34.35</v>
      </c>
      <c r="H11" s="214">
        <v>38.6</v>
      </c>
      <c r="I11" s="214" t="s">
        <v>879</v>
      </c>
      <c r="J11" s="314" t="s">
        <v>925</v>
      </c>
      <c r="K11" s="314">
        <f>H11-F11</f>
        <v>2.1499999999999986</v>
      </c>
      <c r="L11" s="315">
        <f>(F11*-0.3)/100</f>
        <v>-0.10935</v>
      </c>
      <c r="M11" s="316">
        <f t="shared" ref="M11" si="1">(K11+L11)/F11</f>
        <v>5.5984910836762644E-2</v>
      </c>
      <c r="N11" s="314" t="s">
        <v>593</v>
      </c>
      <c r="O11" s="317">
        <v>45294</v>
      </c>
      <c r="P11" s="318"/>
      <c r="Q11" s="266">
        <v>45280</v>
      </c>
      <c r="S11" s="37" t="s">
        <v>592</v>
      </c>
    </row>
    <row r="12" spans="1:27" ht="15" customHeight="1">
      <c r="A12" s="344">
        <v>3</v>
      </c>
      <c r="B12" s="345">
        <v>45265</v>
      </c>
      <c r="C12" s="346"/>
      <c r="D12" s="347" t="s">
        <v>437</v>
      </c>
      <c r="E12" s="348" t="s">
        <v>590</v>
      </c>
      <c r="F12" s="326">
        <v>266.5</v>
      </c>
      <c r="G12" s="329">
        <v>254</v>
      </c>
      <c r="H12" s="326">
        <v>268.75</v>
      </c>
      <c r="I12" s="326" t="s">
        <v>889</v>
      </c>
      <c r="J12" s="349" t="s">
        <v>1072</v>
      </c>
      <c r="K12" s="349">
        <f>H12-F12</f>
        <v>2.25</v>
      </c>
      <c r="L12" s="350">
        <f>(F12*-0.3)/100</f>
        <v>-0.79949999999999999</v>
      </c>
      <c r="M12" s="351">
        <f t="shared" ref="M12" si="2">(K12+L12)/F12</f>
        <v>5.4427767354596618E-3</v>
      </c>
      <c r="N12" s="349" t="s">
        <v>610</v>
      </c>
      <c r="O12" s="352">
        <v>45320</v>
      </c>
      <c r="P12" s="353"/>
      <c r="Q12" s="266">
        <v>45280</v>
      </c>
      <c r="S12" s="37" t="s">
        <v>592</v>
      </c>
    </row>
    <row r="13" spans="1:27" ht="15" customHeight="1">
      <c r="A13" s="290">
        <v>4</v>
      </c>
      <c r="B13" s="291">
        <v>45268</v>
      </c>
      <c r="C13" s="292"/>
      <c r="D13" s="293" t="s">
        <v>846</v>
      </c>
      <c r="E13" s="294" t="s">
        <v>590</v>
      </c>
      <c r="F13" s="287">
        <v>1975</v>
      </c>
      <c r="G13" s="288">
        <v>1870</v>
      </c>
      <c r="H13" s="287">
        <v>1860</v>
      </c>
      <c r="I13" s="287" t="s">
        <v>891</v>
      </c>
      <c r="J13" s="295" t="s">
        <v>906</v>
      </c>
      <c r="K13" s="295">
        <f t="shared" ref="K13" si="3">H13-F13</f>
        <v>-115</v>
      </c>
      <c r="L13" s="296">
        <f>(F13*-0.3)/100</f>
        <v>-5.9249999999999998</v>
      </c>
      <c r="M13" s="297">
        <f t="shared" ref="M13" si="4">(K13+L13)/F13</f>
        <v>-6.1227848101265823E-2</v>
      </c>
      <c r="N13" s="295" t="s">
        <v>603</v>
      </c>
      <c r="O13" s="298">
        <v>45292</v>
      </c>
      <c r="P13" s="299"/>
      <c r="Q13" s="266">
        <v>45280</v>
      </c>
      <c r="S13" s="37" t="s">
        <v>592</v>
      </c>
    </row>
    <row r="14" spans="1:27" ht="15" customHeight="1">
      <c r="A14" s="216">
        <v>5</v>
      </c>
      <c r="B14" s="212">
        <v>45278</v>
      </c>
      <c r="C14" s="217"/>
      <c r="D14" s="221" t="s">
        <v>215</v>
      </c>
      <c r="E14" s="218" t="s">
        <v>590</v>
      </c>
      <c r="F14" s="211" t="s">
        <v>896</v>
      </c>
      <c r="G14" s="213">
        <v>593</v>
      </c>
      <c r="H14" s="211"/>
      <c r="I14" s="211" t="s">
        <v>897</v>
      </c>
      <c r="J14" s="213" t="s">
        <v>591</v>
      </c>
      <c r="K14" s="213"/>
      <c r="L14" s="215"/>
      <c r="M14" s="219"/>
      <c r="N14" s="213"/>
      <c r="O14" s="220"/>
      <c r="P14" s="215">
        <f>VLOOKUP(D14,'MidCap Intra'!$B$11:$C$568,2,0)</f>
        <v>640.5</v>
      </c>
      <c r="Q14" s="266">
        <v>45301</v>
      </c>
      <c r="S14" s="37" t="s">
        <v>592</v>
      </c>
    </row>
    <row r="15" spans="1:27" ht="15" customHeight="1">
      <c r="A15" s="309">
        <v>6</v>
      </c>
      <c r="B15" s="310">
        <v>45280</v>
      </c>
      <c r="C15" s="311"/>
      <c r="D15" s="312" t="s">
        <v>353</v>
      </c>
      <c r="E15" s="313" t="s">
        <v>590</v>
      </c>
      <c r="F15" s="214">
        <v>1120</v>
      </c>
      <c r="G15" s="209">
        <v>1035</v>
      </c>
      <c r="H15" s="214">
        <v>1190</v>
      </c>
      <c r="I15" s="214" t="s">
        <v>899</v>
      </c>
      <c r="J15" s="314" t="s">
        <v>774</v>
      </c>
      <c r="K15" s="314">
        <f>H15-F15</f>
        <v>70</v>
      </c>
      <c r="L15" s="315">
        <f>(F15*-0.3)/100</f>
        <v>-3.36</v>
      </c>
      <c r="M15" s="316">
        <f t="shared" ref="M15" si="5">(K15+L15)/F15</f>
        <v>5.9499999999999997E-2</v>
      </c>
      <c r="N15" s="314" t="s">
        <v>593</v>
      </c>
      <c r="O15" s="317">
        <v>45306</v>
      </c>
      <c r="P15" s="318"/>
      <c r="Q15" s="266"/>
      <c r="S15" s="37" t="s">
        <v>592</v>
      </c>
    </row>
    <row r="16" spans="1:27" ht="15" customHeight="1">
      <c r="A16" s="216">
        <v>7</v>
      </c>
      <c r="B16" s="212">
        <v>45288</v>
      </c>
      <c r="C16" s="217"/>
      <c r="D16" s="221" t="s">
        <v>555</v>
      </c>
      <c r="E16" s="218" t="s">
        <v>590</v>
      </c>
      <c r="F16" s="211" t="s">
        <v>900</v>
      </c>
      <c r="G16" s="213">
        <v>1645</v>
      </c>
      <c r="H16" s="211"/>
      <c r="I16" s="211" t="s">
        <v>901</v>
      </c>
      <c r="J16" s="213" t="s">
        <v>591</v>
      </c>
      <c r="K16" s="213"/>
      <c r="L16" s="215"/>
      <c r="M16" s="219"/>
      <c r="N16" s="213"/>
      <c r="O16" s="220"/>
      <c r="P16" s="215">
        <f>VLOOKUP(D16,'MidCap Intra'!$B$11:$C$568,2,0)</f>
        <v>1733.4</v>
      </c>
      <c r="Q16" s="266">
        <v>45301</v>
      </c>
      <c r="S16" s="37" t="s">
        <v>592</v>
      </c>
    </row>
    <row r="17" spans="1:19" ht="15" customHeight="1">
      <c r="A17" s="309">
        <v>8</v>
      </c>
      <c r="B17" s="310">
        <v>45289</v>
      </c>
      <c r="C17" s="311"/>
      <c r="D17" s="312" t="s">
        <v>904</v>
      </c>
      <c r="E17" s="313" t="s">
        <v>590</v>
      </c>
      <c r="F17" s="214">
        <v>251.5</v>
      </c>
      <c r="G17" s="209">
        <v>229</v>
      </c>
      <c r="H17" s="214">
        <v>279.5</v>
      </c>
      <c r="I17" s="214" t="s">
        <v>905</v>
      </c>
      <c r="J17" s="314" t="s">
        <v>927</v>
      </c>
      <c r="K17" s="314">
        <f>H17-F17</f>
        <v>28</v>
      </c>
      <c r="L17" s="315">
        <f>(F17*-0.3)/100</f>
        <v>-0.75450000000000006</v>
      </c>
      <c r="M17" s="316">
        <f t="shared" ref="M17" si="6">(K17+L17)/F17</f>
        <v>0.10833200795228629</v>
      </c>
      <c r="N17" s="314" t="s">
        <v>593</v>
      </c>
      <c r="O17" s="317">
        <v>45295</v>
      </c>
      <c r="P17" s="318"/>
      <c r="Q17" s="266"/>
      <c r="S17" s="37" t="s">
        <v>592</v>
      </c>
    </row>
    <row r="18" spans="1:19" ht="15" customHeight="1">
      <c r="A18" s="309">
        <v>9</v>
      </c>
      <c r="B18" s="310">
        <v>45292</v>
      </c>
      <c r="C18" s="311"/>
      <c r="D18" s="312" t="s">
        <v>194</v>
      </c>
      <c r="E18" s="313" t="s">
        <v>590</v>
      </c>
      <c r="F18" s="214">
        <v>206.5</v>
      </c>
      <c r="G18" s="209">
        <v>192</v>
      </c>
      <c r="H18" s="214">
        <v>219</v>
      </c>
      <c r="I18" s="214" t="s">
        <v>915</v>
      </c>
      <c r="J18" s="314" t="s">
        <v>940</v>
      </c>
      <c r="K18" s="314">
        <f>H18-F18</f>
        <v>12.5</v>
      </c>
      <c r="L18" s="315">
        <f>(F18*-0.3)/100</f>
        <v>-0.61949999999999994</v>
      </c>
      <c r="M18" s="316">
        <f t="shared" ref="M18" si="7">(K18+L18)/F18</f>
        <v>5.7532687651331717E-2</v>
      </c>
      <c r="N18" s="314" t="s">
        <v>593</v>
      </c>
      <c r="O18" s="317">
        <v>45299</v>
      </c>
      <c r="P18" s="318"/>
      <c r="Q18" s="266"/>
      <c r="S18" s="37" t="s">
        <v>784</v>
      </c>
    </row>
    <row r="19" spans="1:19" ht="15" customHeight="1">
      <c r="A19" s="309">
        <v>10</v>
      </c>
      <c r="B19" s="310">
        <v>45294</v>
      </c>
      <c r="C19" s="311"/>
      <c r="D19" s="312" t="s">
        <v>1009</v>
      </c>
      <c r="E19" s="313" t="s">
        <v>590</v>
      </c>
      <c r="F19" s="214">
        <f>3715-27</f>
        <v>3688</v>
      </c>
      <c r="G19" s="209">
        <v>3540</v>
      </c>
      <c r="H19" s="214">
        <v>3945</v>
      </c>
      <c r="I19" s="214" t="s">
        <v>920</v>
      </c>
      <c r="J19" s="314" t="s">
        <v>1008</v>
      </c>
      <c r="K19" s="314">
        <f>H19-F19</f>
        <v>257</v>
      </c>
      <c r="L19" s="315">
        <f>(F19*-0.3)/100</f>
        <v>-11.063999999999998</v>
      </c>
      <c r="M19" s="316">
        <f t="shared" ref="M19" si="8">(K19+L19)/F19</f>
        <v>6.6685466377440356E-2</v>
      </c>
      <c r="N19" s="314" t="s">
        <v>593</v>
      </c>
      <c r="O19" s="317">
        <v>45310</v>
      </c>
      <c r="P19" s="318"/>
      <c r="Q19" s="266">
        <v>45295</v>
      </c>
      <c r="S19" s="37" t="s">
        <v>592</v>
      </c>
    </row>
    <row r="20" spans="1:19" ht="15" customHeight="1">
      <c r="A20" s="216">
        <v>11</v>
      </c>
      <c r="B20" s="212">
        <v>45294</v>
      </c>
      <c r="C20" s="217"/>
      <c r="D20" s="221" t="s">
        <v>175</v>
      </c>
      <c r="E20" s="218" t="s">
        <v>590</v>
      </c>
      <c r="F20" s="211" t="s">
        <v>921</v>
      </c>
      <c r="G20" s="213">
        <v>9340</v>
      </c>
      <c r="H20" s="211"/>
      <c r="I20" s="211" t="s">
        <v>922</v>
      </c>
      <c r="J20" s="213" t="s">
        <v>591</v>
      </c>
      <c r="K20" s="213"/>
      <c r="L20" s="215"/>
      <c r="M20" s="219"/>
      <c r="N20" s="213"/>
      <c r="O20" s="220"/>
      <c r="P20" s="215">
        <f>VLOOKUP(D20,'MidCap Intra'!$B$11:$C$568,2,0)</f>
        <v>10186.9</v>
      </c>
      <c r="Q20" s="266"/>
      <c r="S20" s="37" t="s">
        <v>592</v>
      </c>
    </row>
    <row r="21" spans="1:19" ht="15" customHeight="1">
      <c r="A21" s="290">
        <v>12</v>
      </c>
      <c r="B21" s="291">
        <v>45294</v>
      </c>
      <c r="C21" s="292"/>
      <c r="D21" s="293" t="s">
        <v>165</v>
      </c>
      <c r="E21" s="294" t="s">
        <v>590</v>
      </c>
      <c r="F21" s="287">
        <v>422.5</v>
      </c>
      <c r="G21" s="288">
        <v>397</v>
      </c>
      <c r="H21" s="287">
        <v>401</v>
      </c>
      <c r="I21" s="287" t="s">
        <v>923</v>
      </c>
      <c r="J21" s="295" t="s">
        <v>1039</v>
      </c>
      <c r="K21" s="295">
        <f t="shared" ref="K21" si="9">H21-F21</f>
        <v>-21.5</v>
      </c>
      <c r="L21" s="296">
        <f>(F21*-0.3)/100</f>
        <v>-1.2675000000000001</v>
      </c>
      <c r="M21" s="297">
        <f t="shared" ref="M21" si="10">(K21+L21)/F21</f>
        <v>-5.3887573964497039E-2</v>
      </c>
      <c r="N21" s="295" t="s">
        <v>603</v>
      </c>
      <c r="O21" s="298">
        <v>45315</v>
      </c>
      <c r="P21" s="299"/>
      <c r="Q21" s="266">
        <v>45299</v>
      </c>
      <c r="S21" s="37" t="s">
        <v>784</v>
      </c>
    </row>
    <row r="22" spans="1:19" ht="15" customHeight="1">
      <c r="A22" s="290">
        <v>13</v>
      </c>
      <c r="B22" s="291">
        <v>45296</v>
      </c>
      <c r="C22" s="292"/>
      <c r="D22" s="293" t="s">
        <v>106</v>
      </c>
      <c r="E22" s="294" t="s">
        <v>590</v>
      </c>
      <c r="F22" s="287">
        <v>3890</v>
      </c>
      <c r="G22" s="288">
        <v>3590</v>
      </c>
      <c r="H22" s="287">
        <v>3560</v>
      </c>
      <c r="I22" s="287" t="s">
        <v>938</v>
      </c>
      <c r="J22" s="295" t="s">
        <v>1044</v>
      </c>
      <c r="K22" s="295">
        <f t="shared" ref="K22:K23" si="11">H22-F22</f>
        <v>-330</v>
      </c>
      <c r="L22" s="296">
        <f>(F22*-0.3)/100</f>
        <v>-11.67</v>
      </c>
      <c r="M22" s="297">
        <f t="shared" ref="M22:M23" si="12">(K22+L22)/F22</f>
        <v>-8.7832904884318774E-2</v>
      </c>
      <c r="N22" s="295" t="s">
        <v>603</v>
      </c>
      <c r="O22" s="298">
        <v>45316</v>
      </c>
      <c r="P22" s="299"/>
      <c r="Q22" s="266">
        <v>45308</v>
      </c>
      <c r="S22" s="37" t="s">
        <v>592</v>
      </c>
    </row>
    <row r="23" spans="1:19" ht="15" customHeight="1">
      <c r="A23" s="290">
        <v>14</v>
      </c>
      <c r="B23" s="291">
        <v>45299</v>
      </c>
      <c r="C23" s="292"/>
      <c r="D23" s="293" t="s">
        <v>82</v>
      </c>
      <c r="E23" s="294" t="s">
        <v>590</v>
      </c>
      <c r="F23" s="287">
        <v>279.5</v>
      </c>
      <c r="G23" s="288">
        <v>258</v>
      </c>
      <c r="H23" s="287">
        <v>258</v>
      </c>
      <c r="I23" s="287" t="s">
        <v>941</v>
      </c>
      <c r="J23" s="295" t="s">
        <v>1039</v>
      </c>
      <c r="K23" s="295">
        <f t="shared" si="11"/>
        <v>-21.5</v>
      </c>
      <c r="L23" s="296">
        <f>(F23*-0.3)/100</f>
        <v>-0.83849999999999991</v>
      </c>
      <c r="M23" s="297">
        <f t="shared" si="12"/>
        <v>-7.9923076923076916E-2</v>
      </c>
      <c r="N23" s="295" t="s">
        <v>603</v>
      </c>
      <c r="O23" s="298">
        <v>45316</v>
      </c>
      <c r="P23" s="299"/>
      <c r="Q23" s="266">
        <v>45303</v>
      </c>
      <c r="S23" s="37" t="s">
        <v>592</v>
      </c>
    </row>
    <row r="24" spans="1:19" ht="15" customHeight="1">
      <c r="A24" s="309">
        <v>15</v>
      </c>
      <c r="B24" s="310">
        <v>45301</v>
      </c>
      <c r="C24" s="311"/>
      <c r="D24" s="312" t="s">
        <v>401</v>
      </c>
      <c r="E24" s="313" t="s">
        <v>590</v>
      </c>
      <c r="F24" s="214">
        <v>3385</v>
      </c>
      <c r="G24" s="209">
        <v>2990</v>
      </c>
      <c r="H24" s="214">
        <v>3652.5</v>
      </c>
      <c r="I24" s="214" t="s">
        <v>955</v>
      </c>
      <c r="J24" s="314" t="s">
        <v>1021</v>
      </c>
      <c r="K24" s="314">
        <f>H24-F24</f>
        <v>267.5</v>
      </c>
      <c r="L24" s="315">
        <f>(F24*-0.3)/100</f>
        <v>-10.154999999999999</v>
      </c>
      <c r="M24" s="316">
        <f t="shared" ref="M24" si="13">(K24+L24)/F24</f>
        <v>7.6025110782865585E-2</v>
      </c>
      <c r="N24" s="314" t="s">
        <v>593</v>
      </c>
      <c r="O24" s="317">
        <v>45310</v>
      </c>
      <c r="P24" s="318"/>
      <c r="Q24" s="266"/>
      <c r="S24" s="37" t="s">
        <v>592</v>
      </c>
    </row>
    <row r="25" spans="1:19" ht="15" customHeight="1">
      <c r="A25" s="216">
        <v>16</v>
      </c>
      <c r="B25" s="212">
        <v>45303</v>
      </c>
      <c r="C25" s="217"/>
      <c r="D25" s="221" t="s">
        <v>161</v>
      </c>
      <c r="E25" s="218" t="s">
        <v>590</v>
      </c>
      <c r="F25" s="211" t="s">
        <v>963</v>
      </c>
      <c r="G25" s="213">
        <v>490</v>
      </c>
      <c r="H25" s="211"/>
      <c r="I25" s="211" t="s">
        <v>964</v>
      </c>
      <c r="J25" s="213" t="s">
        <v>591</v>
      </c>
      <c r="K25" s="213"/>
      <c r="L25" s="215"/>
      <c r="M25" s="219"/>
      <c r="N25" s="213"/>
      <c r="O25" s="220"/>
      <c r="P25" s="215">
        <f>VLOOKUP(D25,'MidCap Intra'!$B$11:$C$568,2,0)</f>
        <v>519.54999999999995</v>
      </c>
      <c r="Q25" s="266">
        <v>45309</v>
      </c>
      <c r="S25" s="37" t="s">
        <v>784</v>
      </c>
    </row>
    <row r="26" spans="1:19" ht="15" customHeight="1">
      <c r="A26" s="216">
        <v>17</v>
      </c>
      <c r="B26" s="212">
        <v>45307</v>
      </c>
      <c r="C26" s="217"/>
      <c r="D26" s="221" t="s">
        <v>904</v>
      </c>
      <c r="E26" s="218" t="s">
        <v>590</v>
      </c>
      <c r="F26" s="211" t="s">
        <v>985</v>
      </c>
      <c r="G26" s="213">
        <v>237</v>
      </c>
      <c r="H26" s="211"/>
      <c r="I26" s="211" t="s">
        <v>986</v>
      </c>
      <c r="J26" s="213" t="s">
        <v>591</v>
      </c>
      <c r="K26" s="213"/>
      <c r="L26" s="215"/>
      <c r="M26" s="219"/>
      <c r="N26" s="213"/>
      <c r="O26" s="220"/>
      <c r="P26" s="215"/>
      <c r="Q26" s="266"/>
      <c r="S26" s="37" t="s">
        <v>592</v>
      </c>
    </row>
    <row r="27" spans="1:19" ht="15" customHeight="1">
      <c r="A27" s="309">
        <v>18</v>
      </c>
      <c r="B27" s="310">
        <v>45308</v>
      </c>
      <c r="C27" s="311"/>
      <c r="D27" s="312" t="s">
        <v>996</v>
      </c>
      <c r="E27" s="313" t="s">
        <v>590</v>
      </c>
      <c r="F27" s="214">
        <v>168</v>
      </c>
      <c r="G27" s="209">
        <v>157</v>
      </c>
      <c r="H27" s="214">
        <v>179.5</v>
      </c>
      <c r="I27" s="214" t="s">
        <v>997</v>
      </c>
      <c r="J27" s="314" t="s">
        <v>1015</v>
      </c>
      <c r="K27" s="314">
        <f>H27-F27</f>
        <v>11.5</v>
      </c>
      <c r="L27" s="315">
        <f>(F27*-0.3)/100</f>
        <v>-0.504</v>
      </c>
      <c r="M27" s="316">
        <f t="shared" ref="M27" si="14">(K27+L27)/F27</f>
        <v>6.5452380952380956E-2</v>
      </c>
      <c r="N27" s="314" t="s">
        <v>593</v>
      </c>
      <c r="O27" s="317">
        <v>45311</v>
      </c>
      <c r="P27" s="317"/>
      <c r="Q27" s="266">
        <v>45309</v>
      </c>
      <c r="S27" s="37" t="s">
        <v>592</v>
      </c>
    </row>
    <row r="28" spans="1:19" ht="15" customHeight="1">
      <c r="A28" s="309">
        <v>19</v>
      </c>
      <c r="B28" s="310">
        <v>45308</v>
      </c>
      <c r="C28" s="311"/>
      <c r="D28" s="312" t="s">
        <v>211</v>
      </c>
      <c r="E28" s="313" t="s">
        <v>590</v>
      </c>
      <c r="F28" s="214">
        <v>2715</v>
      </c>
      <c r="G28" s="209">
        <v>2470</v>
      </c>
      <c r="H28" s="214">
        <v>2895</v>
      </c>
      <c r="I28" s="214" t="s">
        <v>998</v>
      </c>
      <c r="J28" s="314" t="s">
        <v>1079</v>
      </c>
      <c r="K28" s="314">
        <f>H28-F28</f>
        <v>180</v>
      </c>
      <c r="L28" s="315">
        <f>(F28*-0.3)/100</f>
        <v>-8.1449999999999996</v>
      </c>
      <c r="M28" s="316">
        <f t="shared" ref="M28" si="15">(K28+L28)/F28</f>
        <v>6.3298342541436459E-2</v>
      </c>
      <c r="N28" s="314" t="s">
        <v>593</v>
      </c>
      <c r="O28" s="317">
        <v>45320</v>
      </c>
      <c r="P28" s="317"/>
      <c r="Q28" s="266"/>
      <c r="S28" s="37" t="s">
        <v>592</v>
      </c>
    </row>
    <row r="29" spans="1:19" ht="15" customHeight="1">
      <c r="A29" s="309">
        <v>20</v>
      </c>
      <c r="B29" s="310">
        <v>45309</v>
      </c>
      <c r="C29" s="311"/>
      <c r="D29" s="312" t="s">
        <v>89</v>
      </c>
      <c r="E29" s="313" t="s">
        <v>590</v>
      </c>
      <c r="F29" s="214">
        <v>449</v>
      </c>
      <c r="G29" s="209">
        <v>421</v>
      </c>
      <c r="H29" s="214">
        <v>475.5</v>
      </c>
      <c r="I29" s="214" t="s">
        <v>1001</v>
      </c>
      <c r="J29" s="314" t="s">
        <v>1016</v>
      </c>
      <c r="K29" s="314">
        <f>H29-F29</f>
        <v>26.5</v>
      </c>
      <c r="L29" s="315">
        <f>(F29*-0.3)/100</f>
        <v>-1.347</v>
      </c>
      <c r="M29" s="316">
        <f t="shared" ref="M29" si="16">(K29+L29)/F29</f>
        <v>5.6020044543429841E-2</v>
      </c>
      <c r="N29" s="314" t="s">
        <v>593</v>
      </c>
      <c r="O29" s="317">
        <v>45311</v>
      </c>
      <c r="P29" s="318"/>
      <c r="Q29" s="266">
        <v>45309</v>
      </c>
      <c r="S29" s="37" t="s">
        <v>784</v>
      </c>
    </row>
    <row r="30" spans="1:19" ht="15" customHeight="1">
      <c r="A30" s="216">
        <v>21</v>
      </c>
      <c r="B30" s="212">
        <v>45316</v>
      </c>
      <c r="C30" s="217"/>
      <c r="D30" s="221" t="s">
        <v>401</v>
      </c>
      <c r="E30" s="218" t="s">
        <v>590</v>
      </c>
      <c r="F30" s="211" t="s">
        <v>1055</v>
      </c>
      <c r="G30" s="213">
        <v>3280</v>
      </c>
      <c r="H30" s="211"/>
      <c r="I30" s="211" t="s">
        <v>1056</v>
      </c>
      <c r="J30" s="213" t="s">
        <v>591</v>
      </c>
      <c r="K30" s="213"/>
      <c r="L30" s="215"/>
      <c r="M30" s="219"/>
      <c r="N30" s="213"/>
      <c r="O30" s="220"/>
      <c r="P30" s="215">
        <f>VLOOKUP(D30,'MidCap Intra'!$B$11:$C$568,2,0)</f>
        <v>3684.15</v>
      </c>
      <c r="Q30" s="266"/>
      <c r="S30" s="37" t="s">
        <v>592</v>
      </c>
    </row>
    <row r="31" spans="1:19" ht="15" customHeight="1">
      <c r="A31" s="216">
        <v>22</v>
      </c>
      <c r="B31" s="212">
        <v>45316</v>
      </c>
      <c r="C31" s="217"/>
      <c r="D31" s="221" t="s">
        <v>547</v>
      </c>
      <c r="E31" s="218" t="s">
        <v>590</v>
      </c>
      <c r="F31" s="211" t="s">
        <v>1045</v>
      </c>
      <c r="G31" s="213">
        <v>267</v>
      </c>
      <c r="H31" s="211"/>
      <c r="I31" s="211" t="s">
        <v>1046</v>
      </c>
      <c r="J31" s="213" t="s">
        <v>591</v>
      </c>
      <c r="K31" s="213"/>
      <c r="L31" s="215"/>
      <c r="M31" s="219"/>
      <c r="N31" s="213"/>
      <c r="O31" s="220"/>
      <c r="P31" s="215">
        <f>VLOOKUP(D31,'MidCap Intra'!$B$11:$C$568,2,0)</f>
        <v>292.39999999999998</v>
      </c>
      <c r="Q31" s="266"/>
      <c r="S31" s="37" t="s">
        <v>592</v>
      </c>
    </row>
    <row r="32" spans="1:19" ht="15" customHeight="1">
      <c r="A32" s="216">
        <v>23</v>
      </c>
      <c r="B32" s="212">
        <v>45320</v>
      </c>
      <c r="C32" s="217"/>
      <c r="D32" s="221" t="s">
        <v>386</v>
      </c>
      <c r="E32" s="218" t="s">
        <v>590</v>
      </c>
      <c r="F32" s="211" t="s">
        <v>1077</v>
      </c>
      <c r="G32" s="213">
        <v>1415</v>
      </c>
      <c r="H32" s="211"/>
      <c r="I32" s="211" t="s">
        <v>1078</v>
      </c>
      <c r="J32" s="213" t="s">
        <v>591</v>
      </c>
      <c r="K32" s="213"/>
      <c r="L32" s="215"/>
      <c r="M32" s="219"/>
      <c r="N32" s="213"/>
      <c r="O32" s="220"/>
      <c r="P32" s="215">
        <f>VLOOKUP(D32,'MidCap Intra'!$B$11:$C$568,2,0)</f>
        <v>1552.1</v>
      </c>
      <c r="Q32" s="266"/>
      <c r="S32" s="37" t="s">
        <v>592</v>
      </c>
    </row>
    <row r="33" spans="1:39" ht="15" customHeight="1">
      <c r="A33" s="216">
        <v>24</v>
      </c>
      <c r="B33" s="212">
        <v>45321</v>
      </c>
      <c r="C33" s="217"/>
      <c r="D33" s="221" t="s">
        <v>211</v>
      </c>
      <c r="E33" s="218" t="s">
        <v>590</v>
      </c>
      <c r="F33" s="211" t="s">
        <v>1100</v>
      </c>
      <c r="G33" s="213">
        <v>2640</v>
      </c>
      <c r="H33" s="211"/>
      <c r="I33" s="211" t="s">
        <v>1101</v>
      </c>
      <c r="J33" s="213" t="s">
        <v>591</v>
      </c>
      <c r="K33" s="213"/>
      <c r="L33" s="215"/>
      <c r="M33" s="219"/>
      <c r="N33" s="213"/>
      <c r="O33" s="220"/>
      <c r="P33" s="215">
        <f>VLOOKUP(D33,'MidCap Intra'!$B$11:$C$568,2,0)</f>
        <v>2853.25</v>
      </c>
      <c r="Q33" s="266"/>
      <c r="S33" s="37" t="s">
        <v>592</v>
      </c>
    </row>
    <row r="34" spans="1:39" ht="15" customHeight="1">
      <c r="A34" s="216">
        <v>25</v>
      </c>
      <c r="B34" s="212">
        <v>45321</v>
      </c>
      <c r="C34" s="217"/>
      <c r="D34" s="221" t="s">
        <v>429</v>
      </c>
      <c r="E34" s="218" t="s">
        <v>590</v>
      </c>
      <c r="F34" s="211" t="s">
        <v>1102</v>
      </c>
      <c r="G34" s="213">
        <v>106</v>
      </c>
      <c r="H34" s="211"/>
      <c r="I34" s="211" t="s">
        <v>1103</v>
      </c>
      <c r="J34" s="213" t="s">
        <v>591</v>
      </c>
      <c r="K34" s="213"/>
      <c r="L34" s="215"/>
      <c r="M34" s="219"/>
      <c r="N34" s="213"/>
      <c r="O34" s="220"/>
      <c r="P34" s="215">
        <f>VLOOKUP(D34,'MidCap Intra'!$B$11:$C$568,2,0)</f>
        <v>118.5</v>
      </c>
      <c r="Q34" s="266"/>
      <c r="S34" s="37" t="s">
        <v>592</v>
      </c>
    </row>
    <row r="35" spans="1:39" ht="15" customHeight="1">
      <c r="A35" s="216"/>
      <c r="B35" s="212"/>
      <c r="C35" s="217"/>
      <c r="D35" s="221"/>
      <c r="E35" s="218"/>
      <c r="F35" s="211"/>
      <c r="G35" s="213"/>
      <c r="H35" s="211"/>
      <c r="I35" s="211"/>
      <c r="J35" s="213"/>
      <c r="K35" s="213"/>
      <c r="L35" s="215"/>
      <c r="M35" s="219"/>
      <c r="N35" s="213"/>
      <c r="O35" s="220"/>
      <c r="P35" s="215"/>
      <c r="Q35" s="266"/>
      <c r="S35" s="37"/>
    </row>
    <row r="36" spans="1:39" ht="15" customHeight="1">
      <c r="A36" s="216"/>
      <c r="B36" s="212"/>
      <c r="C36" s="217"/>
      <c r="D36" s="221"/>
      <c r="E36" s="218"/>
      <c r="F36" s="211"/>
      <c r="G36" s="213"/>
      <c r="H36" s="211"/>
      <c r="I36" s="211"/>
      <c r="J36" s="213"/>
      <c r="K36" s="213"/>
      <c r="L36" s="215"/>
      <c r="M36" s="219"/>
      <c r="N36" s="213"/>
      <c r="O36" s="220"/>
      <c r="P36" s="215"/>
      <c r="Q36" s="266"/>
      <c r="S36" s="37"/>
    </row>
    <row r="38" spans="1:39" ht="14.25" customHeight="1">
      <c r="A38" s="103"/>
      <c r="B38" s="104"/>
      <c r="C38" s="105"/>
      <c r="D38" s="106"/>
      <c r="E38" s="107"/>
      <c r="F38" s="107"/>
      <c r="G38" s="103"/>
      <c r="H38" s="107"/>
      <c r="I38" s="108"/>
      <c r="J38" s="109"/>
      <c r="K38" s="109"/>
      <c r="L38" s="110"/>
      <c r="M38" s="111"/>
      <c r="N38" s="112"/>
      <c r="O38" s="113"/>
      <c r="P38" s="114"/>
      <c r="Q38" s="114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</row>
    <row r="39" spans="1:39" ht="12" customHeight="1">
      <c r="A39" s="115" t="s">
        <v>594</v>
      </c>
      <c r="B39" s="116"/>
      <c r="C39" s="117"/>
      <c r="E39" s="118"/>
      <c r="F39" s="118"/>
      <c r="G39" s="118"/>
      <c r="H39" s="118"/>
      <c r="I39" s="118"/>
      <c r="J39" s="119"/>
      <c r="K39" s="118"/>
      <c r="L39" s="120"/>
      <c r="M39" s="55"/>
      <c r="N39" s="119"/>
      <c r="O39" s="11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</row>
    <row r="40" spans="1:39" ht="12" customHeight="1">
      <c r="A40" s="121" t="s">
        <v>595</v>
      </c>
      <c r="B40" s="115"/>
      <c r="C40" s="115"/>
      <c r="D40" s="115"/>
      <c r="E40" s="37"/>
      <c r="F40" s="122" t="s">
        <v>596</v>
      </c>
      <c r="G40" s="6"/>
      <c r="H40" s="6"/>
      <c r="I40" s="6"/>
      <c r="J40" s="123"/>
      <c r="K40" s="124"/>
      <c r="L40" s="124"/>
      <c r="M40" s="125"/>
      <c r="N40" s="1"/>
      <c r="O40" s="126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</row>
    <row r="41" spans="1:39" ht="12" customHeight="1">
      <c r="A41" s="115" t="s">
        <v>597</v>
      </c>
      <c r="B41" s="115"/>
      <c r="C41" s="115"/>
      <c r="D41" s="115" t="s">
        <v>598</v>
      </c>
      <c r="E41" s="6"/>
      <c r="F41" s="122" t="s">
        <v>599</v>
      </c>
      <c r="G41" s="6"/>
      <c r="H41" s="6"/>
      <c r="I41" s="6"/>
      <c r="J41" s="123"/>
      <c r="K41" s="124"/>
      <c r="L41" s="124"/>
      <c r="M41" s="125"/>
      <c r="N41" s="1"/>
      <c r="O41" s="126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</row>
    <row r="42" spans="1:39" ht="12" customHeight="1">
      <c r="A42" s="115"/>
      <c r="B42" s="115"/>
      <c r="C42" s="115"/>
      <c r="D42" s="115"/>
      <c r="E42" s="6"/>
      <c r="F42" s="6"/>
      <c r="G42" s="6"/>
      <c r="H42" s="6"/>
      <c r="I42" s="6"/>
      <c r="J42" s="127"/>
      <c r="K42" s="124"/>
      <c r="L42" s="124"/>
      <c r="M42" s="6"/>
      <c r="N42" s="128"/>
      <c r="O42" s="1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</row>
    <row r="43" spans="1:39" ht="12" customHeight="1">
      <c r="A43" s="228"/>
      <c r="B43" s="228"/>
      <c r="C43" s="228"/>
      <c r="D43" s="228"/>
      <c r="E43" s="229"/>
      <c r="F43" s="229"/>
      <c r="G43" s="229"/>
      <c r="H43" s="229"/>
      <c r="I43" s="229"/>
      <c r="J43" s="230"/>
      <c r="K43" s="231"/>
      <c r="L43" s="231"/>
      <c r="M43" s="229"/>
      <c r="N43" s="232"/>
      <c r="O43" s="233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</row>
    <row r="44" spans="1:39" ht="14.25" customHeight="1">
      <c r="A44" s="115"/>
      <c r="B44" s="115"/>
      <c r="C44" s="115"/>
      <c r="D44" s="115"/>
      <c r="E44" s="6"/>
      <c r="F44" s="6"/>
      <c r="G44" s="6"/>
      <c r="H44" s="6"/>
      <c r="I44" s="6"/>
      <c r="J44" s="127"/>
      <c r="K44" s="124"/>
      <c r="L44" s="125"/>
      <c r="M44" s="6"/>
      <c r="N44" s="128"/>
      <c r="O44" s="1"/>
      <c r="P44" s="37"/>
      <c r="Q44" s="37"/>
      <c r="R44" s="37"/>
      <c r="S44" s="6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</row>
    <row r="45" spans="1:39" ht="12.75" customHeight="1">
      <c r="A45" s="138" t="s">
        <v>604</v>
      </c>
      <c r="B45" s="138"/>
      <c r="C45" s="138"/>
      <c r="D45" s="138"/>
      <c r="E45" s="6"/>
      <c r="F45" s="6"/>
      <c r="G45" s="6"/>
      <c r="H45" s="6"/>
      <c r="I45" s="6"/>
      <c r="J45" s="6"/>
      <c r="K45" s="6"/>
      <c r="L45" s="6"/>
      <c r="M45" s="6"/>
      <c r="N45" s="6"/>
      <c r="O45" s="24"/>
      <c r="R45" s="37"/>
      <c r="S45" s="6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</row>
    <row r="46" spans="1:39" ht="38.25" customHeight="1">
      <c r="A46" s="95" t="s">
        <v>16</v>
      </c>
      <c r="B46" s="95" t="s">
        <v>565</v>
      </c>
      <c r="C46" s="95"/>
      <c r="D46" s="96" t="s">
        <v>577</v>
      </c>
      <c r="E46" s="95" t="s">
        <v>578</v>
      </c>
      <c r="F46" s="95" t="s">
        <v>579</v>
      </c>
      <c r="G46" s="95" t="s">
        <v>600</v>
      </c>
      <c r="H46" s="95" t="s">
        <v>581</v>
      </c>
      <c r="I46" s="222" t="s">
        <v>582</v>
      </c>
      <c r="J46" s="224" t="s">
        <v>583</v>
      </c>
      <c r="K46" s="223" t="s">
        <v>605</v>
      </c>
      <c r="L46" s="97" t="s">
        <v>585</v>
      </c>
      <c r="M46" s="139" t="s">
        <v>606</v>
      </c>
      <c r="N46" s="95" t="s">
        <v>607</v>
      </c>
      <c r="O46" s="94" t="s">
        <v>587</v>
      </c>
      <c r="P46" s="96" t="s">
        <v>588</v>
      </c>
      <c r="Q46" s="270"/>
      <c r="R46" s="37"/>
      <c r="S46" s="6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</row>
    <row r="47" spans="1:39" ht="12.75" customHeight="1">
      <c r="A47" s="214">
        <v>1</v>
      </c>
      <c r="B47" s="268">
        <v>45292</v>
      </c>
      <c r="C47" s="242"/>
      <c r="D47" s="242" t="s">
        <v>907</v>
      </c>
      <c r="E47" s="214" t="s">
        <v>602</v>
      </c>
      <c r="F47" s="214">
        <v>1463</v>
      </c>
      <c r="G47" s="214">
        <v>1448</v>
      </c>
      <c r="H47" s="214">
        <v>1479</v>
      </c>
      <c r="I47" s="209" t="s">
        <v>910</v>
      </c>
      <c r="J47" s="300" t="s">
        <v>911</v>
      </c>
      <c r="K47" s="225">
        <f t="shared" ref="K47:K48" si="17">H47-F47</f>
        <v>16</v>
      </c>
      <c r="L47" s="271">
        <f t="shared" ref="L47:L48" si="18">(H47*N47)*0.03%</f>
        <v>310.58999999999997</v>
      </c>
      <c r="M47" s="226">
        <f t="shared" ref="M47:M48" si="19">(K47*N47)-L47</f>
        <v>10889.41</v>
      </c>
      <c r="N47" s="225">
        <v>700</v>
      </c>
      <c r="O47" s="102" t="s">
        <v>593</v>
      </c>
      <c r="P47" s="227">
        <v>45292</v>
      </c>
      <c r="Q47" s="264"/>
      <c r="R47" s="140"/>
      <c r="S47" s="55" t="s">
        <v>979</v>
      </c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141"/>
      <c r="AH47" s="142"/>
      <c r="AI47" s="140"/>
      <c r="AJ47" s="140"/>
      <c r="AK47" s="141"/>
      <c r="AL47" s="141"/>
      <c r="AM47" s="141"/>
    </row>
    <row r="48" spans="1:39" ht="12.75" customHeight="1">
      <c r="A48" s="287">
        <v>2</v>
      </c>
      <c r="B48" s="301">
        <v>45292</v>
      </c>
      <c r="C48" s="302"/>
      <c r="D48" s="302" t="s">
        <v>908</v>
      </c>
      <c r="E48" s="287" t="s">
        <v>602</v>
      </c>
      <c r="F48" s="287">
        <v>2857</v>
      </c>
      <c r="G48" s="287">
        <v>2820</v>
      </c>
      <c r="H48" s="287">
        <v>2820</v>
      </c>
      <c r="I48" s="288" t="s">
        <v>912</v>
      </c>
      <c r="J48" s="303" t="s">
        <v>917</v>
      </c>
      <c r="K48" s="304">
        <f t="shared" si="17"/>
        <v>-37</v>
      </c>
      <c r="L48" s="305">
        <f t="shared" si="18"/>
        <v>253.79999999999998</v>
      </c>
      <c r="M48" s="306">
        <f t="shared" si="19"/>
        <v>-11353.8</v>
      </c>
      <c r="N48" s="304">
        <v>300</v>
      </c>
      <c r="O48" s="307" t="s">
        <v>603</v>
      </c>
      <c r="P48" s="308">
        <v>45293</v>
      </c>
      <c r="Q48" s="264"/>
      <c r="R48" s="140"/>
      <c r="S48" s="55" t="s">
        <v>979</v>
      </c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141"/>
      <c r="AH48" s="142"/>
      <c r="AI48" s="140"/>
      <c r="AJ48" s="140"/>
      <c r="AK48" s="141"/>
      <c r="AL48" s="141"/>
      <c r="AM48" s="141"/>
    </row>
    <row r="49" spans="1:39" ht="12.75" customHeight="1">
      <c r="A49" s="287">
        <v>3</v>
      </c>
      <c r="B49" s="301">
        <v>45292</v>
      </c>
      <c r="C49" s="302"/>
      <c r="D49" s="302" t="s">
        <v>909</v>
      </c>
      <c r="E49" s="287" t="s">
        <v>602</v>
      </c>
      <c r="F49" s="287">
        <v>870</v>
      </c>
      <c r="G49" s="287">
        <v>860</v>
      </c>
      <c r="H49" s="287">
        <v>860</v>
      </c>
      <c r="I49" s="288" t="s">
        <v>913</v>
      </c>
      <c r="J49" s="303" t="s">
        <v>916</v>
      </c>
      <c r="K49" s="304">
        <f t="shared" ref="K49" si="20">H49-F49</f>
        <v>-10</v>
      </c>
      <c r="L49" s="305">
        <f t="shared" ref="L49" si="21">(H49*N49)*0.03%</f>
        <v>258</v>
      </c>
      <c r="M49" s="306">
        <f t="shared" ref="M49" si="22">(K49*N49)-L49</f>
        <v>-10258</v>
      </c>
      <c r="N49" s="304">
        <v>1000</v>
      </c>
      <c r="O49" s="307" t="s">
        <v>603</v>
      </c>
      <c r="P49" s="308">
        <v>45293</v>
      </c>
      <c r="Q49" s="264"/>
      <c r="R49" s="140"/>
      <c r="S49" s="55" t="s">
        <v>979</v>
      </c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141"/>
      <c r="AH49" s="142"/>
      <c r="AI49" s="140"/>
      <c r="AJ49" s="140"/>
      <c r="AK49" s="141"/>
      <c r="AL49" s="141"/>
      <c r="AM49" s="141"/>
    </row>
    <row r="50" spans="1:39" ht="12.75" customHeight="1">
      <c r="A50" s="287">
        <v>4</v>
      </c>
      <c r="B50" s="301">
        <v>45293</v>
      </c>
      <c r="C50" s="302"/>
      <c r="D50" s="302" t="s">
        <v>907</v>
      </c>
      <c r="E50" s="287" t="s">
        <v>602</v>
      </c>
      <c r="F50" s="287">
        <v>1460</v>
      </c>
      <c r="G50" s="287">
        <v>1445</v>
      </c>
      <c r="H50" s="287">
        <v>1445</v>
      </c>
      <c r="I50" s="288" t="s">
        <v>918</v>
      </c>
      <c r="J50" s="303" t="s">
        <v>919</v>
      </c>
      <c r="K50" s="304">
        <f t="shared" ref="K50:K51" si="23">H50-F50</f>
        <v>-15</v>
      </c>
      <c r="L50" s="305">
        <f t="shared" ref="L50:L51" si="24">(H50*N50)*0.03%</f>
        <v>303.45</v>
      </c>
      <c r="M50" s="306">
        <f t="shared" ref="M50:M51" si="25">(K50*N50)-L50</f>
        <v>-10803.45</v>
      </c>
      <c r="N50" s="304">
        <v>700</v>
      </c>
      <c r="O50" s="307" t="s">
        <v>603</v>
      </c>
      <c r="P50" s="308">
        <v>45294</v>
      </c>
      <c r="Q50" s="264"/>
      <c r="R50" s="140"/>
      <c r="S50" s="55" t="s">
        <v>979</v>
      </c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141"/>
      <c r="AH50" s="142"/>
      <c r="AI50" s="140"/>
      <c r="AJ50" s="140"/>
      <c r="AK50" s="141"/>
      <c r="AL50" s="141"/>
      <c r="AM50" s="141"/>
    </row>
    <row r="51" spans="1:39" ht="12.75" customHeight="1">
      <c r="A51" s="326">
        <v>5</v>
      </c>
      <c r="B51" s="327">
        <v>45295</v>
      </c>
      <c r="C51" s="328"/>
      <c r="D51" s="328" t="s">
        <v>928</v>
      </c>
      <c r="E51" s="326" t="s">
        <v>602</v>
      </c>
      <c r="F51" s="326">
        <v>2626</v>
      </c>
      <c r="G51" s="326">
        <v>2592</v>
      </c>
      <c r="H51" s="326">
        <v>2627</v>
      </c>
      <c r="I51" s="329" t="s">
        <v>929</v>
      </c>
      <c r="J51" s="330" t="s">
        <v>806</v>
      </c>
      <c r="K51" s="331">
        <f t="shared" si="23"/>
        <v>1</v>
      </c>
      <c r="L51" s="332">
        <f t="shared" si="24"/>
        <v>236.42999999999998</v>
      </c>
      <c r="M51" s="333">
        <f t="shared" si="25"/>
        <v>63.570000000000022</v>
      </c>
      <c r="N51" s="331">
        <v>300</v>
      </c>
      <c r="O51" s="334" t="s">
        <v>610</v>
      </c>
      <c r="P51" s="335">
        <v>45296</v>
      </c>
      <c r="Q51" s="264"/>
      <c r="R51" s="140"/>
      <c r="S51" s="55" t="s">
        <v>979</v>
      </c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141"/>
      <c r="AH51" s="142"/>
      <c r="AI51" s="140"/>
      <c r="AJ51" s="140"/>
      <c r="AK51" s="141"/>
      <c r="AL51" s="141"/>
      <c r="AM51" s="141"/>
    </row>
    <row r="52" spans="1:39" ht="12.75" customHeight="1">
      <c r="A52" s="287">
        <v>6</v>
      </c>
      <c r="B52" s="301">
        <v>45295</v>
      </c>
      <c r="C52" s="302"/>
      <c r="D52" s="302" t="s">
        <v>933</v>
      </c>
      <c r="E52" s="287" t="s">
        <v>602</v>
      </c>
      <c r="F52" s="287">
        <v>2724</v>
      </c>
      <c r="G52" s="287">
        <v>2693</v>
      </c>
      <c r="H52" s="287">
        <v>2693</v>
      </c>
      <c r="I52" s="288" t="s">
        <v>936</v>
      </c>
      <c r="J52" s="303" t="s">
        <v>937</v>
      </c>
      <c r="K52" s="304">
        <f t="shared" ref="K52:K53" si="26">H52-F52</f>
        <v>-31</v>
      </c>
      <c r="L52" s="305">
        <f t="shared" ref="L52:L53" si="27">(H52*N52)*0.03%</f>
        <v>323.15999999999997</v>
      </c>
      <c r="M52" s="306">
        <f t="shared" ref="M52:M53" si="28">(K52*N52)-L52</f>
        <v>-12723.16</v>
      </c>
      <c r="N52" s="304">
        <v>400</v>
      </c>
      <c r="O52" s="307" t="s">
        <v>603</v>
      </c>
      <c r="P52" s="308">
        <v>45296</v>
      </c>
      <c r="Q52" s="264"/>
      <c r="R52" s="140"/>
      <c r="S52" s="55" t="s">
        <v>592</v>
      </c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141"/>
      <c r="AH52" s="142"/>
      <c r="AI52" s="140"/>
      <c r="AJ52" s="140"/>
      <c r="AK52" s="141"/>
      <c r="AL52" s="141"/>
      <c r="AM52" s="141"/>
    </row>
    <row r="53" spans="1:39" ht="12.75" customHeight="1">
      <c r="A53" s="214">
        <v>7</v>
      </c>
      <c r="B53" s="268">
        <v>45299</v>
      </c>
      <c r="C53" s="242"/>
      <c r="D53" s="242" t="s">
        <v>942</v>
      </c>
      <c r="E53" s="214" t="s">
        <v>602</v>
      </c>
      <c r="F53" s="214">
        <v>10080</v>
      </c>
      <c r="G53" s="214">
        <v>9880</v>
      </c>
      <c r="H53" s="214">
        <v>10257.5</v>
      </c>
      <c r="I53" s="209" t="s">
        <v>943</v>
      </c>
      <c r="J53" s="300" t="s">
        <v>987</v>
      </c>
      <c r="K53" s="225">
        <f t="shared" si="26"/>
        <v>177.5</v>
      </c>
      <c r="L53" s="271">
        <f t="shared" si="27"/>
        <v>153.86249999999998</v>
      </c>
      <c r="M53" s="226">
        <f t="shared" si="28"/>
        <v>8721.1375000000007</v>
      </c>
      <c r="N53" s="225">
        <v>50</v>
      </c>
      <c r="O53" s="102" t="s">
        <v>593</v>
      </c>
      <c r="P53" s="227">
        <v>45307</v>
      </c>
      <c r="Q53" s="264"/>
      <c r="R53" s="140"/>
      <c r="S53" s="55" t="s">
        <v>979</v>
      </c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141"/>
      <c r="AH53" s="142"/>
      <c r="AI53" s="140"/>
      <c r="AJ53" s="140"/>
      <c r="AK53" s="141"/>
      <c r="AL53" s="141"/>
      <c r="AM53" s="141"/>
    </row>
    <row r="54" spans="1:39" ht="12.75" customHeight="1">
      <c r="A54" s="287">
        <v>8</v>
      </c>
      <c r="B54" s="301">
        <v>45301</v>
      </c>
      <c r="C54" s="302"/>
      <c r="D54" s="302" t="s">
        <v>953</v>
      </c>
      <c r="E54" s="287" t="s">
        <v>602</v>
      </c>
      <c r="F54" s="287">
        <v>241</v>
      </c>
      <c r="G54" s="287">
        <v>238</v>
      </c>
      <c r="H54" s="287">
        <v>238</v>
      </c>
      <c r="I54" s="288" t="s">
        <v>954</v>
      </c>
      <c r="J54" s="303" t="s">
        <v>973</v>
      </c>
      <c r="K54" s="304">
        <f t="shared" ref="K54" si="29">H54-F54</f>
        <v>-3</v>
      </c>
      <c r="L54" s="305">
        <f t="shared" ref="L54" si="30">(H54*N54)*0.03%</f>
        <v>257.03999999999996</v>
      </c>
      <c r="M54" s="306">
        <f t="shared" ref="M54" si="31">(K54*N54)-L54</f>
        <v>-11057.04</v>
      </c>
      <c r="N54" s="304">
        <v>3600</v>
      </c>
      <c r="O54" s="307" t="s">
        <v>603</v>
      </c>
      <c r="P54" s="308">
        <v>45306</v>
      </c>
      <c r="Q54" s="264"/>
      <c r="R54" s="140"/>
      <c r="S54" s="55" t="s">
        <v>979</v>
      </c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141"/>
      <c r="AH54" s="142"/>
      <c r="AI54" s="140"/>
      <c r="AJ54" s="140"/>
      <c r="AK54" s="141"/>
      <c r="AL54" s="141"/>
      <c r="AM54" s="141"/>
    </row>
    <row r="55" spans="1:39" ht="12.75" customHeight="1">
      <c r="A55" s="214">
        <v>9</v>
      </c>
      <c r="B55" s="268">
        <v>45301</v>
      </c>
      <c r="C55" s="242"/>
      <c r="D55" s="242" t="s">
        <v>956</v>
      </c>
      <c r="E55" s="214" t="s">
        <v>602</v>
      </c>
      <c r="F55" s="214">
        <v>2645</v>
      </c>
      <c r="G55" s="214">
        <v>2595</v>
      </c>
      <c r="H55" s="214">
        <v>2692.5</v>
      </c>
      <c r="I55" s="209" t="s">
        <v>957</v>
      </c>
      <c r="J55" s="300" t="s">
        <v>612</v>
      </c>
      <c r="K55" s="225">
        <f t="shared" ref="K55:K56" si="32">H55-F55</f>
        <v>47.5</v>
      </c>
      <c r="L55" s="271">
        <f t="shared" ref="L55:L56" si="33">(H55*N55)*0.03%</f>
        <v>201.93749999999997</v>
      </c>
      <c r="M55" s="226">
        <f t="shared" ref="M55:M56" si="34">(K55*N55)-L55</f>
        <v>11673.0625</v>
      </c>
      <c r="N55" s="225">
        <v>250</v>
      </c>
      <c r="O55" s="102" t="s">
        <v>593</v>
      </c>
      <c r="P55" s="227">
        <v>45302</v>
      </c>
      <c r="Q55" s="264"/>
      <c r="R55" s="140"/>
      <c r="S55" s="55" t="s">
        <v>592</v>
      </c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141"/>
      <c r="AH55" s="142"/>
      <c r="AI55" s="140"/>
      <c r="AJ55" s="140"/>
      <c r="AK55" s="141"/>
      <c r="AL55" s="141"/>
      <c r="AM55" s="141"/>
    </row>
    <row r="56" spans="1:39" ht="12.75" customHeight="1">
      <c r="A56" s="287">
        <v>10</v>
      </c>
      <c r="B56" s="301">
        <v>45303</v>
      </c>
      <c r="C56" s="302"/>
      <c r="D56" s="302" t="s">
        <v>961</v>
      </c>
      <c r="E56" s="287" t="s">
        <v>602</v>
      </c>
      <c r="F56" s="287">
        <v>5365</v>
      </c>
      <c r="G56" s="287">
        <v>5298</v>
      </c>
      <c r="H56" s="287">
        <v>5325</v>
      </c>
      <c r="I56" s="288" t="s">
        <v>962</v>
      </c>
      <c r="J56" s="303" t="s">
        <v>974</v>
      </c>
      <c r="K56" s="304">
        <f t="shared" si="32"/>
        <v>-40</v>
      </c>
      <c r="L56" s="305">
        <f t="shared" si="33"/>
        <v>239.62499999999997</v>
      </c>
      <c r="M56" s="306">
        <f t="shared" si="34"/>
        <v>-6239.625</v>
      </c>
      <c r="N56" s="304">
        <v>150</v>
      </c>
      <c r="O56" s="307" t="s">
        <v>603</v>
      </c>
      <c r="P56" s="308">
        <v>45306</v>
      </c>
      <c r="Q56" s="264"/>
      <c r="R56" s="140"/>
      <c r="S56" s="55" t="s">
        <v>979</v>
      </c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141"/>
      <c r="AH56" s="142"/>
      <c r="AI56" s="140"/>
      <c r="AJ56" s="140"/>
      <c r="AK56" s="141"/>
      <c r="AL56" s="141"/>
      <c r="AM56" s="141"/>
    </row>
    <row r="57" spans="1:39" ht="12.75" customHeight="1">
      <c r="A57" s="214">
        <v>11</v>
      </c>
      <c r="B57" s="268">
        <v>45303</v>
      </c>
      <c r="C57" s="242"/>
      <c r="D57" s="242" t="s">
        <v>968</v>
      </c>
      <c r="E57" s="214" t="s">
        <v>602</v>
      </c>
      <c r="F57" s="214">
        <v>21910</v>
      </c>
      <c r="G57" s="214">
        <v>21795</v>
      </c>
      <c r="H57" s="214">
        <v>22055</v>
      </c>
      <c r="I57" s="209" t="s">
        <v>969</v>
      </c>
      <c r="J57" s="300" t="s">
        <v>736</v>
      </c>
      <c r="K57" s="225">
        <f t="shared" ref="K57:K58" si="35">H57-F57</f>
        <v>145</v>
      </c>
      <c r="L57" s="271">
        <f t="shared" ref="L57:L58" si="36">(H57*N57)*0.03%</f>
        <v>330.82499999999999</v>
      </c>
      <c r="M57" s="226">
        <f t="shared" ref="M57:M58" si="37">(K57*N57)-L57</f>
        <v>6919.1750000000002</v>
      </c>
      <c r="N57" s="225">
        <v>50</v>
      </c>
      <c r="O57" s="102" t="s">
        <v>593</v>
      </c>
      <c r="P57" s="227">
        <v>45306</v>
      </c>
      <c r="Q57" s="264"/>
      <c r="R57" s="140"/>
      <c r="S57" s="55" t="s">
        <v>592</v>
      </c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141"/>
      <c r="AH57" s="142"/>
      <c r="AI57" s="140"/>
      <c r="AJ57" s="140"/>
      <c r="AK57" s="141"/>
      <c r="AL57" s="141"/>
      <c r="AM57" s="141"/>
    </row>
    <row r="58" spans="1:39" ht="12.75" customHeight="1">
      <c r="A58" s="287">
        <v>12</v>
      </c>
      <c r="B58" s="301">
        <v>45307</v>
      </c>
      <c r="C58" s="302"/>
      <c r="D58" s="302" t="s">
        <v>983</v>
      </c>
      <c r="E58" s="287" t="s">
        <v>602</v>
      </c>
      <c r="F58" s="287">
        <v>3887.5</v>
      </c>
      <c r="G58" s="287">
        <v>3838</v>
      </c>
      <c r="H58" s="287">
        <v>3838</v>
      </c>
      <c r="I58" s="288" t="s">
        <v>984</v>
      </c>
      <c r="J58" s="303" t="s">
        <v>988</v>
      </c>
      <c r="K58" s="304">
        <f t="shared" si="35"/>
        <v>-49.5</v>
      </c>
      <c r="L58" s="305">
        <f t="shared" si="36"/>
        <v>230.27999999999997</v>
      </c>
      <c r="M58" s="306">
        <f t="shared" si="37"/>
        <v>-10130.280000000001</v>
      </c>
      <c r="N58" s="304">
        <v>200</v>
      </c>
      <c r="O58" s="307" t="s">
        <v>603</v>
      </c>
      <c r="P58" s="308">
        <v>45307</v>
      </c>
      <c r="Q58" s="264"/>
      <c r="R58" s="140"/>
      <c r="S58" s="55" t="s">
        <v>979</v>
      </c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141"/>
      <c r="AH58" s="142"/>
      <c r="AI58" s="140"/>
      <c r="AJ58" s="140"/>
      <c r="AK58" s="141"/>
      <c r="AL58" s="141"/>
      <c r="AM58" s="141"/>
    </row>
    <row r="59" spans="1:39" ht="12.75" customHeight="1">
      <c r="A59" s="287">
        <v>13</v>
      </c>
      <c r="B59" s="301">
        <v>45311</v>
      </c>
      <c r="C59" s="302"/>
      <c r="D59" s="302" t="s">
        <v>1010</v>
      </c>
      <c r="E59" s="287" t="s">
        <v>602</v>
      </c>
      <c r="F59" s="287">
        <v>746.5</v>
      </c>
      <c r="G59" s="287">
        <v>737</v>
      </c>
      <c r="H59" s="287">
        <v>738.5</v>
      </c>
      <c r="I59" s="288" t="s">
        <v>1011</v>
      </c>
      <c r="J59" s="303" t="s">
        <v>1012</v>
      </c>
      <c r="K59" s="304">
        <f t="shared" ref="K59" si="38">H59-F59</f>
        <v>-8</v>
      </c>
      <c r="L59" s="305">
        <f t="shared" ref="L59" si="39">(H59*N59)*0.03%</f>
        <v>221.54999999999998</v>
      </c>
      <c r="M59" s="306">
        <f t="shared" ref="M59" si="40">(K59*N59)-L59</f>
        <v>-8221.5499999999993</v>
      </c>
      <c r="N59" s="304">
        <v>1000</v>
      </c>
      <c r="O59" s="307" t="s">
        <v>603</v>
      </c>
      <c r="P59" s="308">
        <v>45311</v>
      </c>
      <c r="Q59" s="264"/>
      <c r="R59" s="140"/>
      <c r="S59" s="55" t="s">
        <v>979</v>
      </c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141"/>
      <c r="AH59" s="142"/>
      <c r="AI59" s="140"/>
      <c r="AJ59" s="140"/>
      <c r="AK59" s="141"/>
      <c r="AL59" s="141"/>
      <c r="AM59" s="141"/>
    </row>
    <row r="60" spans="1:39" ht="12.75" customHeight="1">
      <c r="A60" s="326">
        <v>14</v>
      </c>
      <c r="B60" s="327">
        <v>45311</v>
      </c>
      <c r="C60" s="328"/>
      <c r="D60" s="328" t="s">
        <v>968</v>
      </c>
      <c r="E60" s="326" t="s">
        <v>602</v>
      </c>
      <c r="F60" s="326">
        <v>21650</v>
      </c>
      <c r="G60" s="326">
        <v>21550</v>
      </c>
      <c r="H60" s="326">
        <v>21655</v>
      </c>
      <c r="I60" s="329" t="s">
        <v>1013</v>
      </c>
      <c r="J60" s="330" t="s">
        <v>1014</v>
      </c>
      <c r="K60" s="331">
        <f t="shared" ref="K60" si="41">H60-F60</f>
        <v>5</v>
      </c>
      <c r="L60" s="332">
        <f t="shared" ref="L60" si="42">(H60*N60)*0.03%</f>
        <v>324.82499999999999</v>
      </c>
      <c r="M60" s="333">
        <f t="shared" ref="M60" si="43">(K60*N60)-L60</f>
        <v>-74.824999999999989</v>
      </c>
      <c r="N60" s="331">
        <v>50</v>
      </c>
      <c r="O60" s="334" t="s">
        <v>610</v>
      </c>
      <c r="P60" s="335">
        <v>45311</v>
      </c>
      <c r="Q60" s="264"/>
      <c r="R60" s="140"/>
      <c r="S60" s="55" t="s">
        <v>592</v>
      </c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141"/>
      <c r="AH60" s="142"/>
      <c r="AI60" s="140"/>
      <c r="AJ60" s="140"/>
      <c r="AK60" s="141"/>
      <c r="AL60" s="141"/>
      <c r="AM60" s="141"/>
    </row>
    <row r="61" spans="1:39" ht="12.75" customHeight="1">
      <c r="A61" s="214">
        <v>15</v>
      </c>
      <c r="B61" s="268">
        <v>45314</v>
      </c>
      <c r="C61" s="242"/>
      <c r="D61" s="242" t="s">
        <v>1019</v>
      </c>
      <c r="E61" s="214" t="s">
        <v>888</v>
      </c>
      <c r="F61" s="214">
        <v>21410</v>
      </c>
      <c r="G61" s="214">
        <v>21590</v>
      </c>
      <c r="H61" s="214">
        <v>21310</v>
      </c>
      <c r="I61" s="209" t="s">
        <v>1020</v>
      </c>
      <c r="J61" s="300" t="s">
        <v>613</v>
      </c>
      <c r="K61" s="225">
        <f>F61-H61</f>
        <v>100</v>
      </c>
      <c r="L61" s="271">
        <f t="shared" ref="L61" si="44">(H61*N61)*0.03%</f>
        <v>319.64999999999998</v>
      </c>
      <c r="M61" s="226">
        <f t="shared" ref="M61" si="45">(K61*N61)-L61</f>
        <v>4680.3500000000004</v>
      </c>
      <c r="N61" s="225">
        <v>50</v>
      </c>
      <c r="O61" s="102" t="s">
        <v>593</v>
      </c>
      <c r="P61" s="227">
        <v>45314</v>
      </c>
      <c r="Q61" s="264"/>
      <c r="R61" s="140"/>
      <c r="S61" s="55" t="s">
        <v>592</v>
      </c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141"/>
      <c r="AH61" s="142"/>
      <c r="AI61" s="140"/>
      <c r="AJ61" s="140"/>
      <c r="AK61" s="141"/>
      <c r="AL61" s="141"/>
      <c r="AM61" s="141"/>
    </row>
    <row r="62" spans="1:39" ht="12.75" customHeight="1">
      <c r="A62" s="326">
        <v>16</v>
      </c>
      <c r="B62" s="327">
        <v>45315</v>
      </c>
      <c r="C62" s="328"/>
      <c r="D62" s="328" t="s">
        <v>1019</v>
      </c>
      <c r="E62" s="326" t="s">
        <v>888</v>
      </c>
      <c r="F62" s="326">
        <v>21400</v>
      </c>
      <c r="G62" s="326">
        <v>21590</v>
      </c>
      <c r="H62" s="326">
        <v>21390</v>
      </c>
      <c r="I62" s="329" t="s">
        <v>1020</v>
      </c>
      <c r="J62" s="330" t="s">
        <v>1027</v>
      </c>
      <c r="K62" s="331">
        <f>F62-H62</f>
        <v>10</v>
      </c>
      <c r="L62" s="332">
        <f t="shared" ref="L62" si="46">(H62*N62)*0.03%</f>
        <v>320.84999999999997</v>
      </c>
      <c r="M62" s="333">
        <f t="shared" ref="M62" si="47">(K62*N62)-L62</f>
        <v>179.15000000000003</v>
      </c>
      <c r="N62" s="331">
        <v>50</v>
      </c>
      <c r="O62" s="334" t="s">
        <v>610</v>
      </c>
      <c r="P62" s="335">
        <v>45314</v>
      </c>
      <c r="Q62" s="264"/>
      <c r="R62" s="140"/>
      <c r="S62" s="55" t="s">
        <v>592</v>
      </c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141"/>
      <c r="AH62" s="142"/>
      <c r="AI62" s="140"/>
      <c r="AJ62" s="140"/>
      <c r="AK62" s="141"/>
      <c r="AL62" s="141"/>
      <c r="AM62" s="141"/>
    </row>
    <row r="63" spans="1:39" ht="12.75" customHeight="1">
      <c r="A63" s="326">
        <v>17</v>
      </c>
      <c r="B63" s="327">
        <v>45315</v>
      </c>
      <c r="C63" s="328"/>
      <c r="D63" s="328" t="s">
        <v>1037</v>
      </c>
      <c r="E63" s="326" t="s">
        <v>602</v>
      </c>
      <c r="F63" s="326">
        <v>5667.5</v>
      </c>
      <c r="G63" s="326">
        <v>5600</v>
      </c>
      <c r="H63" s="326">
        <v>5670</v>
      </c>
      <c r="I63" s="329" t="s">
        <v>1038</v>
      </c>
      <c r="J63" s="330" t="s">
        <v>1057</v>
      </c>
      <c r="K63" s="331">
        <f>H63-F63</f>
        <v>2.5</v>
      </c>
      <c r="L63" s="332">
        <f t="shared" ref="L63:L64" si="48">(H63*N63)*0.03%</f>
        <v>255.14999999999998</v>
      </c>
      <c r="M63" s="333">
        <f t="shared" ref="M63:M64" si="49">(K63*N63)-L63</f>
        <v>119.85000000000002</v>
      </c>
      <c r="N63" s="331">
        <v>150</v>
      </c>
      <c r="O63" s="334" t="s">
        <v>610</v>
      </c>
      <c r="P63" s="335">
        <v>45314</v>
      </c>
      <c r="Q63" s="264"/>
      <c r="R63" s="140"/>
      <c r="S63" s="55" t="s">
        <v>979</v>
      </c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141"/>
      <c r="AH63" s="142"/>
      <c r="AI63" s="140"/>
      <c r="AJ63" s="140"/>
      <c r="AK63" s="141"/>
      <c r="AL63" s="141"/>
      <c r="AM63" s="141"/>
    </row>
    <row r="64" spans="1:39" ht="12.75" customHeight="1">
      <c r="A64" s="287">
        <v>18</v>
      </c>
      <c r="B64" s="301">
        <v>45316</v>
      </c>
      <c r="C64" s="302"/>
      <c r="D64" s="302" t="s">
        <v>1047</v>
      </c>
      <c r="E64" s="287" t="s">
        <v>602</v>
      </c>
      <c r="F64" s="287">
        <v>454.5</v>
      </c>
      <c r="G64" s="287">
        <v>448</v>
      </c>
      <c r="H64" s="287">
        <v>448.5</v>
      </c>
      <c r="I64" s="288" t="s">
        <v>1062</v>
      </c>
      <c r="J64" s="303" t="s">
        <v>1071</v>
      </c>
      <c r="K64" s="304">
        <f t="shared" ref="K64" si="50">H64-F64</f>
        <v>-6</v>
      </c>
      <c r="L64" s="305">
        <f t="shared" si="48"/>
        <v>215.27999999999997</v>
      </c>
      <c r="M64" s="306">
        <f t="shared" si="49"/>
        <v>-9815.2800000000007</v>
      </c>
      <c r="N64" s="304">
        <v>1600</v>
      </c>
      <c r="O64" s="307" t="s">
        <v>603</v>
      </c>
      <c r="P64" s="308">
        <v>45320</v>
      </c>
      <c r="Q64" s="264"/>
      <c r="R64" s="140"/>
      <c r="S64" s="55" t="s">
        <v>592</v>
      </c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141"/>
      <c r="AH64" s="142"/>
      <c r="AI64" s="140"/>
      <c r="AJ64" s="140"/>
      <c r="AK64" s="141"/>
      <c r="AL64" s="141"/>
      <c r="AM64" s="141"/>
    </row>
    <row r="65" spans="1:39" ht="12.75" customHeight="1">
      <c r="A65" s="214">
        <v>23</v>
      </c>
      <c r="B65" s="268">
        <v>45316</v>
      </c>
      <c r="C65" s="242"/>
      <c r="D65" s="242" t="s">
        <v>1058</v>
      </c>
      <c r="E65" s="214" t="s">
        <v>602</v>
      </c>
      <c r="F65" s="214">
        <v>142</v>
      </c>
      <c r="G65" s="214">
        <v>140</v>
      </c>
      <c r="H65" s="214">
        <v>144</v>
      </c>
      <c r="I65" s="209" t="s">
        <v>1059</v>
      </c>
      <c r="J65" s="300" t="s">
        <v>1070</v>
      </c>
      <c r="K65" s="225">
        <f>H65-F65</f>
        <v>2</v>
      </c>
      <c r="L65" s="271">
        <f t="shared" ref="L65:L66" si="51">(H65*N65)*0.03%</f>
        <v>215.99999999999997</v>
      </c>
      <c r="M65" s="226">
        <f t="shared" ref="M65:M66" si="52">(K65*N65)-L65</f>
        <v>9784</v>
      </c>
      <c r="N65" s="225">
        <v>5000</v>
      </c>
      <c r="O65" s="102" t="s">
        <v>593</v>
      </c>
      <c r="P65" s="227">
        <v>45320</v>
      </c>
      <c r="Q65" s="264"/>
      <c r="R65" s="140"/>
      <c r="S65" s="55" t="s">
        <v>784</v>
      </c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141"/>
      <c r="AH65" s="142"/>
      <c r="AI65" s="140"/>
      <c r="AJ65" s="140"/>
      <c r="AK65" s="141"/>
      <c r="AL65" s="141"/>
      <c r="AM65" s="141"/>
    </row>
    <row r="66" spans="1:39" ht="12.75" customHeight="1">
      <c r="A66" s="287">
        <v>24</v>
      </c>
      <c r="B66" s="301">
        <v>45320</v>
      </c>
      <c r="C66" s="302"/>
      <c r="D66" s="302" t="s">
        <v>1075</v>
      </c>
      <c r="E66" s="287" t="s">
        <v>602</v>
      </c>
      <c r="F66" s="287">
        <v>1351.5</v>
      </c>
      <c r="G66" s="287">
        <v>1334</v>
      </c>
      <c r="H66" s="287">
        <v>1334</v>
      </c>
      <c r="I66" s="288" t="s">
        <v>1076</v>
      </c>
      <c r="J66" s="303" t="s">
        <v>1109</v>
      </c>
      <c r="K66" s="304">
        <f t="shared" ref="K66" si="53">H66-F66</f>
        <v>-17.5</v>
      </c>
      <c r="L66" s="305">
        <f t="shared" si="51"/>
        <v>260.13</v>
      </c>
      <c r="M66" s="306">
        <f t="shared" si="52"/>
        <v>-11635.13</v>
      </c>
      <c r="N66" s="304">
        <v>650</v>
      </c>
      <c r="O66" s="307" t="s">
        <v>603</v>
      </c>
      <c r="P66" s="308">
        <v>45321</v>
      </c>
      <c r="Q66" s="264"/>
      <c r="R66" s="140"/>
      <c r="S66" s="55" t="s">
        <v>784</v>
      </c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141"/>
      <c r="AH66" s="142"/>
      <c r="AI66" s="140"/>
      <c r="AJ66" s="140"/>
      <c r="AK66" s="141"/>
      <c r="AL66" s="141"/>
      <c r="AM66" s="141"/>
    </row>
    <row r="67" spans="1:39" ht="12.75" customHeight="1">
      <c r="A67" s="211"/>
      <c r="B67" s="272"/>
      <c r="C67" s="265"/>
      <c r="D67" s="265"/>
      <c r="E67" s="211"/>
      <c r="F67" s="211"/>
      <c r="G67" s="211"/>
      <c r="H67" s="211"/>
      <c r="I67" s="213"/>
      <c r="J67" s="210"/>
      <c r="K67" s="98"/>
      <c r="L67" s="101"/>
      <c r="M67" s="267"/>
      <c r="N67" s="98"/>
      <c r="O67" s="100"/>
      <c r="P67" s="273"/>
      <c r="Q67" s="264"/>
      <c r="R67" s="140"/>
      <c r="S67" s="55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141"/>
      <c r="AH67" s="142"/>
      <c r="AI67" s="140"/>
      <c r="AJ67" s="140"/>
      <c r="AK67" s="141"/>
      <c r="AL67" s="141"/>
      <c r="AM67" s="141"/>
    </row>
    <row r="68" spans="1:39" ht="12.75" customHeight="1">
      <c r="A68" s="211"/>
      <c r="B68" s="272"/>
      <c r="C68" s="265"/>
      <c r="D68" s="265"/>
      <c r="E68" s="211"/>
      <c r="F68" s="211"/>
      <c r="G68" s="211"/>
      <c r="H68" s="211"/>
      <c r="I68" s="213"/>
      <c r="J68" s="210"/>
      <c r="K68" s="98"/>
      <c r="L68" s="101"/>
      <c r="M68" s="267"/>
      <c r="N68" s="98"/>
      <c r="O68" s="100"/>
      <c r="P68" s="273"/>
      <c r="Q68" s="264"/>
      <c r="R68" s="140"/>
      <c r="S68" s="55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141"/>
      <c r="AH68" s="142"/>
      <c r="AI68" s="140"/>
      <c r="AJ68" s="140"/>
      <c r="AK68" s="141"/>
      <c r="AL68" s="141"/>
      <c r="AM68" s="141"/>
    </row>
    <row r="70" spans="1:39" ht="12.75" customHeight="1">
      <c r="A70" s="141"/>
      <c r="B70" s="144"/>
      <c r="C70" s="140"/>
      <c r="D70" s="140"/>
      <c r="E70" s="141"/>
      <c r="F70" s="141"/>
      <c r="G70" s="141"/>
      <c r="H70" s="145"/>
      <c r="I70" s="145"/>
      <c r="J70" s="145"/>
      <c r="K70" s="140"/>
      <c r="L70" s="141"/>
      <c r="M70" s="141"/>
      <c r="N70" s="141"/>
      <c r="O70" s="145"/>
      <c r="P70" s="145"/>
      <c r="Q70" s="145"/>
      <c r="R70" s="140"/>
      <c r="S70" s="55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141"/>
      <c r="AH70" s="142"/>
      <c r="AI70" s="140"/>
      <c r="AJ70" s="140"/>
      <c r="AK70" s="141"/>
      <c r="AL70" s="141"/>
      <c r="AM70" s="141"/>
    </row>
    <row r="71" spans="1:39">
      <c r="A71" s="146" t="s">
        <v>608</v>
      </c>
      <c r="B71" s="146"/>
      <c r="C71" s="146"/>
      <c r="D71" s="146"/>
      <c r="E71" s="147"/>
      <c r="F71" s="108"/>
      <c r="G71" s="108"/>
      <c r="H71" s="108"/>
      <c r="I71" s="108"/>
      <c r="J71" s="1"/>
      <c r="K71" s="6"/>
      <c r="L71" s="6"/>
      <c r="M71" s="6"/>
      <c r="N71" s="1"/>
      <c r="O71" s="1"/>
      <c r="P71" s="37"/>
      <c r="Q71" s="37"/>
      <c r="R71" s="37"/>
      <c r="S71" s="6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37"/>
      <c r="AH71" s="37"/>
      <c r="AI71" s="37"/>
      <c r="AJ71" s="37"/>
      <c r="AK71" s="37"/>
      <c r="AL71" s="37"/>
      <c r="AM71" s="37"/>
    </row>
    <row r="72" spans="1:39" ht="38.25">
      <c r="A72" s="95" t="s">
        <v>16</v>
      </c>
      <c r="B72" s="95" t="s">
        <v>565</v>
      </c>
      <c r="C72" s="95"/>
      <c r="D72" s="96" t="s">
        <v>577</v>
      </c>
      <c r="E72" s="95" t="s">
        <v>578</v>
      </c>
      <c r="F72" s="95" t="s">
        <v>579</v>
      </c>
      <c r="G72" s="95" t="s">
        <v>600</v>
      </c>
      <c r="H72" s="95" t="s">
        <v>581</v>
      </c>
      <c r="I72" s="95" t="s">
        <v>582</v>
      </c>
      <c r="J72" s="94" t="s">
        <v>583</v>
      </c>
      <c r="K72" s="94" t="s">
        <v>609</v>
      </c>
      <c r="L72" s="97" t="s">
        <v>585</v>
      </c>
      <c r="M72" s="139" t="s">
        <v>606</v>
      </c>
      <c r="N72" s="95" t="s">
        <v>607</v>
      </c>
      <c r="O72" s="95" t="s">
        <v>587</v>
      </c>
      <c r="P72" s="96" t="s">
        <v>588</v>
      </c>
      <c r="Q72" s="269"/>
      <c r="R72" s="37"/>
      <c r="S72" s="6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37"/>
      <c r="AH72" s="37"/>
      <c r="AI72" s="37"/>
      <c r="AJ72" s="37"/>
      <c r="AK72" s="37"/>
      <c r="AL72" s="37"/>
      <c r="AM72" s="37"/>
    </row>
    <row r="73" spans="1:39" ht="12.75" customHeight="1">
      <c r="A73" s="395">
        <v>1</v>
      </c>
      <c r="B73" s="397">
        <v>45289</v>
      </c>
      <c r="C73" s="302"/>
      <c r="D73" s="302" t="s">
        <v>902</v>
      </c>
      <c r="E73" s="287" t="s">
        <v>602</v>
      </c>
      <c r="F73" s="287">
        <v>300</v>
      </c>
      <c r="G73" s="287"/>
      <c r="H73" s="287">
        <v>0</v>
      </c>
      <c r="I73" s="288"/>
      <c r="J73" s="393" t="s">
        <v>926</v>
      </c>
      <c r="K73" s="319">
        <f>H73-F73</f>
        <v>-300</v>
      </c>
      <c r="L73" s="320">
        <v>25</v>
      </c>
      <c r="M73" s="405">
        <v>-2975</v>
      </c>
      <c r="N73" s="304">
        <v>15</v>
      </c>
      <c r="O73" s="407" t="s">
        <v>603</v>
      </c>
      <c r="P73" s="387">
        <v>45294</v>
      </c>
      <c r="Q73" s="264"/>
      <c r="R73" s="140"/>
      <c r="S73" s="55" t="s">
        <v>592</v>
      </c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37"/>
      <c r="AG73" s="141"/>
      <c r="AH73" s="142"/>
      <c r="AI73" s="140"/>
      <c r="AJ73" s="140"/>
      <c r="AK73" s="141"/>
      <c r="AL73" s="141"/>
      <c r="AM73" s="141"/>
    </row>
    <row r="74" spans="1:39" ht="12.75" customHeight="1">
      <c r="A74" s="396"/>
      <c r="B74" s="398"/>
      <c r="C74" s="302"/>
      <c r="D74" s="302" t="s">
        <v>903</v>
      </c>
      <c r="E74" s="287" t="s">
        <v>888</v>
      </c>
      <c r="F74" s="287">
        <v>105</v>
      </c>
      <c r="G74" s="287"/>
      <c r="H74" s="287">
        <v>0</v>
      </c>
      <c r="I74" s="287"/>
      <c r="J74" s="394"/>
      <c r="K74" s="319">
        <f>F74-H74</f>
        <v>105</v>
      </c>
      <c r="L74" s="320">
        <v>25</v>
      </c>
      <c r="M74" s="406"/>
      <c r="N74" s="304">
        <v>15</v>
      </c>
      <c r="O74" s="408"/>
      <c r="P74" s="388"/>
      <c r="Q74" s="264"/>
      <c r="R74" s="140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141"/>
      <c r="AH74" s="142"/>
      <c r="AI74" s="140"/>
      <c r="AJ74" s="140"/>
      <c r="AK74" s="141"/>
      <c r="AL74" s="141"/>
      <c r="AM74" s="141"/>
    </row>
    <row r="75" spans="1:39" ht="12.75" customHeight="1">
      <c r="A75" s="324">
        <v>2</v>
      </c>
      <c r="B75" s="325">
        <v>45295</v>
      </c>
      <c r="C75" s="242"/>
      <c r="D75" s="242" t="s">
        <v>930</v>
      </c>
      <c r="E75" s="214" t="s">
        <v>602</v>
      </c>
      <c r="F75" s="214">
        <v>300</v>
      </c>
      <c r="G75" s="214">
        <v>240</v>
      </c>
      <c r="H75" s="209">
        <v>362.5</v>
      </c>
      <c r="I75" s="209" t="s">
        <v>931</v>
      </c>
      <c r="J75" s="321" t="s">
        <v>932</v>
      </c>
      <c r="K75" s="322">
        <f>H75-F75</f>
        <v>62.5</v>
      </c>
      <c r="L75" s="323">
        <v>50</v>
      </c>
      <c r="M75" s="226">
        <f t="shared" ref="M75" si="54">(K75*N75)-L75</f>
        <v>887.5</v>
      </c>
      <c r="N75" s="225">
        <v>15</v>
      </c>
      <c r="O75" s="102" t="s">
        <v>593</v>
      </c>
      <c r="P75" s="227">
        <v>45295</v>
      </c>
      <c r="Q75" s="264"/>
      <c r="R75" s="140"/>
      <c r="S75" s="55" t="s">
        <v>784</v>
      </c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141"/>
      <c r="AH75" s="142"/>
      <c r="AI75" s="140"/>
      <c r="AJ75" s="140"/>
      <c r="AK75" s="141"/>
      <c r="AL75" s="141"/>
      <c r="AM75" s="141"/>
    </row>
    <row r="76" spans="1:39" ht="12.75" customHeight="1">
      <c r="A76" s="336">
        <v>3</v>
      </c>
      <c r="B76" s="337">
        <v>45299</v>
      </c>
      <c r="C76" s="302"/>
      <c r="D76" s="302" t="s">
        <v>944</v>
      </c>
      <c r="E76" s="287" t="s">
        <v>602</v>
      </c>
      <c r="F76" s="287">
        <v>91.5</v>
      </c>
      <c r="G76" s="287">
        <v>60</v>
      </c>
      <c r="H76" s="287">
        <v>37.5</v>
      </c>
      <c r="I76" s="288" t="s">
        <v>945</v>
      </c>
      <c r="J76" s="338" t="s">
        <v>946</v>
      </c>
      <c r="K76" s="319">
        <f>H76-F76</f>
        <v>-54</v>
      </c>
      <c r="L76" s="320">
        <v>50</v>
      </c>
      <c r="M76" s="306">
        <f t="shared" ref="M76" si="55">(K76*N76)-L76</f>
        <v>-2750</v>
      </c>
      <c r="N76" s="304">
        <v>50</v>
      </c>
      <c r="O76" s="307" t="s">
        <v>603</v>
      </c>
      <c r="P76" s="308">
        <v>45300</v>
      </c>
      <c r="Q76" s="264"/>
      <c r="R76" s="140"/>
      <c r="S76" s="55" t="s">
        <v>592</v>
      </c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141"/>
      <c r="AH76" s="142"/>
      <c r="AI76" s="140"/>
      <c r="AJ76" s="140"/>
      <c r="AK76" s="141"/>
      <c r="AL76" s="141"/>
      <c r="AM76" s="141"/>
    </row>
    <row r="77" spans="1:39" ht="12.75" customHeight="1">
      <c r="A77" s="339">
        <v>4</v>
      </c>
      <c r="B77" s="340">
        <v>45300</v>
      </c>
      <c r="C77" s="328"/>
      <c r="D77" s="328" t="s">
        <v>947</v>
      </c>
      <c r="E77" s="326" t="s">
        <v>602</v>
      </c>
      <c r="F77" s="326">
        <v>280</v>
      </c>
      <c r="G77" s="326">
        <v>180</v>
      </c>
      <c r="H77" s="326">
        <v>280</v>
      </c>
      <c r="I77" s="329" t="s">
        <v>948</v>
      </c>
      <c r="J77" s="341" t="s">
        <v>949</v>
      </c>
      <c r="K77" s="342">
        <f>H77-F77</f>
        <v>0</v>
      </c>
      <c r="L77" s="343">
        <v>50</v>
      </c>
      <c r="M77" s="333">
        <f t="shared" ref="M77:M78" si="56">(K77*N77)-L77</f>
        <v>-50</v>
      </c>
      <c r="N77" s="331">
        <v>15</v>
      </c>
      <c r="O77" s="334" t="s">
        <v>610</v>
      </c>
      <c r="P77" s="335">
        <v>45300</v>
      </c>
      <c r="Q77" s="264"/>
      <c r="R77" s="140"/>
      <c r="S77" s="55" t="s">
        <v>979</v>
      </c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141"/>
      <c r="AH77" s="142"/>
      <c r="AI77" s="140"/>
      <c r="AJ77" s="140"/>
      <c r="AK77" s="141"/>
      <c r="AL77" s="141"/>
      <c r="AM77" s="141"/>
    </row>
    <row r="78" spans="1:39" ht="12.75" customHeight="1">
      <c r="A78" s="336">
        <v>5</v>
      </c>
      <c r="B78" s="337">
        <v>45300</v>
      </c>
      <c r="C78" s="302"/>
      <c r="D78" s="302" t="s">
        <v>950</v>
      </c>
      <c r="E78" s="287" t="s">
        <v>602</v>
      </c>
      <c r="F78" s="287">
        <v>16</v>
      </c>
      <c r="G78" s="287">
        <v>0</v>
      </c>
      <c r="H78" s="287">
        <v>0</v>
      </c>
      <c r="I78" s="288" t="s">
        <v>951</v>
      </c>
      <c r="J78" s="338" t="s">
        <v>952</v>
      </c>
      <c r="K78" s="319">
        <f>H78-F78</f>
        <v>-16</v>
      </c>
      <c r="L78" s="320">
        <v>25</v>
      </c>
      <c r="M78" s="306">
        <f t="shared" si="56"/>
        <v>-665</v>
      </c>
      <c r="N78" s="304">
        <v>40</v>
      </c>
      <c r="O78" s="307" t="s">
        <v>603</v>
      </c>
      <c r="P78" s="308">
        <v>45300</v>
      </c>
      <c r="Q78" s="264"/>
      <c r="R78" s="140"/>
      <c r="S78" s="55" t="s">
        <v>979</v>
      </c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141"/>
      <c r="AH78" s="142"/>
      <c r="AI78" s="140"/>
      <c r="AJ78" s="140"/>
      <c r="AK78" s="141"/>
      <c r="AL78" s="141"/>
      <c r="AM78" s="141"/>
    </row>
    <row r="79" spans="1:39" ht="12.75" customHeight="1">
      <c r="A79" s="287">
        <v>6</v>
      </c>
      <c r="B79" s="301">
        <v>45302</v>
      </c>
      <c r="C79" s="302"/>
      <c r="D79" s="302" t="s">
        <v>958</v>
      </c>
      <c r="E79" s="287" t="s">
        <v>602</v>
      </c>
      <c r="F79" s="287">
        <v>375</v>
      </c>
      <c r="G79" s="287">
        <v>280</v>
      </c>
      <c r="H79" s="287">
        <v>280</v>
      </c>
      <c r="I79" s="288" t="s">
        <v>959</v>
      </c>
      <c r="J79" s="338" t="s">
        <v>714</v>
      </c>
      <c r="K79" s="319">
        <f>H79-F79</f>
        <v>-95</v>
      </c>
      <c r="L79" s="320">
        <v>50</v>
      </c>
      <c r="M79" s="306">
        <f t="shared" ref="M79" si="57">(K79*N79)-L79</f>
        <v>-1475</v>
      </c>
      <c r="N79" s="304">
        <v>15</v>
      </c>
      <c r="O79" s="307" t="s">
        <v>603</v>
      </c>
      <c r="P79" s="308">
        <v>45302</v>
      </c>
      <c r="Q79" s="264"/>
      <c r="R79" s="140"/>
      <c r="S79" s="55" t="s">
        <v>979</v>
      </c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141"/>
      <c r="AH79" s="142"/>
      <c r="AI79" s="140"/>
      <c r="AJ79" s="140"/>
      <c r="AK79" s="141"/>
      <c r="AL79" s="141"/>
      <c r="AM79" s="141"/>
    </row>
    <row r="80" spans="1:39" ht="12.75" customHeight="1">
      <c r="A80" s="389">
        <v>7</v>
      </c>
      <c r="B80" s="391">
        <v>45303</v>
      </c>
      <c r="C80" s="242"/>
      <c r="D80" s="242" t="s">
        <v>965</v>
      </c>
      <c r="E80" s="214" t="s">
        <v>888</v>
      </c>
      <c r="F80" s="214">
        <v>46</v>
      </c>
      <c r="G80" s="214"/>
      <c r="H80" s="214">
        <v>40</v>
      </c>
      <c r="I80" s="209"/>
      <c r="J80" s="366" t="s">
        <v>972</v>
      </c>
      <c r="K80" s="322">
        <f>F80-H80</f>
        <v>6</v>
      </c>
      <c r="L80" s="323">
        <v>50</v>
      </c>
      <c r="M80" s="399">
        <v>820</v>
      </c>
      <c r="N80" s="225">
        <v>40</v>
      </c>
      <c r="O80" s="401" t="s">
        <v>593</v>
      </c>
      <c r="P80" s="403">
        <v>45306</v>
      </c>
      <c r="Q80" s="264"/>
      <c r="R80" s="140"/>
      <c r="S80" s="55" t="s">
        <v>979</v>
      </c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  <c r="AG80" s="141"/>
      <c r="AH80" s="142"/>
      <c r="AI80" s="140"/>
      <c r="AJ80" s="140"/>
      <c r="AK80" s="141"/>
      <c r="AL80" s="141"/>
      <c r="AM80" s="141"/>
    </row>
    <row r="81" spans="1:39" ht="12.75" customHeight="1">
      <c r="A81" s="390"/>
      <c r="B81" s="392"/>
      <c r="C81" s="242"/>
      <c r="D81" s="242" t="s">
        <v>966</v>
      </c>
      <c r="E81" s="214" t="s">
        <v>888</v>
      </c>
      <c r="F81" s="214">
        <v>44</v>
      </c>
      <c r="G81" s="214"/>
      <c r="H81" s="214">
        <v>27</v>
      </c>
      <c r="I81" s="209"/>
      <c r="J81" s="367"/>
      <c r="K81" s="322">
        <f>F81-H81</f>
        <v>17</v>
      </c>
      <c r="L81" s="323">
        <v>50</v>
      </c>
      <c r="M81" s="400"/>
      <c r="N81" s="225">
        <v>40</v>
      </c>
      <c r="O81" s="402"/>
      <c r="P81" s="404"/>
      <c r="Q81" s="264"/>
      <c r="R81" s="140"/>
      <c r="S81" s="55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141"/>
      <c r="AH81" s="142"/>
      <c r="AI81" s="140"/>
      <c r="AJ81" s="140"/>
      <c r="AK81" s="141"/>
      <c r="AL81" s="141"/>
      <c r="AM81" s="141"/>
    </row>
    <row r="82" spans="1:39" ht="12.75" customHeight="1">
      <c r="A82" s="214">
        <v>8</v>
      </c>
      <c r="B82" s="268">
        <v>45303</v>
      </c>
      <c r="C82" s="242"/>
      <c r="D82" s="242" t="s">
        <v>958</v>
      </c>
      <c r="E82" s="214" t="s">
        <v>602</v>
      </c>
      <c r="F82" s="214">
        <v>360</v>
      </c>
      <c r="G82" s="214">
        <v>255</v>
      </c>
      <c r="H82" s="214">
        <v>480</v>
      </c>
      <c r="I82" s="209" t="s">
        <v>967</v>
      </c>
      <c r="J82" s="321" t="s">
        <v>971</v>
      </c>
      <c r="K82" s="322">
        <f>H82-F82</f>
        <v>120</v>
      </c>
      <c r="L82" s="323">
        <v>50</v>
      </c>
      <c r="M82" s="226">
        <f t="shared" ref="M82" si="58">(K82*N82)-L82</f>
        <v>1750</v>
      </c>
      <c r="N82" s="225">
        <v>15</v>
      </c>
      <c r="O82" s="102" t="s">
        <v>593</v>
      </c>
      <c r="P82" s="227">
        <v>45306</v>
      </c>
      <c r="Q82" s="264"/>
      <c r="R82" s="140"/>
      <c r="S82" s="55" t="s">
        <v>979</v>
      </c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141"/>
      <c r="AH82" s="142"/>
      <c r="AI82" s="140"/>
      <c r="AJ82" s="140"/>
      <c r="AK82" s="141"/>
      <c r="AL82" s="141"/>
      <c r="AM82" s="141"/>
    </row>
    <row r="83" spans="1:39" ht="12.75" customHeight="1">
      <c r="A83" s="389">
        <v>9</v>
      </c>
      <c r="B83" s="391">
        <v>45306</v>
      </c>
      <c r="C83" s="242"/>
      <c r="D83" s="242" t="s">
        <v>975</v>
      </c>
      <c r="E83" s="214" t="s">
        <v>888</v>
      </c>
      <c r="F83" s="214">
        <v>28</v>
      </c>
      <c r="G83" s="214"/>
      <c r="H83" s="214">
        <v>10</v>
      </c>
      <c r="I83" s="209"/>
      <c r="J83" s="366" t="s">
        <v>982</v>
      </c>
      <c r="K83" s="322">
        <f>F83-H83</f>
        <v>18</v>
      </c>
      <c r="L83" s="323">
        <v>50</v>
      </c>
      <c r="M83" s="399">
        <v>940</v>
      </c>
      <c r="N83" s="225">
        <v>40</v>
      </c>
      <c r="O83" s="401" t="s">
        <v>593</v>
      </c>
      <c r="P83" s="403">
        <v>45307</v>
      </c>
      <c r="Q83" s="264"/>
      <c r="R83" s="140"/>
      <c r="S83" s="55" t="s">
        <v>979</v>
      </c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141"/>
      <c r="AH83" s="142"/>
      <c r="AI83" s="140"/>
      <c r="AJ83" s="140"/>
      <c r="AK83" s="141"/>
      <c r="AL83" s="141"/>
      <c r="AM83" s="141"/>
    </row>
    <row r="84" spans="1:39" ht="12.75" customHeight="1">
      <c r="A84" s="390"/>
      <c r="B84" s="392"/>
      <c r="C84" s="242"/>
      <c r="D84" s="242" t="s">
        <v>976</v>
      </c>
      <c r="E84" s="214" t="s">
        <v>888</v>
      </c>
      <c r="F84" s="214">
        <v>28</v>
      </c>
      <c r="G84" s="214"/>
      <c r="H84" s="214">
        <v>20</v>
      </c>
      <c r="I84" s="209"/>
      <c r="J84" s="367"/>
      <c r="K84" s="322">
        <f>F84-H84</f>
        <v>8</v>
      </c>
      <c r="L84" s="323">
        <v>50</v>
      </c>
      <c r="M84" s="400"/>
      <c r="N84" s="225">
        <v>40</v>
      </c>
      <c r="O84" s="402"/>
      <c r="P84" s="404"/>
      <c r="Q84" s="264"/>
      <c r="R84" s="140"/>
      <c r="S84" s="55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141"/>
      <c r="AH84" s="142"/>
      <c r="AI84" s="140"/>
      <c r="AJ84" s="140"/>
      <c r="AK84" s="141"/>
      <c r="AL84" s="141"/>
      <c r="AM84" s="141"/>
    </row>
    <row r="85" spans="1:39" ht="12.75" customHeight="1">
      <c r="A85" s="214">
        <v>10</v>
      </c>
      <c r="B85" s="268">
        <v>45306</v>
      </c>
      <c r="C85" s="242"/>
      <c r="D85" s="242" t="s">
        <v>977</v>
      </c>
      <c r="E85" s="214" t="s">
        <v>602</v>
      </c>
      <c r="F85" s="214">
        <v>255</v>
      </c>
      <c r="G85" s="214">
        <v>150</v>
      </c>
      <c r="H85" s="214">
        <v>325</v>
      </c>
      <c r="I85" s="209" t="s">
        <v>978</v>
      </c>
      <c r="J85" s="321" t="s">
        <v>774</v>
      </c>
      <c r="K85" s="322">
        <f>H85-F85</f>
        <v>70</v>
      </c>
      <c r="L85" s="323">
        <v>50</v>
      </c>
      <c r="M85" s="226">
        <f t="shared" ref="M85" si="59">(K85*N85)-L85</f>
        <v>1000</v>
      </c>
      <c r="N85" s="225">
        <v>15</v>
      </c>
      <c r="O85" s="102" t="s">
        <v>593</v>
      </c>
      <c r="P85" s="227">
        <v>45306</v>
      </c>
      <c r="Q85" s="264"/>
      <c r="R85" s="140"/>
      <c r="S85" s="55" t="s">
        <v>979</v>
      </c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F85" s="37"/>
      <c r="AG85" s="141"/>
      <c r="AH85" s="142"/>
      <c r="AI85" s="140"/>
      <c r="AJ85" s="140"/>
      <c r="AK85" s="141"/>
      <c r="AL85" s="141"/>
      <c r="AM85" s="141"/>
    </row>
    <row r="86" spans="1:39" ht="12.75" customHeight="1">
      <c r="A86" s="389">
        <v>11</v>
      </c>
      <c r="B86" s="391">
        <v>45307</v>
      </c>
      <c r="C86" s="242"/>
      <c r="D86" s="242" t="s">
        <v>989</v>
      </c>
      <c r="E86" s="214" t="s">
        <v>602</v>
      </c>
      <c r="F86" s="214">
        <v>55</v>
      </c>
      <c r="G86" s="214"/>
      <c r="H86" s="214">
        <v>68</v>
      </c>
      <c r="I86" s="209"/>
      <c r="J86" s="366" t="s">
        <v>1000</v>
      </c>
      <c r="K86" s="322">
        <f>H86-F86</f>
        <v>13</v>
      </c>
      <c r="L86" s="323">
        <v>50</v>
      </c>
      <c r="M86" s="226">
        <f t="shared" ref="M86:M87" si="60">(K86*N86)-L86</f>
        <v>3850</v>
      </c>
      <c r="N86" s="225">
        <v>300</v>
      </c>
      <c r="O86" s="401" t="s">
        <v>593</v>
      </c>
      <c r="P86" s="403">
        <v>45306</v>
      </c>
      <c r="Q86" s="264"/>
      <c r="R86" s="140"/>
      <c r="S86" s="55" t="s">
        <v>979</v>
      </c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141"/>
      <c r="AH86" s="142"/>
      <c r="AI86" s="140"/>
      <c r="AJ86" s="140"/>
      <c r="AK86" s="141"/>
      <c r="AL86" s="141"/>
      <c r="AM86" s="141"/>
    </row>
    <row r="87" spans="1:39" ht="12.75" customHeight="1">
      <c r="A87" s="390"/>
      <c r="B87" s="392"/>
      <c r="C87" s="242"/>
      <c r="D87" s="242" t="s">
        <v>990</v>
      </c>
      <c r="E87" s="214" t="s">
        <v>888</v>
      </c>
      <c r="F87" s="214">
        <v>33</v>
      </c>
      <c r="G87" s="214"/>
      <c r="H87" s="214">
        <v>40.5</v>
      </c>
      <c r="I87" s="209"/>
      <c r="J87" s="367"/>
      <c r="K87" s="322">
        <f>F87-H87</f>
        <v>-7.5</v>
      </c>
      <c r="L87" s="323">
        <v>50</v>
      </c>
      <c r="M87" s="226">
        <f t="shared" si="60"/>
        <v>-2300</v>
      </c>
      <c r="N87" s="225">
        <v>300</v>
      </c>
      <c r="O87" s="402"/>
      <c r="P87" s="404"/>
      <c r="Q87" s="264"/>
      <c r="R87" s="140"/>
      <c r="S87" s="55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141"/>
      <c r="AH87" s="142"/>
      <c r="AI87" s="140"/>
      <c r="AJ87" s="140"/>
      <c r="AK87" s="141"/>
      <c r="AL87" s="141"/>
      <c r="AM87" s="141"/>
    </row>
    <row r="88" spans="1:39" ht="12.75" customHeight="1">
      <c r="A88" s="287">
        <v>12</v>
      </c>
      <c r="B88" s="301">
        <v>45307</v>
      </c>
      <c r="C88" s="302"/>
      <c r="D88" s="302" t="s">
        <v>991</v>
      </c>
      <c r="E88" s="287" t="s">
        <v>602</v>
      </c>
      <c r="F88" s="287">
        <v>15</v>
      </c>
      <c r="G88" s="287">
        <v>0</v>
      </c>
      <c r="H88" s="287">
        <v>0</v>
      </c>
      <c r="I88" s="288" t="s">
        <v>992</v>
      </c>
      <c r="J88" s="338" t="s">
        <v>919</v>
      </c>
      <c r="K88" s="319">
        <f>H88-F88</f>
        <v>-15</v>
      </c>
      <c r="L88" s="320">
        <v>50</v>
      </c>
      <c r="M88" s="306">
        <f t="shared" ref="M88" si="61">(K88*N88)-L88</f>
        <v>-650</v>
      </c>
      <c r="N88" s="304">
        <v>40</v>
      </c>
      <c r="O88" s="307" t="s">
        <v>603</v>
      </c>
      <c r="P88" s="308">
        <v>45307</v>
      </c>
      <c r="Q88" s="264"/>
      <c r="R88" s="140"/>
      <c r="S88" s="55" t="s">
        <v>979</v>
      </c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141"/>
      <c r="AH88" s="142"/>
      <c r="AI88" s="140"/>
      <c r="AJ88" s="140"/>
      <c r="AK88" s="141"/>
      <c r="AL88" s="141"/>
      <c r="AM88" s="141"/>
    </row>
    <row r="89" spans="1:39" ht="12.75" customHeight="1">
      <c r="A89" s="287">
        <v>13</v>
      </c>
      <c r="B89" s="301">
        <v>45307</v>
      </c>
      <c r="C89" s="302"/>
      <c r="D89" s="302" t="s">
        <v>977</v>
      </c>
      <c r="E89" s="287" t="s">
        <v>602</v>
      </c>
      <c r="F89" s="287">
        <v>205</v>
      </c>
      <c r="G89" s="287">
        <v>99</v>
      </c>
      <c r="H89" s="287">
        <v>0</v>
      </c>
      <c r="I89" s="288" t="s">
        <v>993</v>
      </c>
      <c r="J89" s="338" t="s">
        <v>999</v>
      </c>
      <c r="K89" s="319">
        <f>H89-F89</f>
        <v>-205</v>
      </c>
      <c r="L89" s="320">
        <v>25</v>
      </c>
      <c r="M89" s="306">
        <f t="shared" ref="M89" si="62">(K89*N89)-L89</f>
        <v>-3100</v>
      </c>
      <c r="N89" s="304">
        <v>15</v>
      </c>
      <c r="O89" s="307" t="s">
        <v>603</v>
      </c>
      <c r="P89" s="308">
        <v>45308</v>
      </c>
      <c r="Q89" s="264"/>
      <c r="R89" s="140"/>
      <c r="S89" s="55" t="s">
        <v>979</v>
      </c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141"/>
      <c r="AH89" s="142"/>
      <c r="AI89" s="140"/>
      <c r="AJ89" s="140"/>
      <c r="AK89" s="141"/>
      <c r="AL89" s="141"/>
      <c r="AM89" s="141"/>
    </row>
    <row r="90" spans="1:39" ht="12.75" customHeight="1">
      <c r="A90" s="389">
        <v>14</v>
      </c>
      <c r="B90" s="391">
        <v>45309</v>
      </c>
      <c r="C90" s="242"/>
      <c r="D90" s="242" t="s">
        <v>1002</v>
      </c>
      <c r="E90" s="214" t="s">
        <v>602</v>
      </c>
      <c r="F90" s="214">
        <v>114</v>
      </c>
      <c r="G90" s="214"/>
      <c r="H90" s="214">
        <v>138</v>
      </c>
      <c r="I90" s="209"/>
      <c r="J90" s="366" t="s">
        <v>1005</v>
      </c>
      <c r="K90" s="322">
        <f>H90-F90</f>
        <v>24</v>
      </c>
      <c r="L90" s="323">
        <v>50</v>
      </c>
      <c r="M90" s="399">
        <v>1712.5</v>
      </c>
      <c r="N90" s="225">
        <v>125</v>
      </c>
      <c r="O90" s="401" t="s">
        <v>593</v>
      </c>
      <c r="P90" s="403">
        <v>45310</v>
      </c>
      <c r="Q90" s="264"/>
      <c r="R90" s="140"/>
      <c r="S90" s="55" t="s">
        <v>979</v>
      </c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141"/>
      <c r="AH90" s="142"/>
      <c r="AI90" s="140"/>
      <c r="AJ90" s="140"/>
      <c r="AK90" s="141"/>
      <c r="AL90" s="141"/>
      <c r="AM90" s="141"/>
    </row>
    <row r="91" spans="1:39" ht="12.75" customHeight="1">
      <c r="A91" s="390"/>
      <c r="B91" s="392"/>
      <c r="C91" s="242"/>
      <c r="D91" s="242" t="s">
        <v>1003</v>
      </c>
      <c r="E91" s="214" t="s">
        <v>888</v>
      </c>
      <c r="F91" s="214">
        <v>54.5</v>
      </c>
      <c r="G91" s="214"/>
      <c r="H91" s="214">
        <v>64</v>
      </c>
      <c r="I91" s="209"/>
      <c r="J91" s="367"/>
      <c r="K91" s="322">
        <f>F91-H91</f>
        <v>-9.5</v>
      </c>
      <c r="L91" s="323">
        <v>50</v>
      </c>
      <c r="M91" s="409"/>
      <c r="N91" s="225">
        <v>125</v>
      </c>
      <c r="O91" s="411"/>
      <c r="P91" s="410"/>
      <c r="Q91" s="264"/>
      <c r="R91" s="140"/>
      <c r="S91" s="55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141"/>
      <c r="AH91" s="142"/>
      <c r="AI91" s="140"/>
      <c r="AJ91" s="140"/>
      <c r="AK91" s="141"/>
      <c r="AL91" s="141"/>
      <c r="AM91" s="141"/>
    </row>
    <row r="92" spans="1:39" ht="12.75" customHeight="1">
      <c r="A92" s="326">
        <v>15</v>
      </c>
      <c r="B92" s="327">
        <v>45310</v>
      </c>
      <c r="C92" s="328"/>
      <c r="D92" s="328" t="s">
        <v>1006</v>
      </c>
      <c r="E92" s="326" t="s">
        <v>602</v>
      </c>
      <c r="F92" s="326">
        <v>415</v>
      </c>
      <c r="G92" s="326">
        <v>300</v>
      </c>
      <c r="H92" s="326">
        <v>440</v>
      </c>
      <c r="I92" s="329" t="s">
        <v>1007</v>
      </c>
      <c r="J92" s="341" t="s">
        <v>760</v>
      </c>
      <c r="K92" s="342">
        <v>25</v>
      </c>
      <c r="L92" s="343">
        <v>50</v>
      </c>
      <c r="M92" s="333">
        <f t="shared" ref="M92" si="63">(K92*N92)-L92</f>
        <v>325</v>
      </c>
      <c r="N92" s="331">
        <v>15</v>
      </c>
      <c r="O92" s="334" t="s">
        <v>610</v>
      </c>
      <c r="P92" s="335">
        <v>45311</v>
      </c>
      <c r="Q92" s="264"/>
      <c r="R92" s="140"/>
      <c r="S92" s="55" t="s">
        <v>592</v>
      </c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  <c r="AF92" s="37"/>
      <c r="AG92" s="141"/>
      <c r="AH92" s="142"/>
      <c r="AI92" s="140"/>
      <c r="AJ92" s="140"/>
      <c r="AK92" s="141"/>
      <c r="AL92" s="141"/>
      <c r="AM92" s="141"/>
    </row>
    <row r="93" spans="1:39" ht="12.75" customHeight="1">
      <c r="A93" s="389">
        <v>16</v>
      </c>
      <c r="B93" s="391">
        <v>45314</v>
      </c>
      <c r="C93" s="242"/>
      <c r="D93" s="242" t="s">
        <v>1017</v>
      </c>
      <c r="E93" s="214" t="s">
        <v>602</v>
      </c>
      <c r="F93" s="214">
        <v>117.5</v>
      </c>
      <c r="G93" s="214"/>
      <c r="H93" s="214">
        <v>212.5</v>
      </c>
      <c r="I93" s="209"/>
      <c r="J93" s="366" t="s">
        <v>1074</v>
      </c>
      <c r="K93" s="322">
        <f>H93-F93</f>
        <v>95</v>
      </c>
      <c r="L93" s="323">
        <v>50</v>
      </c>
      <c r="M93" s="399">
        <v>1475</v>
      </c>
      <c r="N93" s="225">
        <v>50</v>
      </c>
      <c r="O93" s="401" t="s">
        <v>593</v>
      </c>
      <c r="P93" s="403">
        <v>45320</v>
      </c>
      <c r="Q93" s="264"/>
      <c r="R93" s="140"/>
      <c r="S93" s="55" t="s">
        <v>979</v>
      </c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141"/>
      <c r="AH93" s="142"/>
      <c r="AI93" s="140"/>
      <c r="AJ93" s="140"/>
      <c r="AK93" s="141"/>
      <c r="AL93" s="141"/>
      <c r="AM93" s="141"/>
    </row>
    <row r="94" spans="1:39" ht="12.75" customHeight="1">
      <c r="A94" s="390"/>
      <c r="B94" s="392"/>
      <c r="C94" s="242"/>
      <c r="D94" s="242" t="s">
        <v>1018</v>
      </c>
      <c r="E94" s="214" t="s">
        <v>602</v>
      </c>
      <c r="F94" s="214">
        <v>100</v>
      </c>
      <c r="G94" s="214"/>
      <c r="H94" s="214">
        <v>36.5</v>
      </c>
      <c r="I94" s="209"/>
      <c r="J94" s="367"/>
      <c r="K94" s="322">
        <f>H94-F94</f>
        <v>-63.5</v>
      </c>
      <c r="L94" s="323">
        <v>50</v>
      </c>
      <c r="M94" s="400"/>
      <c r="N94" s="225">
        <v>50</v>
      </c>
      <c r="O94" s="402"/>
      <c r="P94" s="404"/>
      <c r="Q94" s="264"/>
      <c r="R94" s="140"/>
      <c r="S94" s="55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F94" s="37"/>
      <c r="AG94" s="141"/>
      <c r="AH94" s="142"/>
      <c r="AI94" s="140"/>
      <c r="AJ94" s="140"/>
      <c r="AK94" s="141"/>
      <c r="AL94" s="141"/>
      <c r="AM94" s="141"/>
    </row>
    <row r="95" spans="1:39" ht="12.75" customHeight="1">
      <c r="A95" s="389">
        <v>17</v>
      </c>
      <c r="B95" s="391">
        <v>45315</v>
      </c>
      <c r="C95" s="242"/>
      <c r="D95" s="242" t="s">
        <v>1029</v>
      </c>
      <c r="E95" s="214" t="s">
        <v>602</v>
      </c>
      <c r="F95" s="214">
        <v>260</v>
      </c>
      <c r="G95" s="214"/>
      <c r="H95" s="214">
        <v>470</v>
      </c>
      <c r="I95" s="209"/>
      <c r="J95" s="366" t="s">
        <v>1031</v>
      </c>
      <c r="K95" s="322">
        <f>H95-F95</f>
        <v>210</v>
      </c>
      <c r="L95" s="323">
        <v>50</v>
      </c>
      <c r="M95" s="399">
        <v>1550</v>
      </c>
      <c r="N95" s="225">
        <v>15</v>
      </c>
      <c r="O95" s="401" t="s">
        <v>593</v>
      </c>
      <c r="P95" s="403">
        <v>45315</v>
      </c>
      <c r="Q95" s="264"/>
      <c r="R95" s="140"/>
      <c r="S95" s="55" t="s">
        <v>592</v>
      </c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F95" s="37"/>
      <c r="AG95" s="141"/>
      <c r="AH95" s="142"/>
      <c r="AI95" s="140"/>
      <c r="AJ95" s="140"/>
      <c r="AK95" s="141"/>
      <c r="AL95" s="141"/>
      <c r="AM95" s="141"/>
    </row>
    <row r="96" spans="1:39" ht="12.75" customHeight="1">
      <c r="A96" s="390"/>
      <c r="B96" s="392"/>
      <c r="C96" s="242"/>
      <c r="D96" s="242" t="s">
        <v>1030</v>
      </c>
      <c r="E96" s="214" t="s">
        <v>888</v>
      </c>
      <c r="F96" s="214">
        <v>120</v>
      </c>
      <c r="G96" s="214"/>
      <c r="H96" s="214">
        <v>220</v>
      </c>
      <c r="I96" s="209"/>
      <c r="J96" s="367"/>
      <c r="K96" s="322">
        <f>F96-H96</f>
        <v>-100</v>
      </c>
      <c r="L96" s="323">
        <v>50</v>
      </c>
      <c r="M96" s="409"/>
      <c r="N96" s="225">
        <v>15</v>
      </c>
      <c r="O96" s="411"/>
      <c r="P96" s="410"/>
      <c r="Q96" s="264"/>
      <c r="R96" s="140"/>
      <c r="S96" s="55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F96" s="37"/>
      <c r="AG96" s="141"/>
      <c r="AH96" s="142"/>
      <c r="AI96" s="140"/>
      <c r="AJ96" s="140"/>
      <c r="AK96" s="141"/>
      <c r="AL96" s="141"/>
      <c r="AM96" s="141"/>
    </row>
    <row r="97" spans="1:39" ht="12.75" customHeight="1">
      <c r="A97" s="389">
        <v>18</v>
      </c>
      <c r="B97" s="391">
        <v>45315</v>
      </c>
      <c r="C97" s="242"/>
      <c r="D97" s="242" t="s">
        <v>1032</v>
      </c>
      <c r="E97" s="214" t="s">
        <v>602</v>
      </c>
      <c r="F97" s="214">
        <v>45</v>
      </c>
      <c r="G97" s="214"/>
      <c r="H97" s="214">
        <v>48.5</v>
      </c>
      <c r="I97" s="209"/>
      <c r="J97" s="366" t="s">
        <v>1053</v>
      </c>
      <c r="K97" s="322">
        <f>H97-F97</f>
        <v>3.5</v>
      </c>
      <c r="L97" s="323">
        <v>50</v>
      </c>
      <c r="M97" s="413">
        <v>2650</v>
      </c>
      <c r="N97" s="225">
        <v>550</v>
      </c>
      <c r="O97" s="414" t="s">
        <v>593</v>
      </c>
      <c r="P97" s="412">
        <v>45322</v>
      </c>
      <c r="Q97" s="264"/>
      <c r="R97" s="140"/>
      <c r="S97" s="55" t="s">
        <v>592</v>
      </c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F97" s="37"/>
      <c r="AG97" s="141"/>
      <c r="AH97" s="142"/>
      <c r="AI97" s="140"/>
      <c r="AJ97" s="140"/>
      <c r="AK97" s="141"/>
      <c r="AL97" s="141"/>
      <c r="AM97" s="141"/>
    </row>
    <row r="98" spans="1:39" ht="12.75" customHeight="1">
      <c r="A98" s="390"/>
      <c r="B98" s="392"/>
      <c r="C98" s="242"/>
      <c r="D98" s="242" t="s">
        <v>1033</v>
      </c>
      <c r="E98" s="214" t="s">
        <v>888</v>
      </c>
      <c r="F98" s="214">
        <v>30</v>
      </c>
      <c r="G98" s="214"/>
      <c r="H98" s="214">
        <v>28.5</v>
      </c>
      <c r="I98" s="209"/>
      <c r="J98" s="367"/>
      <c r="K98" s="322">
        <f>F98-H98</f>
        <v>1.5</v>
      </c>
      <c r="L98" s="323">
        <v>50</v>
      </c>
      <c r="M98" s="400"/>
      <c r="N98" s="225">
        <v>550</v>
      </c>
      <c r="O98" s="402"/>
      <c r="P98" s="404"/>
      <c r="Q98" s="264"/>
      <c r="R98" s="140"/>
      <c r="S98" s="55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F98" s="37"/>
      <c r="AG98" s="141"/>
      <c r="AH98" s="142"/>
      <c r="AI98" s="140"/>
      <c r="AJ98" s="140"/>
      <c r="AK98" s="141"/>
      <c r="AL98" s="141"/>
      <c r="AM98" s="141"/>
    </row>
    <row r="99" spans="1:39" ht="12.75" customHeight="1">
      <c r="A99" s="324">
        <v>19</v>
      </c>
      <c r="B99" s="325">
        <v>45315</v>
      </c>
      <c r="C99" s="242"/>
      <c r="D99" s="242" t="s">
        <v>1034</v>
      </c>
      <c r="E99" s="214" t="s">
        <v>888</v>
      </c>
      <c r="F99" s="214">
        <v>47.5</v>
      </c>
      <c r="G99" s="214">
        <v>85</v>
      </c>
      <c r="H99" s="214">
        <v>32.5</v>
      </c>
      <c r="I99" s="209">
        <v>0.1</v>
      </c>
      <c r="J99" s="321" t="s">
        <v>1053</v>
      </c>
      <c r="K99" s="322">
        <f>F99-H99</f>
        <v>15</v>
      </c>
      <c r="L99" s="323">
        <v>50</v>
      </c>
      <c r="M99" s="226">
        <f t="shared" ref="M99" si="64">(K99*N99)-L99</f>
        <v>700</v>
      </c>
      <c r="N99" s="225">
        <v>50</v>
      </c>
      <c r="O99" s="102" t="s">
        <v>593</v>
      </c>
      <c r="P99" s="227">
        <v>45316</v>
      </c>
      <c r="Q99" s="264"/>
      <c r="R99" s="140"/>
      <c r="S99" s="55" t="s">
        <v>592</v>
      </c>
      <c r="T99" s="37"/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F99" s="37"/>
      <c r="AG99" s="141"/>
      <c r="AH99" s="142"/>
      <c r="AI99" s="140"/>
      <c r="AJ99" s="140"/>
      <c r="AK99" s="141"/>
      <c r="AL99" s="141"/>
      <c r="AM99" s="141"/>
    </row>
    <row r="100" spans="1:39" ht="12.75" customHeight="1">
      <c r="A100" s="383">
        <v>20</v>
      </c>
      <c r="B100" s="385">
        <v>45315</v>
      </c>
      <c r="C100" s="328"/>
      <c r="D100" s="328" t="s">
        <v>1035</v>
      </c>
      <c r="E100" s="326" t="s">
        <v>888</v>
      </c>
      <c r="F100" s="326">
        <v>31</v>
      </c>
      <c r="G100" s="326"/>
      <c r="H100" s="326">
        <v>31</v>
      </c>
      <c r="I100" s="329"/>
      <c r="J100" s="379" t="s">
        <v>610</v>
      </c>
      <c r="K100" s="342">
        <f>H100-F100</f>
        <v>0</v>
      </c>
      <c r="L100" s="343">
        <v>50</v>
      </c>
      <c r="M100" s="375">
        <v>-100</v>
      </c>
      <c r="N100" s="331">
        <v>125</v>
      </c>
      <c r="O100" s="379" t="s">
        <v>610</v>
      </c>
      <c r="P100" s="381">
        <v>45315</v>
      </c>
      <c r="Q100" s="264"/>
      <c r="R100" s="140"/>
      <c r="S100" s="55" t="s">
        <v>979</v>
      </c>
      <c r="T100" s="37"/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  <c r="AF100" s="37"/>
      <c r="AG100" s="141"/>
      <c r="AH100" s="142"/>
      <c r="AI100" s="140"/>
      <c r="AJ100" s="140"/>
      <c r="AK100" s="141"/>
      <c r="AL100" s="141"/>
      <c r="AM100" s="141"/>
    </row>
    <row r="101" spans="1:39" ht="12.75" customHeight="1">
      <c r="A101" s="384"/>
      <c r="B101" s="386"/>
      <c r="C101" s="328"/>
      <c r="D101" s="328" t="s">
        <v>1036</v>
      </c>
      <c r="E101" s="326" t="s">
        <v>888</v>
      </c>
      <c r="F101" s="326">
        <v>26.5</v>
      </c>
      <c r="G101" s="326"/>
      <c r="H101" s="326">
        <v>26.5</v>
      </c>
      <c r="I101" s="329"/>
      <c r="J101" s="380"/>
      <c r="K101" s="342">
        <f>F101-H101</f>
        <v>0</v>
      </c>
      <c r="L101" s="343">
        <v>50</v>
      </c>
      <c r="M101" s="376"/>
      <c r="N101" s="331">
        <v>125</v>
      </c>
      <c r="O101" s="380"/>
      <c r="P101" s="382"/>
      <c r="Q101" s="264"/>
      <c r="R101" s="140"/>
      <c r="S101" s="55"/>
      <c r="T101" s="37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  <c r="AF101" s="37"/>
      <c r="AG101" s="141"/>
      <c r="AH101" s="142"/>
      <c r="AI101" s="140"/>
      <c r="AJ101" s="140"/>
      <c r="AK101" s="141"/>
      <c r="AL101" s="141"/>
      <c r="AM101" s="141"/>
    </row>
    <row r="102" spans="1:39" ht="12.75" customHeight="1">
      <c r="A102" s="324">
        <v>21</v>
      </c>
      <c r="B102" s="325">
        <v>45316</v>
      </c>
      <c r="C102" s="242"/>
      <c r="D102" s="242" t="s">
        <v>1048</v>
      </c>
      <c r="E102" s="214" t="s">
        <v>602</v>
      </c>
      <c r="F102" s="214">
        <v>40</v>
      </c>
      <c r="G102" s="214">
        <v>8</v>
      </c>
      <c r="H102" s="214">
        <v>73.5</v>
      </c>
      <c r="I102" s="209" t="s">
        <v>1049</v>
      </c>
      <c r="J102" s="321" t="s">
        <v>1054</v>
      </c>
      <c r="K102" s="322">
        <f>H102-F102</f>
        <v>33.5</v>
      </c>
      <c r="L102" s="323">
        <v>50</v>
      </c>
      <c r="M102" s="226">
        <f t="shared" ref="M102" si="65">(K102*N102)-L102</f>
        <v>1625</v>
      </c>
      <c r="N102" s="225">
        <v>50</v>
      </c>
      <c r="O102" s="102" t="s">
        <v>593</v>
      </c>
      <c r="P102" s="227">
        <v>45316</v>
      </c>
      <c r="Q102" s="264"/>
      <c r="R102" s="140"/>
      <c r="S102" s="55" t="s">
        <v>979</v>
      </c>
      <c r="T102" s="37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  <c r="AF102" s="37"/>
      <c r="AG102" s="141"/>
      <c r="AH102" s="142"/>
      <c r="AI102" s="140"/>
      <c r="AJ102" s="140"/>
      <c r="AK102" s="141"/>
      <c r="AL102" s="141"/>
      <c r="AM102" s="141"/>
    </row>
    <row r="103" spans="1:39" ht="12.75" customHeight="1">
      <c r="A103" s="339">
        <v>22</v>
      </c>
      <c r="B103" s="340">
        <v>45316</v>
      </c>
      <c r="C103" s="328"/>
      <c r="D103" s="328" t="s">
        <v>1050</v>
      </c>
      <c r="E103" s="326" t="s">
        <v>602</v>
      </c>
      <c r="F103" s="326">
        <v>75</v>
      </c>
      <c r="G103" s="326">
        <v>38</v>
      </c>
      <c r="H103" s="326">
        <v>78.5</v>
      </c>
      <c r="I103" s="329" t="s">
        <v>1051</v>
      </c>
      <c r="J103" s="341" t="s">
        <v>1052</v>
      </c>
      <c r="K103" s="342">
        <f>H103-F103</f>
        <v>3.5</v>
      </c>
      <c r="L103" s="343">
        <v>50</v>
      </c>
      <c r="M103" s="333">
        <f t="shared" ref="M103" si="66">(K103*N103)-L103</f>
        <v>125</v>
      </c>
      <c r="N103" s="331">
        <v>50</v>
      </c>
      <c r="O103" s="334" t="s">
        <v>610</v>
      </c>
      <c r="P103" s="335">
        <v>45316</v>
      </c>
      <c r="Q103" s="264"/>
      <c r="R103" s="140"/>
      <c r="S103" s="55" t="s">
        <v>592</v>
      </c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  <c r="AF103" s="37"/>
      <c r="AG103" s="141"/>
      <c r="AH103" s="142"/>
      <c r="AI103" s="140"/>
      <c r="AJ103" s="140"/>
      <c r="AK103" s="141"/>
      <c r="AL103" s="141"/>
      <c r="AM103" s="141"/>
    </row>
    <row r="104" spans="1:39" ht="12.75" customHeight="1">
      <c r="A104" s="383">
        <v>23</v>
      </c>
      <c r="B104" s="385">
        <v>45316</v>
      </c>
      <c r="C104" s="328"/>
      <c r="D104" s="328" t="s">
        <v>1060</v>
      </c>
      <c r="E104" s="326" t="s">
        <v>888</v>
      </c>
      <c r="F104" s="326">
        <v>43.5</v>
      </c>
      <c r="G104" s="326"/>
      <c r="H104" s="326">
        <v>61</v>
      </c>
      <c r="I104" s="329"/>
      <c r="J104" s="379" t="s">
        <v>1000</v>
      </c>
      <c r="K104" s="342">
        <f>F104-H104</f>
        <v>-17.5</v>
      </c>
      <c r="L104" s="343">
        <v>50</v>
      </c>
      <c r="M104" s="375">
        <v>120</v>
      </c>
      <c r="N104" s="331">
        <v>40</v>
      </c>
      <c r="O104" s="377" t="s">
        <v>610</v>
      </c>
      <c r="P104" s="381">
        <v>45320</v>
      </c>
      <c r="Q104" s="264"/>
      <c r="R104" s="140"/>
      <c r="S104" s="55" t="s">
        <v>979</v>
      </c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  <c r="AF104" s="37"/>
      <c r="AG104" s="141"/>
      <c r="AH104" s="142"/>
      <c r="AI104" s="140"/>
      <c r="AJ104" s="140"/>
      <c r="AK104" s="141"/>
      <c r="AL104" s="141"/>
      <c r="AM104" s="141"/>
    </row>
    <row r="105" spans="1:39" ht="12.75" customHeight="1">
      <c r="A105" s="384"/>
      <c r="B105" s="386"/>
      <c r="C105" s="328"/>
      <c r="D105" s="328" t="s">
        <v>1061</v>
      </c>
      <c r="E105" s="326" t="s">
        <v>888</v>
      </c>
      <c r="F105" s="326">
        <v>34</v>
      </c>
      <c r="G105" s="326"/>
      <c r="H105" s="326">
        <v>11</v>
      </c>
      <c r="I105" s="329"/>
      <c r="J105" s="380"/>
      <c r="K105" s="342">
        <f>F105-H105</f>
        <v>23</v>
      </c>
      <c r="L105" s="343">
        <v>50</v>
      </c>
      <c r="M105" s="376"/>
      <c r="N105" s="331">
        <v>40</v>
      </c>
      <c r="O105" s="378"/>
      <c r="P105" s="382"/>
      <c r="Q105" s="264"/>
      <c r="R105" s="140"/>
      <c r="S105" s="55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  <c r="AF105" s="37"/>
      <c r="AG105" s="141"/>
      <c r="AH105" s="142"/>
      <c r="AI105" s="140"/>
      <c r="AJ105" s="140"/>
      <c r="AK105" s="141"/>
      <c r="AL105" s="141"/>
      <c r="AM105" s="141"/>
    </row>
    <row r="106" spans="1:39" ht="12.75" customHeight="1">
      <c r="A106" s="287">
        <v>24</v>
      </c>
      <c r="B106" s="301">
        <v>45320</v>
      </c>
      <c r="C106" s="302"/>
      <c r="D106" s="302" t="s">
        <v>1073</v>
      </c>
      <c r="E106" s="287" t="s">
        <v>888</v>
      </c>
      <c r="F106" s="287">
        <v>56</v>
      </c>
      <c r="G106" s="287">
        <v>92</v>
      </c>
      <c r="H106" s="287">
        <v>82.5</v>
      </c>
      <c r="I106" s="288">
        <v>0.1</v>
      </c>
      <c r="J106" s="338" t="s">
        <v>1099</v>
      </c>
      <c r="K106" s="319">
        <f>F106-H106</f>
        <v>-26.5</v>
      </c>
      <c r="L106" s="320">
        <v>50</v>
      </c>
      <c r="M106" s="306">
        <f t="shared" ref="M106" si="67">(K106*N106)-L106</f>
        <v>-1375</v>
      </c>
      <c r="N106" s="304">
        <v>50</v>
      </c>
      <c r="O106" s="307" t="s">
        <v>603</v>
      </c>
      <c r="P106" s="308">
        <v>45626</v>
      </c>
      <c r="Q106" s="264"/>
      <c r="R106" s="140"/>
      <c r="S106" s="55" t="s">
        <v>592</v>
      </c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  <c r="AF106" s="37"/>
      <c r="AG106" s="141"/>
      <c r="AH106" s="142"/>
      <c r="AI106" s="140"/>
      <c r="AJ106" s="140"/>
      <c r="AK106" s="141"/>
      <c r="AL106" s="141"/>
      <c r="AM106" s="141"/>
    </row>
    <row r="107" spans="1:39" ht="12.75" customHeight="1">
      <c r="A107" s="287">
        <v>25</v>
      </c>
      <c r="B107" s="301">
        <v>45321</v>
      </c>
      <c r="C107" s="302"/>
      <c r="D107" s="302" t="s">
        <v>1104</v>
      </c>
      <c r="E107" s="287" t="s">
        <v>602</v>
      </c>
      <c r="F107" s="287">
        <v>25</v>
      </c>
      <c r="G107" s="287">
        <v>0</v>
      </c>
      <c r="H107" s="287">
        <v>0</v>
      </c>
      <c r="I107" s="288" t="s">
        <v>1105</v>
      </c>
      <c r="J107" s="338" t="s">
        <v>1106</v>
      </c>
      <c r="K107" s="319">
        <f>H107-F107</f>
        <v>-25</v>
      </c>
      <c r="L107" s="320">
        <v>25</v>
      </c>
      <c r="M107" s="306">
        <f t="shared" ref="M107" si="68">(K107*N107)-L107</f>
        <v>-1025</v>
      </c>
      <c r="N107" s="304">
        <v>40</v>
      </c>
      <c r="O107" s="307" t="s">
        <v>603</v>
      </c>
      <c r="P107" s="308">
        <v>45626</v>
      </c>
      <c r="Q107" s="264"/>
      <c r="R107" s="140"/>
      <c r="S107" s="55" t="s">
        <v>784</v>
      </c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  <c r="AF107" s="37"/>
      <c r="AG107" s="141"/>
      <c r="AH107" s="142"/>
      <c r="AI107" s="140"/>
      <c r="AJ107" s="140"/>
      <c r="AK107" s="141"/>
      <c r="AL107" s="141"/>
      <c r="AM107" s="141"/>
    </row>
    <row r="108" spans="1:39" ht="12.75" customHeight="1">
      <c r="A108" s="287">
        <v>26</v>
      </c>
      <c r="B108" s="301">
        <v>45321</v>
      </c>
      <c r="C108" s="302"/>
      <c r="D108" s="302" t="s">
        <v>1107</v>
      </c>
      <c r="E108" s="287" t="s">
        <v>602</v>
      </c>
      <c r="F108" s="287">
        <v>95</v>
      </c>
      <c r="G108" s="287">
        <v>68</v>
      </c>
      <c r="H108" s="287">
        <v>68</v>
      </c>
      <c r="I108" s="288" t="s">
        <v>945</v>
      </c>
      <c r="J108" s="338" t="s">
        <v>1108</v>
      </c>
      <c r="K108" s="319">
        <f>H108-F108</f>
        <v>-27</v>
      </c>
      <c r="L108" s="320">
        <v>50</v>
      </c>
      <c r="M108" s="306">
        <f t="shared" ref="M108" si="69">(K108*N108)-L108</f>
        <v>-1400</v>
      </c>
      <c r="N108" s="304">
        <v>50</v>
      </c>
      <c r="O108" s="307" t="s">
        <v>603</v>
      </c>
      <c r="P108" s="308">
        <v>45626</v>
      </c>
      <c r="Q108" s="264"/>
      <c r="R108" s="140"/>
      <c r="S108" s="55" t="s">
        <v>592</v>
      </c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  <c r="AF108" s="37"/>
      <c r="AG108" s="141"/>
      <c r="AH108" s="142"/>
      <c r="AI108" s="140"/>
      <c r="AJ108" s="140"/>
      <c r="AK108" s="141"/>
      <c r="AL108" s="141"/>
      <c r="AM108" s="141"/>
    </row>
    <row r="109" spans="1:39" ht="12.75" customHeight="1">
      <c r="A109" s="372">
        <v>27</v>
      </c>
      <c r="B109" s="374">
        <v>45322</v>
      </c>
      <c r="C109" s="265"/>
      <c r="D109" s="265" t="s">
        <v>1155</v>
      </c>
      <c r="E109" s="211" t="s">
        <v>602</v>
      </c>
      <c r="F109" s="211" t="s">
        <v>1156</v>
      </c>
      <c r="G109" s="211"/>
      <c r="H109" s="211"/>
      <c r="I109" s="213"/>
      <c r="J109" s="368" t="s">
        <v>591</v>
      </c>
      <c r="K109" s="211"/>
      <c r="L109" s="274"/>
      <c r="M109" s="276"/>
      <c r="N109" s="211"/>
      <c r="O109" s="213"/>
      <c r="P109" s="370"/>
      <c r="Q109" s="264"/>
      <c r="R109" s="140"/>
      <c r="S109" s="55" t="s">
        <v>592</v>
      </c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  <c r="AF109" s="37"/>
      <c r="AG109" s="141"/>
      <c r="AH109" s="142"/>
      <c r="AI109" s="140"/>
      <c r="AJ109" s="140"/>
      <c r="AK109" s="141"/>
      <c r="AL109" s="141"/>
      <c r="AM109" s="141"/>
    </row>
    <row r="110" spans="1:39" ht="12.75" customHeight="1">
      <c r="A110" s="373"/>
      <c r="B110" s="371"/>
      <c r="C110" s="265"/>
      <c r="D110" s="265" t="s">
        <v>1157</v>
      </c>
      <c r="E110" s="211" t="s">
        <v>888</v>
      </c>
      <c r="F110" s="211" t="s">
        <v>1158</v>
      </c>
      <c r="G110" s="211"/>
      <c r="H110" s="211"/>
      <c r="I110" s="213"/>
      <c r="J110" s="369"/>
      <c r="K110" s="211"/>
      <c r="L110" s="274"/>
      <c r="M110" s="276"/>
      <c r="N110" s="211"/>
      <c r="O110" s="213"/>
      <c r="P110" s="371"/>
      <c r="Q110" s="264"/>
      <c r="R110" s="140"/>
      <c r="S110" s="55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  <c r="AF110" s="37"/>
      <c r="AG110" s="141"/>
      <c r="AH110" s="142"/>
      <c r="AI110" s="140"/>
      <c r="AJ110" s="140"/>
      <c r="AK110" s="141"/>
      <c r="AL110" s="141"/>
      <c r="AM110" s="141"/>
    </row>
    <row r="111" spans="1:39" ht="12.75" customHeight="1">
      <c r="A111" s="211"/>
      <c r="B111" s="272"/>
      <c r="C111" s="265"/>
      <c r="D111" s="265"/>
      <c r="E111" s="211"/>
      <c r="F111" s="211"/>
      <c r="G111" s="211"/>
      <c r="H111" s="211"/>
      <c r="I111" s="213"/>
      <c r="J111" s="213"/>
      <c r="K111" s="211"/>
      <c r="L111" s="274"/>
      <c r="M111" s="276"/>
      <c r="N111" s="211"/>
      <c r="O111" s="213"/>
      <c r="P111" s="272"/>
      <c r="Q111" s="264"/>
      <c r="R111" s="140"/>
      <c r="S111" s="55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  <c r="AF111" s="37"/>
      <c r="AG111" s="141"/>
      <c r="AH111" s="142"/>
      <c r="AI111" s="140"/>
      <c r="AJ111" s="140"/>
      <c r="AK111" s="141"/>
      <c r="AL111" s="141"/>
      <c r="AM111" s="141"/>
    </row>
    <row r="112" spans="1:39" ht="12.75" customHeight="1">
      <c r="A112" s="211"/>
      <c r="B112" s="272"/>
      <c r="C112" s="265"/>
      <c r="D112" s="265"/>
      <c r="E112" s="211"/>
      <c r="F112" s="211"/>
      <c r="G112" s="211"/>
      <c r="H112" s="211"/>
      <c r="I112" s="213"/>
      <c r="J112" s="213"/>
      <c r="K112" s="211"/>
      <c r="L112" s="274"/>
      <c r="M112" s="276"/>
      <c r="N112" s="211"/>
      <c r="O112" s="213"/>
      <c r="P112" s="272"/>
      <c r="Q112" s="264"/>
      <c r="R112" s="140"/>
      <c r="S112" s="55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  <c r="AF112" s="37"/>
      <c r="AG112" s="141"/>
      <c r="AH112" s="142"/>
      <c r="AI112" s="140"/>
      <c r="AJ112" s="140"/>
      <c r="AK112" s="141"/>
      <c r="AL112" s="141"/>
      <c r="AM112" s="141"/>
    </row>
    <row r="113" spans="1:39" ht="12.75" customHeight="1">
      <c r="A113" s="211"/>
      <c r="B113" s="272"/>
      <c r="C113" s="265"/>
      <c r="D113" s="265"/>
      <c r="E113" s="211"/>
      <c r="F113" s="211"/>
      <c r="G113" s="211"/>
      <c r="H113" s="211"/>
      <c r="I113" s="213"/>
      <c r="J113" s="213"/>
      <c r="K113" s="211"/>
      <c r="L113" s="274"/>
      <c r="M113" s="276"/>
      <c r="N113" s="211"/>
      <c r="O113" s="213"/>
      <c r="P113" s="272"/>
      <c r="Q113" s="264"/>
      <c r="R113" s="140"/>
      <c r="S113" s="55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  <c r="AF113" s="37"/>
      <c r="AG113" s="141"/>
      <c r="AH113" s="142"/>
      <c r="AI113" s="140"/>
      <c r="AJ113" s="140"/>
      <c r="AK113" s="141"/>
      <c r="AL113" s="141"/>
      <c r="AM113" s="141"/>
    </row>
    <row r="114" spans="1:39" ht="38.25" customHeight="1">
      <c r="A114" s="93" t="s">
        <v>614</v>
      </c>
      <c r="B114" s="148"/>
      <c r="C114" s="148"/>
      <c r="D114" s="149"/>
      <c r="E114" s="129"/>
      <c r="F114" s="6"/>
      <c r="G114" s="6"/>
      <c r="H114" s="130"/>
      <c r="I114" s="150"/>
      <c r="J114" s="1"/>
      <c r="K114" s="6"/>
      <c r="L114" s="6"/>
      <c r="M114" s="6"/>
      <c r="N114" s="1"/>
      <c r="O114" s="1"/>
      <c r="R114" s="1"/>
      <c r="S114" s="6"/>
      <c r="T114" s="1"/>
      <c r="U114" s="1"/>
      <c r="V114" s="1"/>
      <c r="W114" s="1"/>
      <c r="X114" s="1"/>
      <c r="Y114" s="6"/>
      <c r="Z114" s="1"/>
      <c r="AA114" s="1"/>
      <c r="AB114" s="1"/>
      <c r="AC114" s="1"/>
      <c r="AD114" s="1"/>
      <c r="AE114" s="6"/>
      <c r="AF114" s="1"/>
      <c r="AG114" s="1"/>
      <c r="AH114" s="1"/>
      <c r="AI114" s="1"/>
      <c r="AJ114" s="1"/>
      <c r="AK114" s="6"/>
      <c r="AL114" s="1"/>
    </row>
    <row r="115" spans="1:39" ht="38.25">
      <c r="A115" s="94" t="s">
        <v>16</v>
      </c>
      <c r="B115" s="95" t="s">
        <v>565</v>
      </c>
      <c r="C115" s="95"/>
      <c r="D115" s="96" t="s">
        <v>577</v>
      </c>
      <c r="E115" s="95" t="s">
        <v>578</v>
      </c>
      <c r="F115" s="95" t="s">
        <v>579</v>
      </c>
      <c r="G115" s="95" t="s">
        <v>580</v>
      </c>
      <c r="H115" s="95" t="s">
        <v>581</v>
      </c>
      <c r="I115" s="95" t="s">
        <v>582</v>
      </c>
      <c r="J115" s="94" t="s">
        <v>583</v>
      </c>
      <c r="K115" s="133" t="s">
        <v>601</v>
      </c>
      <c r="L115" s="134" t="s">
        <v>585</v>
      </c>
      <c r="M115" s="97" t="s">
        <v>586</v>
      </c>
      <c r="N115" s="95" t="s">
        <v>587</v>
      </c>
      <c r="O115" s="96" t="s">
        <v>588</v>
      </c>
      <c r="P115" s="222" t="s">
        <v>589</v>
      </c>
      <c r="Q115" s="224" t="s">
        <v>872</v>
      </c>
      <c r="R115" s="37"/>
      <c r="S115" s="6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  <c r="AF115" s="37"/>
      <c r="AG115" s="37"/>
      <c r="AH115" s="37"/>
      <c r="AI115" s="37"/>
      <c r="AJ115" s="37"/>
      <c r="AK115" s="37"/>
      <c r="AL115" s="37"/>
      <c r="AM115" s="37"/>
    </row>
    <row r="116" spans="1:39" ht="14.25" customHeight="1">
      <c r="A116" s="98">
        <v>1</v>
      </c>
      <c r="B116" s="99">
        <v>45252</v>
      </c>
      <c r="C116" s="143"/>
      <c r="D116" s="143" t="s">
        <v>365</v>
      </c>
      <c r="E116" s="98" t="s">
        <v>590</v>
      </c>
      <c r="F116" s="98" t="s">
        <v>882</v>
      </c>
      <c r="G116" s="98">
        <v>2480</v>
      </c>
      <c r="H116" s="98"/>
      <c r="I116" s="98" t="s">
        <v>883</v>
      </c>
      <c r="J116" s="100" t="s">
        <v>591</v>
      </c>
      <c r="K116" s="100"/>
      <c r="L116" s="101"/>
      <c r="M116" s="278"/>
      <c r="N116" s="275"/>
      <c r="O116" s="279"/>
      <c r="P116" s="215">
        <f>VLOOKUP(D116,'MidCap Intra'!$B$11:$C$568,2,0)</f>
        <v>2897</v>
      </c>
      <c r="Q116" s="212"/>
      <c r="R116" s="37"/>
      <c r="S116" s="37" t="s">
        <v>592</v>
      </c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  <c r="AF116" s="37"/>
      <c r="AG116" s="37"/>
      <c r="AH116" s="37"/>
      <c r="AI116" s="37"/>
      <c r="AJ116" s="37"/>
      <c r="AK116" s="37"/>
      <c r="AL116" s="37"/>
      <c r="AM116" s="37"/>
    </row>
    <row r="117" spans="1:39" ht="14.25" customHeight="1">
      <c r="A117" s="98">
        <v>2</v>
      </c>
      <c r="B117" s="99">
        <v>45261</v>
      </c>
      <c r="C117" s="143"/>
      <c r="D117" s="143" t="s">
        <v>406</v>
      </c>
      <c r="E117" s="98" t="s">
        <v>590</v>
      </c>
      <c r="F117" s="98" t="s">
        <v>886</v>
      </c>
      <c r="G117" s="98">
        <v>477</v>
      </c>
      <c r="H117" s="98"/>
      <c r="I117" s="98" t="s">
        <v>887</v>
      </c>
      <c r="J117" s="100" t="s">
        <v>591</v>
      </c>
      <c r="K117" s="100"/>
      <c r="L117" s="277"/>
      <c r="M117" s="219"/>
      <c r="N117" s="213"/>
      <c r="O117" s="220"/>
      <c r="P117" s="215">
        <f>VLOOKUP(D117,'MidCap Intra'!$B$11:$C$568,2,0)</f>
        <v>539.29999999999995</v>
      </c>
      <c r="Q117" s="212"/>
      <c r="R117" s="37"/>
      <c r="S117" s="37" t="s">
        <v>592</v>
      </c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  <c r="AF117" s="37"/>
      <c r="AG117" s="37"/>
      <c r="AH117" s="37"/>
      <c r="AI117" s="37"/>
      <c r="AJ117" s="37"/>
      <c r="AK117" s="37"/>
      <c r="AL117" s="37"/>
      <c r="AM117" s="37"/>
    </row>
    <row r="118" spans="1:39" ht="14.25" customHeight="1">
      <c r="A118" s="98">
        <v>3</v>
      </c>
      <c r="B118" s="99">
        <v>45271</v>
      </c>
      <c r="C118" s="143"/>
      <c r="D118" s="143" t="s">
        <v>447</v>
      </c>
      <c r="E118" s="98" t="s">
        <v>590</v>
      </c>
      <c r="F118" s="98" t="s">
        <v>893</v>
      </c>
      <c r="G118" s="98">
        <v>390</v>
      </c>
      <c r="H118" s="98"/>
      <c r="I118" s="98" t="s">
        <v>892</v>
      </c>
      <c r="J118" s="100" t="s">
        <v>591</v>
      </c>
      <c r="K118" s="100"/>
      <c r="L118" s="277"/>
      <c r="M118" s="219"/>
      <c r="N118" s="213"/>
      <c r="O118" s="220"/>
      <c r="P118" s="215">
        <f>VLOOKUP(D118,'MidCap Intra'!$B$11:$C$568,2,0)</f>
        <v>470.55</v>
      </c>
      <c r="Q118" s="212"/>
      <c r="R118" s="37"/>
      <c r="S118" s="37" t="s">
        <v>592</v>
      </c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  <c r="AF118" s="37"/>
      <c r="AG118" s="37"/>
      <c r="AH118" s="37"/>
      <c r="AI118" s="37"/>
      <c r="AJ118" s="37"/>
      <c r="AK118" s="37"/>
      <c r="AL118" s="37"/>
      <c r="AM118" s="37"/>
    </row>
    <row r="119" spans="1:39" ht="14.25" customHeight="1">
      <c r="A119" s="98"/>
      <c r="B119" s="99"/>
      <c r="C119" s="143"/>
      <c r="D119" s="143"/>
      <c r="E119" s="98"/>
      <c r="F119" s="98"/>
      <c r="G119" s="98"/>
      <c r="H119" s="98"/>
      <c r="I119" s="98"/>
      <c r="J119" s="100"/>
      <c r="K119" s="100"/>
      <c r="L119" s="277"/>
      <c r="M119" s="219"/>
      <c r="N119" s="213"/>
      <c r="O119" s="220"/>
      <c r="P119" s="212"/>
      <c r="Q119" s="212"/>
      <c r="R119" s="37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  <c r="AF119" s="37"/>
      <c r="AG119" s="37"/>
      <c r="AH119" s="37"/>
      <c r="AI119" s="37"/>
      <c r="AJ119" s="37"/>
      <c r="AK119" s="37"/>
      <c r="AL119" s="37"/>
      <c r="AM119" s="37"/>
    </row>
    <row r="120" spans="1:39" ht="12.75" customHeight="1">
      <c r="A120" s="98"/>
      <c r="B120" s="99"/>
      <c r="C120" s="143"/>
      <c r="D120" s="143"/>
      <c r="E120" s="98"/>
      <c r="F120" s="98"/>
      <c r="G120" s="98"/>
      <c r="H120" s="98"/>
      <c r="I120" s="98"/>
      <c r="J120" s="100"/>
      <c r="K120" s="100"/>
      <c r="L120" s="277"/>
      <c r="M120" s="280"/>
      <c r="N120" s="213"/>
      <c r="O120" s="213"/>
      <c r="P120" s="212"/>
      <c r="Q120" s="212"/>
      <c r="S120" s="6"/>
      <c r="T120" s="1"/>
      <c r="U120" s="1"/>
      <c r="V120" s="1"/>
      <c r="W120" s="1"/>
      <c r="X120" s="1"/>
      <c r="Y120" s="1"/>
      <c r="Z120" s="1"/>
    </row>
    <row r="121" spans="1:39" ht="12.75" customHeight="1">
      <c r="A121" s="115" t="s">
        <v>594</v>
      </c>
      <c r="B121" s="115"/>
      <c r="C121" s="115"/>
      <c r="D121" s="115"/>
      <c r="E121" s="37"/>
      <c r="F121" s="122" t="s">
        <v>596</v>
      </c>
      <c r="G121" s="55"/>
      <c r="H121" s="55"/>
      <c r="I121" s="55"/>
      <c r="J121" s="6"/>
      <c r="K121" s="135"/>
      <c r="L121" s="136"/>
      <c r="M121" s="6"/>
      <c r="N121" s="105"/>
      <c r="O121" s="151"/>
      <c r="P121" s="1"/>
      <c r="Q121" s="233"/>
      <c r="R121" s="1"/>
      <c r="S121" s="6"/>
      <c r="T121" s="1"/>
      <c r="U121" s="1"/>
      <c r="V121" s="1"/>
      <c r="W121" s="1"/>
      <c r="X121" s="1"/>
      <c r="Y121" s="1"/>
      <c r="Z121" s="1"/>
      <c r="AA121" s="1"/>
    </row>
    <row r="122" spans="1:39" ht="12.75" customHeight="1">
      <c r="A122" s="121" t="s">
        <v>595</v>
      </c>
      <c r="B122" s="115"/>
      <c r="C122" s="115"/>
      <c r="D122" s="115"/>
      <c r="E122" s="6"/>
      <c r="F122" s="122" t="s">
        <v>599</v>
      </c>
      <c r="G122" s="6"/>
      <c r="H122" s="6" t="s">
        <v>616</v>
      </c>
      <c r="I122" s="6"/>
      <c r="J122" s="1"/>
      <c r="K122" s="6"/>
      <c r="L122" s="6"/>
      <c r="M122" s="6"/>
      <c r="N122" s="1"/>
      <c r="O122" s="1"/>
      <c r="R122" s="1"/>
      <c r="S122" s="6"/>
      <c r="T122" s="1"/>
      <c r="U122" s="1"/>
      <c r="V122" s="1"/>
      <c r="W122" s="1"/>
      <c r="X122" s="1"/>
      <c r="Y122" s="1"/>
      <c r="Z122" s="1"/>
      <c r="AA122" s="1"/>
    </row>
    <row r="123" spans="1:39" ht="12.75" customHeight="1">
      <c r="A123" s="121"/>
      <c r="B123" s="115"/>
      <c r="C123" s="115"/>
      <c r="D123" s="115"/>
      <c r="E123" s="6"/>
      <c r="F123" s="122"/>
      <c r="G123" s="6"/>
      <c r="H123" s="6"/>
      <c r="I123" s="6"/>
      <c r="J123" s="1"/>
      <c r="K123" s="6"/>
      <c r="L123" s="6"/>
      <c r="M123" s="6"/>
      <c r="N123" s="1"/>
      <c r="O123" s="1"/>
      <c r="R123" s="1"/>
      <c r="S123" s="55"/>
      <c r="T123" s="1"/>
      <c r="U123" s="1"/>
      <c r="V123" s="1"/>
      <c r="W123" s="1"/>
      <c r="X123" s="1"/>
      <c r="Y123" s="1"/>
      <c r="Z123" s="1"/>
      <c r="AA123" s="1"/>
    </row>
    <row r="124" spans="1:39" ht="12.75" customHeight="1">
      <c r="A124" s="121"/>
      <c r="B124" s="115"/>
      <c r="C124" s="115"/>
      <c r="D124" s="115"/>
      <c r="E124" s="6"/>
      <c r="F124" s="122"/>
      <c r="G124" s="55"/>
      <c r="H124" s="37"/>
      <c r="I124" s="55"/>
      <c r="J124" s="6"/>
      <c r="K124" s="135"/>
      <c r="L124" s="136"/>
      <c r="M124" s="6"/>
      <c r="N124" s="105"/>
      <c r="O124" s="137"/>
      <c r="P124" s="1"/>
      <c r="Q124" s="233"/>
      <c r="R124" s="1"/>
      <c r="S124" s="6"/>
      <c r="T124" s="1"/>
      <c r="U124" s="1"/>
      <c r="V124" s="1"/>
      <c r="W124" s="1"/>
      <c r="X124" s="1"/>
      <c r="Y124" s="1"/>
      <c r="Z124" s="1"/>
      <c r="AA124" s="1"/>
    </row>
    <row r="125" spans="1:39" ht="12.75" customHeight="1">
      <c r="A125" s="121"/>
      <c r="B125" s="115"/>
      <c r="C125" s="115"/>
      <c r="D125" s="115"/>
      <c r="E125" s="6"/>
      <c r="F125" s="122"/>
      <c r="G125" s="55"/>
      <c r="H125" s="37"/>
      <c r="I125" s="55"/>
      <c r="J125" s="6"/>
      <c r="K125" s="135"/>
      <c r="L125" s="136"/>
      <c r="M125" s="6"/>
      <c r="N125" s="105"/>
      <c r="O125" s="137"/>
      <c r="P125" s="1"/>
      <c r="Q125" s="233"/>
      <c r="R125" s="1"/>
      <c r="S125" s="6"/>
      <c r="T125" s="1"/>
      <c r="U125" s="1"/>
      <c r="V125" s="1"/>
      <c r="W125" s="1"/>
      <c r="X125" s="1"/>
      <c r="Y125" s="1"/>
      <c r="Z125" s="1"/>
      <c r="AA125" s="1"/>
    </row>
    <row r="126" spans="1:39" ht="12.75" customHeight="1">
      <c r="A126" s="121"/>
      <c r="B126" s="115"/>
      <c r="C126" s="115"/>
      <c r="D126" s="115"/>
      <c r="E126" s="6"/>
      <c r="F126" s="122"/>
      <c r="G126" s="55"/>
      <c r="H126" s="37"/>
      <c r="I126" s="55"/>
      <c r="J126" s="6"/>
      <c r="K126" s="135"/>
      <c r="L126" s="136"/>
      <c r="M126" s="6"/>
      <c r="N126" s="105"/>
      <c r="O126" s="137"/>
      <c r="P126" s="1"/>
      <c r="Q126" s="233"/>
      <c r="R126" s="1"/>
      <c r="S126" s="6"/>
      <c r="T126" s="1"/>
      <c r="U126" s="1"/>
      <c r="V126" s="1"/>
      <c r="W126" s="1"/>
      <c r="X126" s="1"/>
      <c r="Y126" s="1"/>
      <c r="Z126" s="1"/>
      <c r="AA126" s="1"/>
    </row>
    <row r="127" spans="1:39" ht="12.75" customHeight="1">
      <c r="A127" s="121"/>
      <c r="B127" s="115"/>
      <c r="C127" s="115"/>
      <c r="D127" s="115"/>
      <c r="E127" s="6"/>
      <c r="F127" s="122"/>
      <c r="G127" s="55"/>
      <c r="H127" s="37"/>
      <c r="I127" s="55"/>
      <c r="J127" s="6"/>
      <c r="K127" s="135"/>
      <c r="L127" s="136"/>
      <c r="M127" s="6"/>
      <c r="N127" s="105"/>
      <c r="O127" s="137"/>
      <c r="P127" s="1"/>
      <c r="Q127" s="233"/>
      <c r="R127" s="1"/>
      <c r="S127" s="6"/>
      <c r="T127" s="1"/>
      <c r="U127" s="1"/>
      <c r="V127" s="1"/>
      <c r="W127" s="1"/>
      <c r="X127" s="1"/>
      <c r="Y127" s="1"/>
      <c r="Z127" s="1"/>
      <c r="AA127" s="1"/>
    </row>
    <row r="128" spans="1:39" ht="12.75" customHeight="1">
      <c r="A128" s="121"/>
      <c r="B128" s="115"/>
      <c r="C128" s="115"/>
      <c r="D128" s="115"/>
      <c r="E128" s="6"/>
      <c r="F128" s="122"/>
      <c r="G128" s="55"/>
      <c r="H128" s="37"/>
      <c r="I128" s="55"/>
      <c r="J128" s="6"/>
      <c r="K128" s="135"/>
      <c r="L128" s="136"/>
      <c r="M128" s="6"/>
      <c r="N128" s="105"/>
      <c r="O128" s="137"/>
      <c r="P128" s="1"/>
      <c r="Q128" s="233"/>
      <c r="R128" s="1"/>
      <c r="S128" s="6"/>
      <c r="T128" s="1"/>
      <c r="U128" s="1"/>
      <c r="V128" s="1"/>
      <c r="W128" s="1"/>
      <c r="X128" s="1"/>
      <c r="Y128" s="1"/>
      <c r="Z128" s="1"/>
      <c r="AA128" s="1"/>
    </row>
    <row r="129" spans="1:27" ht="12.75" customHeight="1">
      <c r="A129" s="121"/>
      <c r="B129" s="115"/>
      <c r="C129" s="115"/>
      <c r="D129" s="115"/>
      <c r="E129" s="6"/>
      <c r="F129" s="122"/>
      <c r="G129" s="55"/>
      <c r="H129" s="37"/>
      <c r="I129" s="55"/>
      <c r="J129" s="6"/>
      <c r="K129" s="135"/>
      <c r="L129" s="136"/>
      <c r="M129" s="6"/>
      <c r="N129" s="105"/>
      <c r="O129" s="137"/>
      <c r="P129" s="1"/>
      <c r="Q129" s="233"/>
      <c r="R129" s="1"/>
      <c r="S129" s="6"/>
      <c r="T129" s="1"/>
      <c r="U129" s="1"/>
      <c r="V129" s="1"/>
      <c r="W129" s="1"/>
      <c r="X129" s="1"/>
      <c r="Y129" s="1"/>
      <c r="Z129" s="1"/>
      <c r="AA129" s="1"/>
    </row>
    <row r="130" spans="1:27" ht="12.75" customHeight="1">
      <c r="A130" s="55"/>
      <c r="B130" s="104"/>
      <c r="C130" s="104"/>
      <c r="D130" s="37"/>
      <c r="E130" s="55"/>
      <c r="F130" s="55"/>
      <c r="G130" s="55"/>
      <c r="H130" s="37"/>
      <c r="I130" s="55"/>
      <c r="J130" s="6"/>
      <c r="K130" s="135"/>
      <c r="L130" s="136"/>
      <c r="M130" s="6"/>
      <c r="N130" s="105"/>
      <c r="O130" s="137"/>
      <c r="P130" s="1"/>
      <c r="Q130" s="233"/>
      <c r="R130" s="1"/>
      <c r="S130" s="6"/>
      <c r="T130" s="1"/>
      <c r="U130" s="1"/>
      <c r="V130" s="1"/>
      <c r="W130" s="1"/>
      <c r="X130" s="1"/>
      <c r="Y130" s="1"/>
      <c r="Z130" s="1"/>
      <c r="AA130" s="1"/>
    </row>
    <row r="131" spans="1:27" ht="38.25" customHeight="1">
      <c r="A131" s="37"/>
      <c r="B131" s="152" t="s">
        <v>617</v>
      </c>
      <c r="C131" s="152"/>
      <c r="D131" s="152"/>
      <c r="E131" s="152"/>
      <c r="F131" s="6"/>
      <c r="G131" s="6"/>
      <c r="H131" s="131"/>
      <c r="I131" s="6"/>
      <c r="J131" s="131"/>
      <c r="K131" s="132"/>
      <c r="L131" s="6"/>
      <c r="M131" s="6"/>
      <c r="N131" s="1"/>
      <c r="O131" s="1"/>
      <c r="P131" s="1"/>
      <c r="Q131" s="233"/>
      <c r="R131" s="1"/>
      <c r="S131" s="6"/>
      <c r="T131" s="1"/>
      <c r="U131" s="1"/>
      <c r="V131" s="1"/>
      <c r="W131" s="1"/>
      <c r="X131" s="1"/>
      <c r="Y131" s="1"/>
      <c r="Z131" s="1"/>
      <c r="AA131" s="1"/>
    </row>
    <row r="132" spans="1:27" ht="12.75" customHeight="1">
      <c r="A132" s="94" t="s">
        <v>16</v>
      </c>
      <c r="B132" s="95" t="s">
        <v>565</v>
      </c>
      <c r="C132" s="95"/>
      <c r="D132" s="96" t="s">
        <v>577</v>
      </c>
      <c r="E132" s="95" t="s">
        <v>578</v>
      </c>
      <c r="F132" s="95" t="s">
        <v>579</v>
      </c>
      <c r="G132" s="95" t="s">
        <v>618</v>
      </c>
      <c r="H132" s="95" t="s">
        <v>619</v>
      </c>
      <c r="I132" s="95" t="s">
        <v>582</v>
      </c>
      <c r="J132" s="153" t="s">
        <v>583</v>
      </c>
      <c r="K132" s="95" t="s">
        <v>584</v>
      </c>
      <c r="L132" s="95" t="s">
        <v>620</v>
      </c>
      <c r="M132" s="95" t="s">
        <v>587</v>
      </c>
      <c r="N132" s="96" t="s">
        <v>588</v>
      </c>
      <c r="O132" s="1"/>
      <c r="P132" s="1"/>
      <c r="Q132" s="233"/>
      <c r="R132" s="1"/>
      <c r="S132" s="6"/>
      <c r="T132" s="1"/>
      <c r="U132" s="1"/>
      <c r="V132" s="1"/>
      <c r="W132" s="1"/>
      <c r="X132" s="1"/>
      <c r="Y132" s="1"/>
      <c r="Z132" s="1"/>
      <c r="AA132" s="1"/>
    </row>
    <row r="133" spans="1:27" ht="12.75" customHeight="1">
      <c r="A133" s="154">
        <v>1</v>
      </c>
      <c r="B133" s="155">
        <v>41579</v>
      </c>
      <c r="C133" s="155"/>
      <c r="D133" s="156" t="s">
        <v>621</v>
      </c>
      <c r="E133" s="157" t="s">
        <v>590</v>
      </c>
      <c r="F133" s="158">
        <v>82</v>
      </c>
      <c r="G133" s="157" t="s">
        <v>622</v>
      </c>
      <c r="H133" s="157">
        <v>100</v>
      </c>
      <c r="I133" s="159">
        <v>100</v>
      </c>
      <c r="J133" s="160" t="s">
        <v>623</v>
      </c>
      <c r="K133" s="161">
        <f t="shared" ref="K133:K185" si="70">H133-F133</f>
        <v>18</v>
      </c>
      <c r="L133" s="162">
        <f t="shared" ref="L133:L185" si="71">K133/F133</f>
        <v>0.21951219512195122</v>
      </c>
      <c r="M133" s="157" t="s">
        <v>593</v>
      </c>
      <c r="N133" s="163">
        <v>42657</v>
      </c>
      <c r="O133" s="1"/>
      <c r="P133" s="1"/>
      <c r="Q133" s="233"/>
      <c r="R133" s="1"/>
      <c r="S133" s="6"/>
      <c r="T133" s="1"/>
      <c r="U133" s="1"/>
      <c r="V133" s="1"/>
      <c r="W133" s="1"/>
      <c r="X133" s="1"/>
      <c r="Y133" s="1"/>
      <c r="Z133" s="1"/>
      <c r="AA133" s="1"/>
    </row>
    <row r="134" spans="1:27" ht="12.75" customHeight="1">
      <c r="A134" s="154">
        <v>2</v>
      </c>
      <c r="B134" s="155">
        <v>41794</v>
      </c>
      <c r="C134" s="155"/>
      <c r="D134" s="156" t="s">
        <v>624</v>
      </c>
      <c r="E134" s="157" t="s">
        <v>602</v>
      </c>
      <c r="F134" s="158">
        <v>257</v>
      </c>
      <c r="G134" s="157" t="s">
        <v>622</v>
      </c>
      <c r="H134" s="157">
        <v>300</v>
      </c>
      <c r="I134" s="159">
        <v>300</v>
      </c>
      <c r="J134" s="160" t="s">
        <v>623</v>
      </c>
      <c r="K134" s="161">
        <f t="shared" si="70"/>
        <v>43</v>
      </c>
      <c r="L134" s="162">
        <f t="shared" si="71"/>
        <v>0.16731517509727625</v>
      </c>
      <c r="M134" s="157" t="s">
        <v>593</v>
      </c>
      <c r="N134" s="163">
        <v>41822</v>
      </c>
      <c r="O134" s="1"/>
      <c r="P134" s="1"/>
      <c r="Q134" s="233"/>
      <c r="R134" s="1"/>
      <c r="S134" s="6"/>
      <c r="T134" s="1"/>
      <c r="U134" s="1"/>
      <c r="V134" s="1"/>
      <c r="W134" s="1"/>
      <c r="X134" s="1"/>
      <c r="Y134" s="1"/>
      <c r="Z134" s="1"/>
      <c r="AA134" s="1"/>
    </row>
    <row r="135" spans="1:27" ht="12.75" customHeight="1">
      <c r="A135" s="154">
        <v>3</v>
      </c>
      <c r="B135" s="155">
        <v>41828</v>
      </c>
      <c r="C135" s="155"/>
      <c r="D135" s="156" t="s">
        <v>625</v>
      </c>
      <c r="E135" s="157" t="s">
        <v>602</v>
      </c>
      <c r="F135" s="158">
        <v>393</v>
      </c>
      <c r="G135" s="157" t="s">
        <v>622</v>
      </c>
      <c r="H135" s="157">
        <v>468</v>
      </c>
      <c r="I135" s="159">
        <v>468</v>
      </c>
      <c r="J135" s="160" t="s">
        <v>623</v>
      </c>
      <c r="K135" s="161">
        <f t="shared" si="70"/>
        <v>75</v>
      </c>
      <c r="L135" s="162">
        <f t="shared" si="71"/>
        <v>0.19083969465648856</v>
      </c>
      <c r="M135" s="157" t="s">
        <v>593</v>
      </c>
      <c r="N135" s="163">
        <v>41863</v>
      </c>
      <c r="O135" s="1"/>
      <c r="P135" s="1"/>
      <c r="Q135" s="233"/>
      <c r="R135" s="1"/>
      <c r="S135" s="6"/>
      <c r="T135" s="1"/>
      <c r="U135" s="1"/>
      <c r="V135" s="1"/>
      <c r="W135" s="1"/>
      <c r="X135" s="1"/>
      <c r="Y135" s="1"/>
      <c r="Z135" s="1"/>
      <c r="AA135" s="1"/>
    </row>
    <row r="136" spans="1:27" ht="12.75" customHeight="1">
      <c r="A136" s="154">
        <v>4</v>
      </c>
      <c r="B136" s="155">
        <v>41857</v>
      </c>
      <c r="C136" s="155"/>
      <c r="D136" s="156" t="s">
        <v>626</v>
      </c>
      <c r="E136" s="157" t="s">
        <v>602</v>
      </c>
      <c r="F136" s="158">
        <v>205</v>
      </c>
      <c r="G136" s="157" t="s">
        <v>622</v>
      </c>
      <c r="H136" s="157">
        <v>275</v>
      </c>
      <c r="I136" s="159">
        <v>250</v>
      </c>
      <c r="J136" s="160" t="s">
        <v>623</v>
      </c>
      <c r="K136" s="161">
        <f t="shared" si="70"/>
        <v>70</v>
      </c>
      <c r="L136" s="162">
        <f t="shared" si="71"/>
        <v>0.34146341463414637</v>
      </c>
      <c r="M136" s="157" t="s">
        <v>593</v>
      </c>
      <c r="N136" s="163">
        <v>41962</v>
      </c>
      <c r="O136" s="1"/>
      <c r="P136" s="1"/>
      <c r="Q136" s="233"/>
      <c r="R136" s="1"/>
      <c r="S136" s="6"/>
      <c r="T136" s="1"/>
      <c r="U136" s="1"/>
      <c r="V136" s="1"/>
      <c r="W136" s="1"/>
      <c r="X136" s="1"/>
      <c r="Y136" s="1"/>
      <c r="Z136" s="1"/>
      <c r="AA136" s="1"/>
    </row>
    <row r="137" spans="1:27" ht="12.75" customHeight="1">
      <c r="A137" s="154">
        <v>5</v>
      </c>
      <c r="B137" s="155">
        <v>41886</v>
      </c>
      <c r="C137" s="155"/>
      <c r="D137" s="156" t="s">
        <v>627</v>
      </c>
      <c r="E137" s="157" t="s">
        <v>602</v>
      </c>
      <c r="F137" s="158">
        <v>162</v>
      </c>
      <c r="G137" s="157" t="s">
        <v>622</v>
      </c>
      <c r="H137" s="157">
        <v>190</v>
      </c>
      <c r="I137" s="159">
        <v>190</v>
      </c>
      <c r="J137" s="160" t="s">
        <v>623</v>
      </c>
      <c r="K137" s="161">
        <f t="shared" si="70"/>
        <v>28</v>
      </c>
      <c r="L137" s="162">
        <f t="shared" si="71"/>
        <v>0.1728395061728395</v>
      </c>
      <c r="M137" s="157" t="s">
        <v>593</v>
      </c>
      <c r="N137" s="163">
        <v>42006</v>
      </c>
      <c r="O137" s="1"/>
      <c r="P137" s="1"/>
      <c r="Q137" s="233"/>
      <c r="R137" s="1"/>
      <c r="S137" s="6"/>
      <c r="T137" s="1"/>
      <c r="U137" s="1"/>
      <c r="V137" s="1"/>
      <c r="W137" s="1"/>
      <c r="X137" s="1"/>
      <c r="Y137" s="1"/>
      <c r="Z137" s="1"/>
      <c r="AA137" s="1"/>
    </row>
    <row r="138" spans="1:27" ht="12.75" customHeight="1">
      <c r="A138" s="154">
        <v>6</v>
      </c>
      <c r="B138" s="155">
        <v>41886</v>
      </c>
      <c r="C138" s="155"/>
      <c r="D138" s="156" t="s">
        <v>628</v>
      </c>
      <c r="E138" s="157" t="s">
        <v>602</v>
      </c>
      <c r="F138" s="158">
        <v>75</v>
      </c>
      <c r="G138" s="157" t="s">
        <v>622</v>
      </c>
      <c r="H138" s="157">
        <v>91.5</v>
      </c>
      <c r="I138" s="159" t="s">
        <v>615</v>
      </c>
      <c r="J138" s="160" t="s">
        <v>629</v>
      </c>
      <c r="K138" s="161">
        <f t="shared" si="70"/>
        <v>16.5</v>
      </c>
      <c r="L138" s="162">
        <f t="shared" si="71"/>
        <v>0.22</v>
      </c>
      <c r="M138" s="157" t="s">
        <v>593</v>
      </c>
      <c r="N138" s="163">
        <v>41954</v>
      </c>
      <c r="O138" s="1"/>
      <c r="P138" s="1"/>
      <c r="Q138" s="233"/>
      <c r="R138" s="1"/>
      <c r="S138" s="6"/>
      <c r="T138" s="1"/>
      <c r="U138" s="1"/>
      <c r="V138" s="1"/>
      <c r="W138" s="1"/>
      <c r="X138" s="1"/>
      <c r="Y138" s="1"/>
      <c r="Z138" s="1"/>
      <c r="AA138" s="1"/>
    </row>
    <row r="139" spans="1:27" ht="12.75" customHeight="1">
      <c r="A139" s="154">
        <v>7</v>
      </c>
      <c r="B139" s="155">
        <v>41913</v>
      </c>
      <c r="C139" s="155"/>
      <c r="D139" s="156" t="s">
        <v>630</v>
      </c>
      <c r="E139" s="157" t="s">
        <v>602</v>
      </c>
      <c r="F139" s="158">
        <v>850</v>
      </c>
      <c r="G139" s="157" t="s">
        <v>622</v>
      </c>
      <c r="H139" s="157">
        <v>982.5</v>
      </c>
      <c r="I139" s="159">
        <v>1050</v>
      </c>
      <c r="J139" s="160" t="s">
        <v>631</v>
      </c>
      <c r="K139" s="161">
        <f t="shared" si="70"/>
        <v>132.5</v>
      </c>
      <c r="L139" s="162">
        <f t="shared" si="71"/>
        <v>0.15588235294117647</v>
      </c>
      <c r="M139" s="157" t="s">
        <v>593</v>
      </c>
      <c r="N139" s="163">
        <v>42039</v>
      </c>
      <c r="O139" s="1"/>
      <c r="P139" s="1"/>
      <c r="Q139" s="233"/>
      <c r="R139" s="1"/>
      <c r="S139" s="6"/>
      <c r="T139" s="1"/>
      <c r="U139" s="1"/>
      <c r="V139" s="1"/>
      <c r="W139" s="1"/>
      <c r="X139" s="1"/>
      <c r="Y139" s="1"/>
      <c r="Z139" s="1"/>
      <c r="AA139" s="1"/>
    </row>
    <row r="140" spans="1:27" ht="12.75" customHeight="1">
      <c r="A140" s="154">
        <v>8</v>
      </c>
      <c r="B140" s="155">
        <v>41913</v>
      </c>
      <c r="C140" s="155"/>
      <c r="D140" s="156" t="s">
        <v>632</v>
      </c>
      <c r="E140" s="157" t="s">
        <v>602</v>
      </c>
      <c r="F140" s="158">
        <v>475</v>
      </c>
      <c r="G140" s="157" t="s">
        <v>622</v>
      </c>
      <c r="H140" s="157">
        <v>515</v>
      </c>
      <c r="I140" s="159">
        <v>600</v>
      </c>
      <c r="J140" s="160" t="s">
        <v>633</v>
      </c>
      <c r="K140" s="161">
        <f t="shared" si="70"/>
        <v>40</v>
      </c>
      <c r="L140" s="162">
        <f t="shared" si="71"/>
        <v>8.4210526315789472E-2</v>
      </c>
      <c r="M140" s="157" t="s">
        <v>593</v>
      </c>
      <c r="N140" s="163">
        <v>41939</v>
      </c>
      <c r="O140" s="1"/>
      <c r="P140" s="1"/>
      <c r="Q140" s="233"/>
      <c r="R140" s="1"/>
      <c r="S140" s="6"/>
      <c r="T140" s="1"/>
      <c r="U140" s="1"/>
      <c r="V140" s="1"/>
      <c r="W140" s="1"/>
      <c r="X140" s="1"/>
      <c r="Y140" s="1"/>
      <c r="Z140" s="1"/>
      <c r="AA140" s="1"/>
    </row>
    <row r="141" spans="1:27" ht="12.75" customHeight="1">
      <c r="A141" s="154">
        <v>9</v>
      </c>
      <c r="B141" s="155">
        <v>41913</v>
      </c>
      <c r="C141" s="155"/>
      <c r="D141" s="156" t="s">
        <v>634</v>
      </c>
      <c r="E141" s="157" t="s">
        <v>602</v>
      </c>
      <c r="F141" s="158">
        <v>86</v>
      </c>
      <c r="G141" s="157" t="s">
        <v>622</v>
      </c>
      <c r="H141" s="157">
        <v>99</v>
      </c>
      <c r="I141" s="159">
        <v>140</v>
      </c>
      <c r="J141" s="160" t="s">
        <v>635</v>
      </c>
      <c r="K141" s="161">
        <f t="shared" si="70"/>
        <v>13</v>
      </c>
      <c r="L141" s="162">
        <f t="shared" si="71"/>
        <v>0.15116279069767441</v>
      </c>
      <c r="M141" s="157" t="s">
        <v>593</v>
      </c>
      <c r="N141" s="163">
        <v>41939</v>
      </c>
      <c r="O141" s="1"/>
      <c r="P141" s="1"/>
      <c r="Q141" s="233"/>
      <c r="R141" s="1"/>
      <c r="S141" s="6"/>
      <c r="T141" s="1"/>
      <c r="U141" s="1"/>
      <c r="V141" s="1"/>
      <c r="W141" s="1"/>
      <c r="X141" s="1"/>
      <c r="Y141" s="1"/>
      <c r="Z141" s="1"/>
      <c r="AA141" s="1"/>
    </row>
    <row r="142" spans="1:27" ht="12.75" customHeight="1">
      <c r="A142" s="154">
        <v>10</v>
      </c>
      <c r="B142" s="155">
        <v>41926</v>
      </c>
      <c r="C142" s="155"/>
      <c r="D142" s="156" t="s">
        <v>636</v>
      </c>
      <c r="E142" s="157" t="s">
        <v>602</v>
      </c>
      <c r="F142" s="158">
        <v>496.6</v>
      </c>
      <c r="G142" s="157" t="s">
        <v>622</v>
      </c>
      <c r="H142" s="157">
        <v>621</v>
      </c>
      <c r="I142" s="159">
        <v>580</v>
      </c>
      <c r="J142" s="160" t="s">
        <v>623</v>
      </c>
      <c r="K142" s="161">
        <f t="shared" si="70"/>
        <v>124.39999999999998</v>
      </c>
      <c r="L142" s="162">
        <f t="shared" si="71"/>
        <v>0.25050342327829234</v>
      </c>
      <c r="M142" s="157" t="s">
        <v>593</v>
      </c>
      <c r="N142" s="163">
        <v>42605</v>
      </c>
      <c r="O142" s="1"/>
      <c r="P142" s="1"/>
      <c r="Q142" s="233"/>
      <c r="R142" s="1"/>
      <c r="S142" s="6"/>
      <c r="T142" s="1"/>
      <c r="U142" s="1"/>
      <c r="V142" s="1"/>
      <c r="W142" s="1"/>
      <c r="X142" s="1"/>
      <c r="Y142" s="1"/>
      <c r="Z142" s="1"/>
      <c r="AA142" s="1"/>
    </row>
    <row r="143" spans="1:27" ht="12.75" customHeight="1">
      <c r="A143" s="154">
        <v>11</v>
      </c>
      <c r="B143" s="155">
        <v>41926</v>
      </c>
      <c r="C143" s="155"/>
      <c r="D143" s="156" t="s">
        <v>637</v>
      </c>
      <c r="E143" s="157" t="s">
        <v>602</v>
      </c>
      <c r="F143" s="158">
        <v>2481.9</v>
      </c>
      <c r="G143" s="157" t="s">
        <v>622</v>
      </c>
      <c r="H143" s="157">
        <v>2840</v>
      </c>
      <c r="I143" s="159">
        <v>2870</v>
      </c>
      <c r="J143" s="160" t="s">
        <v>638</v>
      </c>
      <c r="K143" s="161">
        <f t="shared" si="70"/>
        <v>358.09999999999991</v>
      </c>
      <c r="L143" s="162">
        <f t="shared" si="71"/>
        <v>0.14428462065353154</v>
      </c>
      <c r="M143" s="157" t="s">
        <v>593</v>
      </c>
      <c r="N143" s="163">
        <v>42017</v>
      </c>
      <c r="O143" s="1"/>
      <c r="P143" s="1"/>
      <c r="Q143" s="233"/>
      <c r="R143" s="1"/>
      <c r="S143" s="6"/>
      <c r="T143" s="1"/>
      <c r="U143" s="1"/>
      <c r="V143" s="1"/>
      <c r="W143" s="1"/>
      <c r="X143" s="1"/>
      <c r="Y143" s="1"/>
      <c r="Z143" s="1"/>
      <c r="AA143" s="1"/>
    </row>
    <row r="144" spans="1:27" ht="12.75" customHeight="1">
      <c r="A144" s="154">
        <v>12</v>
      </c>
      <c r="B144" s="155">
        <v>41928</v>
      </c>
      <c r="C144" s="155"/>
      <c r="D144" s="156" t="s">
        <v>639</v>
      </c>
      <c r="E144" s="157" t="s">
        <v>602</v>
      </c>
      <c r="F144" s="158">
        <v>84.5</v>
      </c>
      <c r="G144" s="157" t="s">
        <v>622</v>
      </c>
      <c r="H144" s="157">
        <v>93</v>
      </c>
      <c r="I144" s="159">
        <v>110</v>
      </c>
      <c r="J144" s="160" t="s">
        <v>640</v>
      </c>
      <c r="K144" s="161">
        <f t="shared" si="70"/>
        <v>8.5</v>
      </c>
      <c r="L144" s="162">
        <f t="shared" si="71"/>
        <v>0.10059171597633136</v>
      </c>
      <c r="M144" s="157" t="s">
        <v>593</v>
      </c>
      <c r="N144" s="163">
        <v>41939</v>
      </c>
      <c r="O144" s="1"/>
      <c r="P144" s="1"/>
      <c r="Q144" s="233"/>
      <c r="R144" s="1"/>
      <c r="S144" s="6"/>
      <c r="T144" s="1"/>
      <c r="U144" s="1"/>
      <c r="V144" s="1"/>
      <c r="W144" s="1"/>
      <c r="X144" s="1"/>
      <c r="Y144" s="1"/>
      <c r="Z144" s="1"/>
      <c r="AA144" s="1"/>
    </row>
    <row r="145" spans="1:27" ht="12.75" customHeight="1">
      <c r="A145" s="154">
        <v>13</v>
      </c>
      <c r="B145" s="155">
        <v>41928</v>
      </c>
      <c r="C145" s="155"/>
      <c r="D145" s="156" t="s">
        <v>641</v>
      </c>
      <c r="E145" s="157" t="s">
        <v>602</v>
      </c>
      <c r="F145" s="158">
        <v>401</v>
      </c>
      <c r="G145" s="157" t="s">
        <v>622</v>
      </c>
      <c r="H145" s="157">
        <v>428</v>
      </c>
      <c r="I145" s="159">
        <v>450</v>
      </c>
      <c r="J145" s="160" t="s">
        <v>642</v>
      </c>
      <c r="K145" s="161">
        <f t="shared" si="70"/>
        <v>27</v>
      </c>
      <c r="L145" s="162">
        <f t="shared" si="71"/>
        <v>6.7331670822942641E-2</v>
      </c>
      <c r="M145" s="157" t="s">
        <v>593</v>
      </c>
      <c r="N145" s="163">
        <v>42020</v>
      </c>
      <c r="O145" s="1"/>
      <c r="P145" s="1"/>
      <c r="Q145" s="233"/>
      <c r="R145" s="1"/>
      <c r="S145" s="6"/>
      <c r="T145" s="1"/>
      <c r="U145" s="1"/>
      <c r="V145" s="1"/>
      <c r="W145" s="1"/>
      <c r="X145" s="1"/>
      <c r="Y145" s="1"/>
      <c r="Z145" s="1"/>
      <c r="AA145" s="1"/>
    </row>
    <row r="146" spans="1:27" ht="12.75" customHeight="1">
      <c r="A146" s="154">
        <v>14</v>
      </c>
      <c r="B146" s="155">
        <v>41928</v>
      </c>
      <c r="C146" s="155"/>
      <c r="D146" s="156" t="s">
        <v>643</v>
      </c>
      <c r="E146" s="157" t="s">
        <v>602</v>
      </c>
      <c r="F146" s="158">
        <v>101</v>
      </c>
      <c r="G146" s="157" t="s">
        <v>622</v>
      </c>
      <c r="H146" s="157">
        <v>112</v>
      </c>
      <c r="I146" s="159">
        <v>120</v>
      </c>
      <c r="J146" s="160" t="s">
        <v>644</v>
      </c>
      <c r="K146" s="161">
        <f t="shared" si="70"/>
        <v>11</v>
      </c>
      <c r="L146" s="162">
        <f t="shared" si="71"/>
        <v>0.10891089108910891</v>
      </c>
      <c r="M146" s="157" t="s">
        <v>593</v>
      </c>
      <c r="N146" s="163">
        <v>41939</v>
      </c>
      <c r="O146" s="1"/>
      <c r="P146" s="1"/>
      <c r="Q146" s="233"/>
      <c r="R146" s="1"/>
      <c r="S146" s="6"/>
      <c r="T146" s="1"/>
      <c r="U146" s="1"/>
      <c r="V146" s="1"/>
      <c r="W146" s="1"/>
      <c r="X146" s="1"/>
      <c r="Y146" s="1"/>
      <c r="Z146" s="1"/>
      <c r="AA146" s="1"/>
    </row>
    <row r="147" spans="1:27" ht="12.75" customHeight="1">
      <c r="A147" s="154">
        <v>15</v>
      </c>
      <c r="B147" s="155">
        <v>41954</v>
      </c>
      <c r="C147" s="155"/>
      <c r="D147" s="156" t="s">
        <v>645</v>
      </c>
      <c r="E147" s="157" t="s">
        <v>602</v>
      </c>
      <c r="F147" s="158">
        <v>59</v>
      </c>
      <c r="G147" s="157" t="s">
        <v>622</v>
      </c>
      <c r="H147" s="157">
        <v>76</v>
      </c>
      <c r="I147" s="159">
        <v>76</v>
      </c>
      <c r="J147" s="160" t="s">
        <v>623</v>
      </c>
      <c r="K147" s="161">
        <f t="shared" si="70"/>
        <v>17</v>
      </c>
      <c r="L147" s="162">
        <f t="shared" si="71"/>
        <v>0.28813559322033899</v>
      </c>
      <c r="M147" s="157" t="s">
        <v>593</v>
      </c>
      <c r="N147" s="163">
        <v>43032</v>
      </c>
      <c r="O147" s="1"/>
      <c r="P147" s="1"/>
      <c r="Q147" s="233"/>
      <c r="R147" s="1"/>
      <c r="S147" s="6"/>
      <c r="T147" s="1"/>
      <c r="U147" s="1"/>
      <c r="V147" s="1"/>
      <c r="W147" s="1"/>
      <c r="X147" s="1"/>
      <c r="Y147" s="1"/>
      <c r="Z147" s="1"/>
      <c r="AA147" s="1"/>
    </row>
    <row r="148" spans="1:27" ht="12.75" customHeight="1">
      <c r="A148" s="154">
        <v>16</v>
      </c>
      <c r="B148" s="155">
        <v>41954</v>
      </c>
      <c r="C148" s="155"/>
      <c r="D148" s="156" t="s">
        <v>634</v>
      </c>
      <c r="E148" s="157" t="s">
        <v>602</v>
      </c>
      <c r="F148" s="158">
        <v>99</v>
      </c>
      <c r="G148" s="157" t="s">
        <v>622</v>
      </c>
      <c r="H148" s="157">
        <v>120</v>
      </c>
      <c r="I148" s="159">
        <v>120</v>
      </c>
      <c r="J148" s="160" t="s">
        <v>611</v>
      </c>
      <c r="K148" s="161">
        <f t="shared" si="70"/>
        <v>21</v>
      </c>
      <c r="L148" s="162">
        <f t="shared" si="71"/>
        <v>0.21212121212121213</v>
      </c>
      <c r="M148" s="157" t="s">
        <v>593</v>
      </c>
      <c r="N148" s="163">
        <v>41960</v>
      </c>
      <c r="O148" s="1"/>
      <c r="P148" s="1"/>
      <c r="Q148" s="233"/>
      <c r="R148" s="1"/>
      <c r="S148" s="6"/>
      <c r="T148" s="1"/>
      <c r="U148" s="1"/>
      <c r="V148" s="1"/>
      <c r="W148" s="1"/>
      <c r="X148" s="1"/>
      <c r="Y148" s="1"/>
      <c r="Z148" s="1"/>
      <c r="AA148" s="1"/>
    </row>
    <row r="149" spans="1:27" ht="12.75" customHeight="1">
      <c r="A149" s="154">
        <v>17</v>
      </c>
      <c r="B149" s="155">
        <v>41956</v>
      </c>
      <c r="C149" s="155"/>
      <c r="D149" s="156" t="s">
        <v>646</v>
      </c>
      <c r="E149" s="157" t="s">
        <v>602</v>
      </c>
      <c r="F149" s="158">
        <v>22</v>
      </c>
      <c r="G149" s="157" t="s">
        <v>622</v>
      </c>
      <c r="H149" s="157">
        <v>33.549999999999997</v>
      </c>
      <c r="I149" s="159">
        <v>32</v>
      </c>
      <c r="J149" s="160" t="s">
        <v>647</v>
      </c>
      <c r="K149" s="161">
        <f t="shared" si="70"/>
        <v>11.549999999999997</v>
      </c>
      <c r="L149" s="162">
        <f t="shared" si="71"/>
        <v>0.52499999999999991</v>
      </c>
      <c r="M149" s="157" t="s">
        <v>593</v>
      </c>
      <c r="N149" s="163">
        <v>42188</v>
      </c>
      <c r="O149" s="1"/>
      <c r="P149" s="1"/>
      <c r="Q149" s="233"/>
      <c r="R149" s="1"/>
      <c r="S149" s="6"/>
      <c r="T149" s="1"/>
      <c r="U149" s="1"/>
      <c r="V149" s="1"/>
      <c r="W149" s="1"/>
      <c r="X149" s="1"/>
      <c r="Y149" s="1"/>
      <c r="Z149" s="1"/>
      <c r="AA149" s="1"/>
    </row>
    <row r="150" spans="1:27" ht="12.75" customHeight="1">
      <c r="A150" s="154">
        <v>18</v>
      </c>
      <c r="B150" s="155">
        <v>41976</v>
      </c>
      <c r="C150" s="155"/>
      <c r="D150" s="156" t="s">
        <v>648</v>
      </c>
      <c r="E150" s="157" t="s">
        <v>602</v>
      </c>
      <c r="F150" s="158">
        <v>440</v>
      </c>
      <c r="G150" s="157" t="s">
        <v>622</v>
      </c>
      <c r="H150" s="157">
        <v>520</v>
      </c>
      <c r="I150" s="159">
        <v>520</v>
      </c>
      <c r="J150" s="160" t="s">
        <v>649</v>
      </c>
      <c r="K150" s="161">
        <f t="shared" si="70"/>
        <v>80</v>
      </c>
      <c r="L150" s="162">
        <f t="shared" si="71"/>
        <v>0.18181818181818182</v>
      </c>
      <c r="M150" s="157" t="s">
        <v>593</v>
      </c>
      <c r="N150" s="163">
        <v>42208</v>
      </c>
      <c r="O150" s="1"/>
      <c r="P150" s="1"/>
      <c r="Q150" s="233"/>
      <c r="R150" s="1"/>
      <c r="S150" s="6"/>
      <c r="T150" s="1"/>
      <c r="U150" s="1"/>
      <c r="V150" s="1"/>
      <c r="W150" s="1"/>
      <c r="X150" s="1"/>
      <c r="Y150" s="1"/>
      <c r="Z150" s="1"/>
      <c r="AA150" s="1"/>
    </row>
    <row r="151" spans="1:27" ht="12.75" customHeight="1">
      <c r="A151" s="154">
        <v>19</v>
      </c>
      <c r="B151" s="155">
        <v>41976</v>
      </c>
      <c r="C151" s="155"/>
      <c r="D151" s="156" t="s">
        <v>650</v>
      </c>
      <c r="E151" s="157" t="s">
        <v>602</v>
      </c>
      <c r="F151" s="158">
        <v>360</v>
      </c>
      <c r="G151" s="157" t="s">
        <v>622</v>
      </c>
      <c r="H151" s="157">
        <v>427</v>
      </c>
      <c r="I151" s="159">
        <v>425</v>
      </c>
      <c r="J151" s="160" t="s">
        <v>651</v>
      </c>
      <c r="K151" s="161">
        <f t="shared" si="70"/>
        <v>67</v>
      </c>
      <c r="L151" s="162">
        <f t="shared" si="71"/>
        <v>0.18611111111111112</v>
      </c>
      <c r="M151" s="157" t="s">
        <v>593</v>
      </c>
      <c r="N151" s="163">
        <v>42058</v>
      </c>
      <c r="O151" s="1"/>
      <c r="P151" s="1"/>
      <c r="Q151" s="233"/>
      <c r="R151" s="1"/>
      <c r="S151" s="6"/>
      <c r="T151" s="1"/>
      <c r="U151" s="1"/>
      <c r="V151" s="1"/>
      <c r="W151" s="1"/>
      <c r="X151" s="1"/>
      <c r="Y151" s="1"/>
      <c r="Z151" s="1"/>
      <c r="AA151" s="1"/>
    </row>
    <row r="152" spans="1:27" ht="12.75" customHeight="1">
      <c r="A152" s="154">
        <v>20</v>
      </c>
      <c r="B152" s="155">
        <v>42012</v>
      </c>
      <c r="C152" s="155"/>
      <c r="D152" s="156" t="s">
        <v>652</v>
      </c>
      <c r="E152" s="157" t="s">
        <v>602</v>
      </c>
      <c r="F152" s="158">
        <v>360</v>
      </c>
      <c r="G152" s="157" t="s">
        <v>622</v>
      </c>
      <c r="H152" s="157">
        <v>455</v>
      </c>
      <c r="I152" s="159">
        <v>420</v>
      </c>
      <c r="J152" s="160" t="s">
        <v>653</v>
      </c>
      <c r="K152" s="161">
        <f t="shared" si="70"/>
        <v>95</v>
      </c>
      <c r="L152" s="162">
        <f t="shared" si="71"/>
        <v>0.2638888888888889</v>
      </c>
      <c r="M152" s="157" t="s">
        <v>593</v>
      </c>
      <c r="N152" s="163">
        <v>42024</v>
      </c>
      <c r="O152" s="1"/>
      <c r="P152" s="1"/>
      <c r="Q152" s="233"/>
      <c r="R152" s="1"/>
      <c r="S152" s="6"/>
      <c r="T152" s="1"/>
      <c r="U152" s="1"/>
      <c r="V152" s="1"/>
      <c r="W152" s="1"/>
      <c r="X152" s="1"/>
      <c r="Y152" s="1"/>
      <c r="Z152" s="1"/>
      <c r="AA152" s="1"/>
    </row>
    <row r="153" spans="1:27" ht="12.75" customHeight="1">
      <c r="A153" s="154">
        <v>21</v>
      </c>
      <c r="B153" s="155">
        <v>42012</v>
      </c>
      <c r="C153" s="155"/>
      <c r="D153" s="156" t="s">
        <v>654</v>
      </c>
      <c r="E153" s="157" t="s">
        <v>602</v>
      </c>
      <c r="F153" s="158">
        <v>130</v>
      </c>
      <c r="G153" s="157"/>
      <c r="H153" s="157">
        <v>175.5</v>
      </c>
      <c r="I153" s="159">
        <v>165</v>
      </c>
      <c r="J153" s="160" t="s">
        <v>655</v>
      </c>
      <c r="K153" s="161">
        <f t="shared" si="70"/>
        <v>45.5</v>
      </c>
      <c r="L153" s="162">
        <f t="shared" si="71"/>
        <v>0.35</v>
      </c>
      <c r="M153" s="157" t="s">
        <v>593</v>
      </c>
      <c r="N153" s="163">
        <v>43088</v>
      </c>
      <c r="O153" s="1"/>
      <c r="P153" s="1"/>
      <c r="Q153" s="233"/>
      <c r="R153" s="1"/>
      <c r="S153" s="6"/>
      <c r="T153" s="1"/>
      <c r="U153" s="1"/>
      <c r="V153" s="1"/>
      <c r="W153" s="1"/>
      <c r="X153" s="1"/>
      <c r="Y153" s="1"/>
      <c r="Z153" s="1"/>
      <c r="AA153" s="1"/>
    </row>
    <row r="154" spans="1:27" ht="12.75" customHeight="1">
      <c r="A154" s="154">
        <v>22</v>
      </c>
      <c r="B154" s="155">
        <v>42040</v>
      </c>
      <c r="C154" s="155"/>
      <c r="D154" s="156" t="s">
        <v>403</v>
      </c>
      <c r="E154" s="157" t="s">
        <v>590</v>
      </c>
      <c r="F154" s="158">
        <v>98</v>
      </c>
      <c r="G154" s="157"/>
      <c r="H154" s="157">
        <v>120</v>
      </c>
      <c r="I154" s="159">
        <v>120</v>
      </c>
      <c r="J154" s="160" t="s">
        <v>623</v>
      </c>
      <c r="K154" s="161">
        <f t="shared" si="70"/>
        <v>22</v>
      </c>
      <c r="L154" s="162">
        <f t="shared" si="71"/>
        <v>0.22448979591836735</v>
      </c>
      <c r="M154" s="157" t="s">
        <v>593</v>
      </c>
      <c r="N154" s="163">
        <v>42753</v>
      </c>
      <c r="O154" s="1"/>
      <c r="P154" s="1"/>
      <c r="Q154" s="233"/>
      <c r="R154" s="1"/>
      <c r="S154" s="6"/>
      <c r="T154" s="1"/>
      <c r="U154" s="1"/>
      <c r="V154" s="1"/>
      <c r="W154" s="1"/>
      <c r="X154" s="1"/>
      <c r="Y154" s="1"/>
      <c r="Z154" s="1"/>
      <c r="AA154" s="1"/>
    </row>
    <row r="155" spans="1:27" ht="12.75" customHeight="1">
      <c r="A155" s="154">
        <v>23</v>
      </c>
      <c r="B155" s="155">
        <v>42040</v>
      </c>
      <c r="C155" s="155"/>
      <c r="D155" s="156" t="s">
        <v>656</v>
      </c>
      <c r="E155" s="157" t="s">
        <v>590</v>
      </c>
      <c r="F155" s="158">
        <v>196</v>
      </c>
      <c r="G155" s="157"/>
      <c r="H155" s="157">
        <v>262</v>
      </c>
      <c r="I155" s="159">
        <v>255</v>
      </c>
      <c r="J155" s="160" t="s">
        <v>623</v>
      </c>
      <c r="K155" s="161">
        <f t="shared" si="70"/>
        <v>66</v>
      </c>
      <c r="L155" s="162">
        <f t="shared" si="71"/>
        <v>0.33673469387755101</v>
      </c>
      <c r="M155" s="157" t="s">
        <v>593</v>
      </c>
      <c r="N155" s="163">
        <v>42599</v>
      </c>
      <c r="O155" s="1"/>
      <c r="P155" s="1"/>
      <c r="Q155" s="233"/>
      <c r="R155" s="1"/>
      <c r="S155" s="6"/>
      <c r="T155" s="1"/>
      <c r="U155" s="1"/>
      <c r="V155" s="1"/>
      <c r="W155" s="1"/>
      <c r="X155" s="1"/>
      <c r="Y155" s="1"/>
      <c r="Z155" s="1"/>
      <c r="AA155" s="1"/>
    </row>
    <row r="156" spans="1:27" ht="12.75" customHeight="1">
      <c r="A156" s="164">
        <v>24</v>
      </c>
      <c r="B156" s="165">
        <v>42067</v>
      </c>
      <c r="C156" s="165"/>
      <c r="D156" s="166" t="s">
        <v>402</v>
      </c>
      <c r="E156" s="167" t="s">
        <v>590</v>
      </c>
      <c r="F156" s="168">
        <v>235</v>
      </c>
      <c r="G156" s="168"/>
      <c r="H156" s="169">
        <v>77</v>
      </c>
      <c r="I156" s="169" t="s">
        <v>657</v>
      </c>
      <c r="J156" s="170" t="s">
        <v>658</v>
      </c>
      <c r="K156" s="171">
        <f t="shared" si="70"/>
        <v>-158</v>
      </c>
      <c r="L156" s="172">
        <f t="shared" si="71"/>
        <v>-0.67234042553191486</v>
      </c>
      <c r="M156" s="168" t="s">
        <v>603</v>
      </c>
      <c r="N156" s="165">
        <v>43522</v>
      </c>
      <c r="O156" s="1"/>
      <c r="P156" s="1"/>
      <c r="Q156" s="233"/>
      <c r="R156" s="1"/>
      <c r="S156" s="6"/>
      <c r="T156" s="1"/>
      <c r="U156" s="1"/>
      <c r="V156" s="1"/>
      <c r="W156" s="1"/>
      <c r="X156" s="1"/>
      <c r="Y156" s="1"/>
      <c r="Z156" s="1"/>
      <c r="AA156" s="1"/>
    </row>
    <row r="157" spans="1:27" ht="12.75" customHeight="1">
      <c r="A157" s="154">
        <v>25</v>
      </c>
      <c r="B157" s="155">
        <v>42067</v>
      </c>
      <c r="C157" s="155"/>
      <c r="D157" s="156" t="s">
        <v>659</v>
      </c>
      <c r="E157" s="157" t="s">
        <v>590</v>
      </c>
      <c r="F157" s="158">
        <v>185</v>
      </c>
      <c r="G157" s="157"/>
      <c r="H157" s="157">
        <v>224</v>
      </c>
      <c r="I157" s="159" t="s">
        <v>660</v>
      </c>
      <c r="J157" s="160" t="s">
        <v>623</v>
      </c>
      <c r="K157" s="161">
        <f t="shared" si="70"/>
        <v>39</v>
      </c>
      <c r="L157" s="162">
        <f t="shared" si="71"/>
        <v>0.21081081081081082</v>
      </c>
      <c r="M157" s="157" t="s">
        <v>593</v>
      </c>
      <c r="N157" s="163">
        <v>42647</v>
      </c>
      <c r="O157" s="1"/>
      <c r="P157" s="1"/>
      <c r="Q157" s="233"/>
      <c r="R157" s="1"/>
      <c r="S157" s="6"/>
      <c r="T157" s="1"/>
      <c r="U157" s="1"/>
      <c r="V157" s="1"/>
      <c r="W157" s="1"/>
      <c r="X157" s="1"/>
      <c r="Y157" s="1"/>
      <c r="Z157" s="1"/>
      <c r="AA157" s="1"/>
    </row>
    <row r="158" spans="1:27" ht="12.75" customHeight="1">
      <c r="A158" s="164">
        <v>26</v>
      </c>
      <c r="B158" s="165">
        <v>42090</v>
      </c>
      <c r="C158" s="165"/>
      <c r="D158" s="173" t="s">
        <v>661</v>
      </c>
      <c r="E158" s="168" t="s">
        <v>590</v>
      </c>
      <c r="F158" s="168">
        <v>49.5</v>
      </c>
      <c r="G158" s="169"/>
      <c r="H158" s="169">
        <v>15.85</v>
      </c>
      <c r="I158" s="169">
        <v>67</v>
      </c>
      <c r="J158" s="170" t="s">
        <v>662</v>
      </c>
      <c r="K158" s="169">
        <f t="shared" si="70"/>
        <v>-33.65</v>
      </c>
      <c r="L158" s="174">
        <f t="shared" si="71"/>
        <v>-0.67979797979797973</v>
      </c>
      <c r="M158" s="168" t="s">
        <v>603</v>
      </c>
      <c r="N158" s="175">
        <v>43627</v>
      </c>
      <c r="O158" s="1"/>
      <c r="P158" s="1"/>
      <c r="Q158" s="233"/>
      <c r="R158" s="1"/>
      <c r="S158" s="6"/>
      <c r="T158" s="1"/>
      <c r="U158" s="1"/>
      <c r="V158" s="1"/>
      <c r="W158" s="1"/>
      <c r="X158" s="1"/>
      <c r="Y158" s="1"/>
      <c r="Z158" s="1"/>
      <c r="AA158" s="1"/>
    </row>
    <row r="159" spans="1:27" ht="12.75" customHeight="1">
      <c r="A159" s="154">
        <v>27</v>
      </c>
      <c r="B159" s="155">
        <v>42093</v>
      </c>
      <c r="C159" s="155"/>
      <c r="D159" s="156" t="s">
        <v>663</v>
      </c>
      <c r="E159" s="157" t="s">
        <v>590</v>
      </c>
      <c r="F159" s="158">
        <v>183.5</v>
      </c>
      <c r="G159" s="157"/>
      <c r="H159" s="157">
        <v>219</v>
      </c>
      <c r="I159" s="159">
        <v>218</v>
      </c>
      <c r="J159" s="160" t="s">
        <v>664</v>
      </c>
      <c r="K159" s="161">
        <f t="shared" si="70"/>
        <v>35.5</v>
      </c>
      <c r="L159" s="162">
        <f t="shared" si="71"/>
        <v>0.19346049046321526</v>
      </c>
      <c r="M159" s="157" t="s">
        <v>593</v>
      </c>
      <c r="N159" s="163">
        <v>42103</v>
      </c>
      <c r="O159" s="1"/>
      <c r="P159" s="1"/>
      <c r="Q159" s="233"/>
      <c r="R159" s="1"/>
      <c r="S159" s="6"/>
      <c r="T159" s="1"/>
      <c r="U159" s="1"/>
      <c r="V159" s="1"/>
      <c r="W159" s="1"/>
      <c r="X159" s="1"/>
      <c r="Y159" s="1"/>
      <c r="Z159" s="1"/>
      <c r="AA159" s="1"/>
    </row>
    <row r="160" spans="1:27" ht="12.75" customHeight="1">
      <c r="A160" s="154">
        <v>28</v>
      </c>
      <c r="B160" s="155">
        <v>42114</v>
      </c>
      <c r="C160" s="155"/>
      <c r="D160" s="156" t="s">
        <v>665</v>
      </c>
      <c r="E160" s="157" t="s">
        <v>590</v>
      </c>
      <c r="F160" s="158">
        <f>(227+237)/2</f>
        <v>232</v>
      </c>
      <c r="G160" s="157"/>
      <c r="H160" s="157">
        <v>298</v>
      </c>
      <c r="I160" s="159">
        <v>298</v>
      </c>
      <c r="J160" s="160" t="s">
        <v>623</v>
      </c>
      <c r="K160" s="161">
        <f t="shared" si="70"/>
        <v>66</v>
      </c>
      <c r="L160" s="162">
        <f t="shared" si="71"/>
        <v>0.28448275862068967</v>
      </c>
      <c r="M160" s="157" t="s">
        <v>593</v>
      </c>
      <c r="N160" s="163">
        <v>42823</v>
      </c>
      <c r="O160" s="1"/>
      <c r="P160" s="1"/>
      <c r="Q160" s="233"/>
      <c r="R160" s="1"/>
      <c r="S160" s="6"/>
      <c r="T160" s="1"/>
      <c r="U160" s="1"/>
      <c r="V160" s="1"/>
      <c r="W160" s="1"/>
      <c r="X160" s="1"/>
      <c r="Y160" s="1"/>
      <c r="Z160" s="1"/>
      <c r="AA160" s="1"/>
    </row>
    <row r="161" spans="1:27" ht="12.75" customHeight="1">
      <c r="A161" s="154">
        <v>29</v>
      </c>
      <c r="B161" s="155">
        <v>42128</v>
      </c>
      <c r="C161" s="155"/>
      <c r="D161" s="156" t="s">
        <v>666</v>
      </c>
      <c r="E161" s="157" t="s">
        <v>602</v>
      </c>
      <c r="F161" s="158">
        <v>385</v>
      </c>
      <c r="G161" s="157"/>
      <c r="H161" s="157">
        <f>212.5+331</f>
        <v>543.5</v>
      </c>
      <c r="I161" s="159">
        <v>510</v>
      </c>
      <c r="J161" s="160" t="s">
        <v>667</v>
      </c>
      <c r="K161" s="161">
        <f t="shared" si="70"/>
        <v>158.5</v>
      </c>
      <c r="L161" s="162">
        <f t="shared" si="71"/>
        <v>0.41168831168831171</v>
      </c>
      <c r="M161" s="157" t="s">
        <v>593</v>
      </c>
      <c r="N161" s="163">
        <v>42235</v>
      </c>
      <c r="O161" s="1"/>
      <c r="P161" s="1"/>
      <c r="Q161" s="233"/>
      <c r="R161" s="1"/>
      <c r="S161" s="6"/>
      <c r="T161" s="1"/>
      <c r="U161" s="1"/>
      <c r="V161" s="1"/>
      <c r="W161" s="1"/>
      <c r="X161" s="1"/>
      <c r="Y161" s="1"/>
      <c r="Z161" s="1"/>
      <c r="AA161" s="1"/>
    </row>
    <row r="162" spans="1:27" ht="12.75" customHeight="1">
      <c r="A162" s="154">
        <v>30</v>
      </c>
      <c r="B162" s="155">
        <v>42128</v>
      </c>
      <c r="C162" s="155"/>
      <c r="D162" s="156" t="s">
        <v>668</v>
      </c>
      <c r="E162" s="157" t="s">
        <v>602</v>
      </c>
      <c r="F162" s="158">
        <v>115.5</v>
      </c>
      <c r="G162" s="157"/>
      <c r="H162" s="157">
        <v>146</v>
      </c>
      <c r="I162" s="159">
        <v>142</v>
      </c>
      <c r="J162" s="160" t="s">
        <v>669</v>
      </c>
      <c r="K162" s="161">
        <f t="shared" si="70"/>
        <v>30.5</v>
      </c>
      <c r="L162" s="162">
        <f t="shared" si="71"/>
        <v>0.26406926406926406</v>
      </c>
      <c r="M162" s="157" t="s">
        <v>593</v>
      </c>
      <c r="N162" s="163">
        <v>42202</v>
      </c>
      <c r="O162" s="1"/>
      <c r="P162" s="1"/>
      <c r="Q162" s="233"/>
      <c r="R162" s="1"/>
      <c r="S162" s="6"/>
      <c r="T162" s="1"/>
      <c r="U162" s="1"/>
      <c r="V162" s="1"/>
      <c r="W162" s="1"/>
      <c r="X162" s="1"/>
      <c r="Y162" s="1"/>
      <c r="Z162" s="1"/>
      <c r="AA162" s="1"/>
    </row>
    <row r="163" spans="1:27" ht="12.75" customHeight="1">
      <c r="A163" s="154">
        <v>31</v>
      </c>
      <c r="B163" s="155">
        <v>42151</v>
      </c>
      <c r="C163" s="155"/>
      <c r="D163" s="156" t="s">
        <v>540</v>
      </c>
      <c r="E163" s="157" t="s">
        <v>602</v>
      </c>
      <c r="F163" s="158">
        <v>237.5</v>
      </c>
      <c r="G163" s="157"/>
      <c r="H163" s="157">
        <v>279.5</v>
      </c>
      <c r="I163" s="159">
        <v>278</v>
      </c>
      <c r="J163" s="160" t="s">
        <v>623</v>
      </c>
      <c r="K163" s="161">
        <f t="shared" si="70"/>
        <v>42</v>
      </c>
      <c r="L163" s="162">
        <f t="shared" si="71"/>
        <v>0.17684210526315788</v>
      </c>
      <c r="M163" s="157" t="s">
        <v>593</v>
      </c>
      <c r="N163" s="163">
        <v>42222</v>
      </c>
      <c r="O163" s="1"/>
      <c r="P163" s="1"/>
      <c r="Q163" s="233"/>
      <c r="R163" s="1"/>
      <c r="S163" s="6"/>
      <c r="T163" s="1"/>
      <c r="U163" s="1"/>
      <c r="V163" s="1"/>
      <c r="W163" s="1"/>
      <c r="X163" s="1"/>
      <c r="Y163" s="1"/>
      <c r="Z163" s="1"/>
      <c r="AA163" s="1"/>
    </row>
    <row r="164" spans="1:27" ht="12.75" customHeight="1">
      <c r="A164" s="154">
        <v>32</v>
      </c>
      <c r="B164" s="155">
        <v>42174</v>
      </c>
      <c r="C164" s="155"/>
      <c r="D164" s="156" t="s">
        <v>641</v>
      </c>
      <c r="E164" s="157" t="s">
        <v>590</v>
      </c>
      <c r="F164" s="158">
        <v>340</v>
      </c>
      <c r="G164" s="157"/>
      <c r="H164" s="157">
        <v>448</v>
      </c>
      <c r="I164" s="159">
        <v>448</v>
      </c>
      <c r="J164" s="160" t="s">
        <v>623</v>
      </c>
      <c r="K164" s="161">
        <f t="shared" si="70"/>
        <v>108</v>
      </c>
      <c r="L164" s="162">
        <f t="shared" si="71"/>
        <v>0.31764705882352939</v>
      </c>
      <c r="M164" s="157" t="s">
        <v>593</v>
      </c>
      <c r="N164" s="163">
        <v>43018</v>
      </c>
      <c r="O164" s="1"/>
      <c r="P164" s="1"/>
      <c r="Q164" s="233"/>
      <c r="R164" s="1"/>
      <c r="S164" s="6"/>
      <c r="T164" s="1"/>
      <c r="U164" s="1"/>
      <c r="V164" s="1"/>
      <c r="W164" s="1"/>
      <c r="X164" s="1"/>
      <c r="Y164" s="1"/>
      <c r="Z164" s="1"/>
      <c r="AA164" s="1"/>
    </row>
    <row r="165" spans="1:27" ht="12.75" customHeight="1">
      <c r="A165" s="154">
        <v>33</v>
      </c>
      <c r="B165" s="155">
        <v>42191</v>
      </c>
      <c r="C165" s="155"/>
      <c r="D165" s="156" t="s">
        <v>670</v>
      </c>
      <c r="E165" s="157" t="s">
        <v>590</v>
      </c>
      <c r="F165" s="158">
        <v>390</v>
      </c>
      <c r="G165" s="157"/>
      <c r="H165" s="157">
        <v>460</v>
      </c>
      <c r="I165" s="159">
        <v>460</v>
      </c>
      <c r="J165" s="160" t="s">
        <v>623</v>
      </c>
      <c r="K165" s="161">
        <f t="shared" si="70"/>
        <v>70</v>
      </c>
      <c r="L165" s="162">
        <f t="shared" si="71"/>
        <v>0.17948717948717949</v>
      </c>
      <c r="M165" s="157" t="s">
        <v>593</v>
      </c>
      <c r="N165" s="163">
        <v>42478</v>
      </c>
      <c r="O165" s="1"/>
      <c r="P165" s="1"/>
      <c r="Q165" s="233"/>
      <c r="R165" s="1"/>
      <c r="S165" s="6"/>
      <c r="T165" s="1"/>
      <c r="U165" s="1"/>
      <c r="V165" s="1"/>
      <c r="W165" s="1"/>
      <c r="X165" s="1"/>
      <c r="Y165" s="1"/>
      <c r="Z165" s="1"/>
      <c r="AA165" s="1"/>
    </row>
    <row r="166" spans="1:27" ht="12.75" customHeight="1">
      <c r="A166" s="164">
        <v>34</v>
      </c>
      <c r="B166" s="165">
        <v>42195</v>
      </c>
      <c r="C166" s="165"/>
      <c r="D166" s="166" t="s">
        <v>671</v>
      </c>
      <c r="E166" s="167" t="s">
        <v>590</v>
      </c>
      <c r="F166" s="168">
        <v>122.5</v>
      </c>
      <c r="G166" s="168"/>
      <c r="H166" s="169">
        <v>61</v>
      </c>
      <c r="I166" s="169">
        <v>172</v>
      </c>
      <c r="J166" s="170" t="s">
        <v>672</v>
      </c>
      <c r="K166" s="171">
        <f t="shared" si="70"/>
        <v>-61.5</v>
      </c>
      <c r="L166" s="172">
        <f t="shared" si="71"/>
        <v>-0.50204081632653064</v>
      </c>
      <c r="M166" s="168" t="s">
        <v>603</v>
      </c>
      <c r="N166" s="165">
        <v>43333</v>
      </c>
      <c r="O166" s="1"/>
      <c r="P166" s="1"/>
      <c r="Q166" s="233"/>
      <c r="R166" s="1"/>
      <c r="S166" s="6"/>
      <c r="T166" s="1"/>
      <c r="U166" s="1"/>
      <c r="V166" s="1"/>
      <c r="W166" s="1"/>
      <c r="X166" s="1"/>
      <c r="Y166" s="1"/>
      <c r="Z166" s="1"/>
      <c r="AA166" s="1"/>
    </row>
    <row r="167" spans="1:27" ht="12.75" customHeight="1">
      <c r="A167" s="154">
        <v>35</v>
      </c>
      <c r="B167" s="155">
        <v>42219</v>
      </c>
      <c r="C167" s="155"/>
      <c r="D167" s="156" t="s">
        <v>673</v>
      </c>
      <c r="E167" s="157" t="s">
        <v>590</v>
      </c>
      <c r="F167" s="158">
        <v>297.5</v>
      </c>
      <c r="G167" s="157"/>
      <c r="H167" s="157">
        <v>350</v>
      </c>
      <c r="I167" s="159">
        <v>360</v>
      </c>
      <c r="J167" s="160" t="s">
        <v>674</v>
      </c>
      <c r="K167" s="161">
        <f t="shared" si="70"/>
        <v>52.5</v>
      </c>
      <c r="L167" s="162">
        <f t="shared" si="71"/>
        <v>0.17647058823529413</v>
      </c>
      <c r="M167" s="157" t="s">
        <v>593</v>
      </c>
      <c r="N167" s="163">
        <v>42232</v>
      </c>
      <c r="O167" s="1"/>
      <c r="P167" s="1"/>
      <c r="Q167" s="233"/>
      <c r="R167" s="1"/>
      <c r="S167" s="6"/>
      <c r="T167" s="1"/>
      <c r="U167" s="1"/>
      <c r="V167" s="1"/>
      <c r="W167" s="1"/>
      <c r="X167" s="1"/>
      <c r="Y167" s="1"/>
      <c r="Z167" s="1"/>
      <c r="AA167" s="1"/>
    </row>
    <row r="168" spans="1:27" ht="12.75" customHeight="1">
      <c r="A168" s="154">
        <v>36</v>
      </c>
      <c r="B168" s="155">
        <v>42219</v>
      </c>
      <c r="C168" s="155"/>
      <c r="D168" s="156" t="s">
        <v>675</v>
      </c>
      <c r="E168" s="157" t="s">
        <v>590</v>
      </c>
      <c r="F168" s="158">
        <v>115.5</v>
      </c>
      <c r="G168" s="157"/>
      <c r="H168" s="157">
        <v>149</v>
      </c>
      <c r="I168" s="159">
        <v>140</v>
      </c>
      <c r="J168" s="160" t="s">
        <v>676</v>
      </c>
      <c r="K168" s="161">
        <f t="shared" si="70"/>
        <v>33.5</v>
      </c>
      <c r="L168" s="162">
        <f t="shared" si="71"/>
        <v>0.29004329004329005</v>
      </c>
      <c r="M168" s="157" t="s">
        <v>593</v>
      </c>
      <c r="N168" s="163">
        <v>42740</v>
      </c>
      <c r="O168" s="1"/>
      <c r="P168" s="1"/>
      <c r="Q168" s="233"/>
      <c r="R168" s="1"/>
      <c r="S168" s="6"/>
      <c r="T168" s="1"/>
      <c r="U168" s="1"/>
      <c r="V168" s="1"/>
      <c r="W168" s="1"/>
      <c r="X168" s="1"/>
      <c r="Y168" s="1"/>
      <c r="Z168" s="1"/>
      <c r="AA168" s="1"/>
    </row>
    <row r="169" spans="1:27" ht="12.75" customHeight="1">
      <c r="A169" s="154">
        <v>37</v>
      </c>
      <c r="B169" s="155">
        <v>42251</v>
      </c>
      <c r="C169" s="155"/>
      <c r="D169" s="156" t="s">
        <v>540</v>
      </c>
      <c r="E169" s="157" t="s">
        <v>590</v>
      </c>
      <c r="F169" s="158">
        <v>226</v>
      </c>
      <c r="G169" s="157"/>
      <c r="H169" s="157">
        <v>292</v>
      </c>
      <c r="I169" s="159">
        <v>292</v>
      </c>
      <c r="J169" s="160" t="s">
        <v>677</v>
      </c>
      <c r="K169" s="161">
        <f t="shared" si="70"/>
        <v>66</v>
      </c>
      <c r="L169" s="162">
        <f t="shared" si="71"/>
        <v>0.29203539823008851</v>
      </c>
      <c r="M169" s="157" t="s">
        <v>593</v>
      </c>
      <c r="N169" s="163">
        <v>42286</v>
      </c>
      <c r="O169" s="1"/>
      <c r="P169" s="1"/>
      <c r="Q169" s="233"/>
      <c r="R169" s="1"/>
      <c r="S169" s="6"/>
      <c r="T169" s="1"/>
      <c r="U169" s="1"/>
      <c r="V169" s="1"/>
      <c r="W169" s="1"/>
      <c r="X169" s="1"/>
      <c r="Y169" s="1"/>
      <c r="Z169" s="1"/>
      <c r="AA169" s="1"/>
    </row>
    <row r="170" spans="1:27" ht="12.75" customHeight="1">
      <c r="A170" s="154">
        <v>38</v>
      </c>
      <c r="B170" s="155">
        <v>42254</v>
      </c>
      <c r="C170" s="155"/>
      <c r="D170" s="156" t="s">
        <v>665</v>
      </c>
      <c r="E170" s="157" t="s">
        <v>590</v>
      </c>
      <c r="F170" s="158">
        <v>232.5</v>
      </c>
      <c r="G170" s="157"/>
      <c r="H170" s="157">
        <v>312.5</v>
      </c>
      <c r="I170" s="159">
        <v>310</v>
      </c>
      <c r="J170" s="160" t="s">
        <v>623</v>
      </c>
      <c r="K170" s="161">
        <f t="shared" si="70"/>
        <v>80</v>
      </c>
      <c r="L170" s="162">
        <f t="shared" si="71"/>
        <v>0.34408602150537637</v>
      </c>
      <c r="M170" s="157" t="s">
        <v>593</v>
      </c>
      <c r="N170" s="163">
        <v>42823</v>
      </c>
      <c r="O170" s="1"/>
      <c r="P170" s="1"/>
      <c r="Q170" s="233"/>
      <c r="R170" s="1"/>
      <c r="S170" s="6"/>
      <c r="T170" s="1"/>
      <c r="U170" s="1"/>
      <c r="V170" s="1"/>
      <c r="W170" s="1"/>
      <c r="X170" s="1"/>
      <c r="Y170" s="1"/>
      <c r="Z170" s="1"/>
      <c r="AA170" s="1"/>
    </row>
    <row r="171" spans="1:27" ht="12.75" customHeight="1">
      <c r="A171" s="154">
        <v>39</v>
      </c>
      <c r="B171" s="155">
        <v>42268</v>
      </c>
      <c r="C171" s="155"/>
      <c r="D171" s="156" t="s">
        <v>678</v>
      </c>
      <c r="E171" s="157" t="s">
        <v>590</v>
      </c>
      <c r="F171" s="158">
        <v>196.5</v>
      </c>
      <c r="G171" s="157"/>
      <c r="H171" s="157">
        <v>238</v>
      </c>
      <c r="I171" s="159">
        <v>238</v>
      </c>
      <c r="J171" s="160" t="s">
        <v>677</v>
      </c>
      <c r="K171" s="161">
        <f t="shared" si="70"/>
        <v>41.5</v>
      </c>
      <c r="L171" s="162">
        <f t="shared" si="71"/>
        <v>0.21119592875318066</v>
      </c>
      <c r="M171" s="157" t="s">
        <v>593</v>
      </c>
      <c r="N171" s="163">
        <v>42291</v>
      </c>
      <c r="O171" s="1"/>
      <c r="P171" s="1"/>
      <c r="Q171" s="233"/>
      <c r="R171" s="1"/>
      <c r="S171" s="6"/>
      <c r="T171" s="1"/>
      <c r="U171" s="1"/>
      <c r="V171" s="1"/>
      <c r="W171" s="1"/>
      <c r="X171" s="1"/>
      <c r="Y171" s="1"/>
      <c r="Z171" s="1"/>
      <c r="AA171" s="1"/>
    </row>
    <row r="172" spans="1:27" ht="12.75" customHeight="1">
      <c r="A172" s="154">
        <v>40</v>
      </c>
      <c r="B172" s="155">
        <v>42271</v>
      </c>
      <c r="C172" s="155"/>
      <c r="D172" s="156" t="s">
        <v>621</v>
      </c>
      <c r="E172" s="157" t="s">
        <v>590</v>
      </c>
      <c r="F172" s="158">
        <v>65</v>
      </c>
      <c r="G172" s="157"/>
      <c r="H172" s="157">
        <v>82</v>
      </c>
      <c r="I172" s="159">
        <v>82</v>
      </c>
      <c r="J172" s="160" t="s">
        <v>677</v>
      </c>
      <c r="K172" s="161">
        <f t="shared" si="70"/>
        <v>17</v>
      </c>
      <c r="L172" s="162">
        <f t="shared" si="71"/>
        <v>0.26153846153846155</v>
      </c>
      <c r="M172" s="157" t="s">
        <v>593</v>
      </c>
      <c r="N172" s="163">
        <v>42578</v>
      </c>
      <c r="O172" s="1"/>
      <c r="P172" s="1"/>
      <c r="Q172" s="233"/>
      <c r="R172" s="1"/>
      <c r="S172" s="6"/>
      <c r="T172" s="1"/>
      <c r="U172" s="1"/>
      <c r="V172" s="1"/>
      <c r="W172" s="1"/>
      <c r="X172" s="1"/>
      <c r="Y172" s="1"/>
      <c r="Z172" s="1"/>
      <c r="AA172" s="1"/>
    </row>
    <row r="173" spans="1:27" ht="12.75" customHeight="1">
      <c r="A173" s="154">
        <v>41</v>
      </c>
      <c r="B173" s="155">
        <v>42291</v>
      </c>
      <c r="C173" s="155"/>
      <c r="D173" s="156" t="s">
        <v>679</v>
      </c>
      <c r="E173" s="157" t="s">
        <v>590</v>
      </c>
      <c r="F173" s="158">
        <v>144</v>
      </c>
      <c r="G173" s="157"/>
      <c r="H173" s="157">
        <v>182.5</v>
      </c>
      <c r="I173" s="159">
        <v>181</v>
      </c>
      <c r="J173" s="160" t="s">
        <v>677</v>
      </c>
      <c r="K173" s="161">
        <f t="shared" si="70"/>
        <v>38.5</v>
      </c>
      <c r="L173" s="162">
        <f t="shared" si="71"/>
        <v>0.2673611111111111</v>
      </c>
      <c r="M173" s="157" t="s">
        <v>593</v>
      </c>
      <c r="N173" s="163">
        <v>42817</v>
      </c>
      <c r="O173" s="1"/>
      <c r="P173" s="1"/>
      <c r="Q173" s="233"/>
      <c r="R173" s="1"/>
      <c r="S173" s="6"/>
      <c r="T173" s="1"/>
      <c r="U173" s="1"/>
      <c r="V173" s="1"/>
      <c r="W173" s="1"/>
      <c r="X173" s="1"/>
      <c r="Y173" s="1"/>
      <c r="Z173" s="1"/>
      <c r="AA173" s="1"/>
    </row>
    <row r="174" spans="1:27" ht="12.75" customHeight="1">
      <c r="A174" s="154">
        <v>42</v>
      </c>
      <c r="B174" s="155">
        <v>42291</v>
      </c>
      <c r="C174" s="155"/>
      <c r="D174" s="156" t="s">
        <v>680</v>
      </c>
      <c r="E174" s="157" t="s">
        <v>590</v>
      </c>
      <c r="F174" s="158">
        <v>264</v>
      </c>
      <c r="G174" s="157"/>
      <c r="H174" s="157">
        <v>311</v>
      </c>
      <c r="I174" s="159">
        <v>311</v>
      </c>
      <c r="J174" s="160" t="s">
        <v>677</v>
      </c>
      <c r="K174" s="161">
        <f t="shared" si="70"/>
        <v>47</v>
      </c>
      <c r="L174" s="162">
        <f t="shared" si="71"/>
        <v>0.17803030303030304</v>
      </c>
      <c r="M174" s="157" t="s">
        <v>593</v>
      </c>
      <c r="N174" s="163">
        <v>42604</v>
      </c>
      <c r="O174" s="1"/>
      <c r="P174" s="1"/>
      <c r="Q174" s="233"/>
      <c r="R174" s="1"/>
      <c r="S174" s="6"/>
      <c r="T174" s="1"/>
      <c r="U174" s="1"/>
      <c r="V174" s="1"/>
      <c r="W174" s="1"/>
      <c r="X174" s="1"/>
      <c r="Y174" s="1"/>
      <c r="Z174" s="1"/>
      <c r="AA174" s="1"/>
    </row>
    <row r="175" spans="1:27" ht="12.75" customHeight="1">
      <c r="A175" s="154">
        <v>43</v>
      </c>
      <c r="B175" s="155">
        <v>42318</v>
      </c>
      <c r="C175" s="155"/>
      <c r="D175" s="156" t="s">
        <v>681</v>
      </c>
      <c r="E175" s="157" t="s">
        <v>602</v>
      </c>
      <c r="F175" s="158">
        <v>549.5</v>
      </c>
      <c r="G175" s="157"/>
      <c r="H175" s="157">
        <v>630</v>
      </c>
      <c r="I175" s="159">
        <v>630</v>
      </c>
      <c r="J175" s="160" t="s">
        <v>677</v>
      </c>
      <c r="K175" s="161">
        <f t="shared" si="70"/>
        <v>80.5</v>
      </c>
      <c r="L175" s="162">
        <f t="shared" si="71"/>
        <v>0.1464968152866242</v>
      </c>
      <c r="M175" s="157" t="s">
        <v>593</v>
      </c>
      <c r="N175" s="163">
        <v>42419</v>
      </c>
      <c r="O175" s="1"/>
      <c r="P175" s="1"/>
      <c r="Q175" s="233"/>
      <c r="R175" s="1"/>
      <c r="S175" s="6"/>
      <c r="T175" s="1"/>
      <c r="U175" s="1"/>
      <c r="V175" s="1"/>
      <c r="W175" s="1"/>
      <c r="X175" s="1"/>
      <c r="Y175" s="1"/>
      <c r="Z175" s="1"/>
      <c r="AA175" s="1"/>
    </row>
    <row r="176" spans="1:27" ht="12.75" customHeight="1">
      <c r="A176" s="154">
        <v>44</v>
      </c>
      <c r="B176" s="155">
        <v>42342</v>
      </c>
      <c r="C176" s="155"/>
      <c r="D176" s="156" t="s">
        <v>682</v>
      </c>
      <c r="E176" s="157" t="s">
        <v>590</v>
      </c>
      <c r="F176" s="158">
        <v>1027.5</v>
      </c>
      <c r="G176" s="157"/>
      <c r="H176" s="157">
        <v>1315</v>
      </c>
      <c r="I176" s="159">
        <v>1250</v>
      </c>
      <c r="J176" s="160" t="s">
        <v>677</v>
      </c>
      <c r="K176" s="161">
        <f t="shared" si="70"/>
        <v>287.5</v>
      </c>
      <c r="L176" s="162">
        <f t="shared" si="71"/>
        <v>0.27980535279805352</v>
      </c>
      <c r="M176" s="157" t="s">
        <v>593</v>
      </c>
      <c r="N176" s="163">
        <v>43244</v>
      </c>
      <c r="O176" s="1"/>
      <c r="P176" s="1"/>
      <c r="Q176" s="233"/>
      <c r="R176" s="1"/>
      <c r="S176" s="6"/>
      <c r="T176" s="1"/>
      <c r="U176" s="1"/>
      <c r="V176" s="1"/>
      <c r="W176" s="1"/>
      <c r="X176" s="1"/>
      <c r="Y176" s="1"/>
      <c r="Z176" s="1"/>
      <c r="AA176" s="1"/>
    </row>
    <row r="177" spans="1:27" ht="12.75" customHeight="1">
      <c r="A177" s="154">
        <v>45</v>
      </c>
      <c r="B177" s="155">
        <v>42367</v>
      </c>
      <c r="C177" s="155"/>
      <c r="D177" s="156" t="s">
        <v>683</v>
      </c>
      <c r="E177" s="157" t="s">
        <v>590</v>
      </c>
      <c r="F177" s="158">
        <v>465</v>
      </c>
      <c r="G177" s="157"/>
      <c r="H177" s="157">
        <v>540</v>
      </c>
      <c r="I177" s="159">
        <v>540</v>
      </c>
      <c r="J177" s="160" t="s">
        <v>677</v>
      </c>
      <c r="K177" s="161">
        <f t="shared" si="70"/>
        <v>75</v>
      </c>
      <c r="L177" s="162">
        <f t="shared" si="71"/>
        <v>0.16129032258064516</v>
      </c>
      <c r="M177" s="157" t="s">
        <v>593</v>
      </c>
      <c r="N177" s="163">
        <v>42530</v>
      </c>
      <c r="O177" s="1"/>
      <c r="P177" s="1"/>
      <c r="Q177" s="233"/>
      <c r="R177" s="1"/>
      <c r="S177" s="6"/>
      <c r="T177" s="1"/>
      <c r="U177" s="1"/>
      <c r="V177" s="1"/>
      <c r="W177" s="1"/>
      <c r="X177" s="1"/>
      <c r="Y177" s="1"/>
      <c r="Z177" s="1"/>
      <c r="AA177" s="1"/>
    </row>
    <row r="178" spans="1:27" ht="12.75" customHeight="1">
      <c r="A178" s="154">
        <v>46</v>
      </c>
      <c r="B178" s="155">
        <v>42380</v>
      </c>
      <c r="C178" s="155"/>
      <c r="D178" s="156" t="s">
        <v>403</v>
      </c>
      <c r="E178" s="157" t="s">
        <v>602</v>
      </c>
      <c r="F178" s="158">
        <v>81</v>
      </c>
      <c r="G178" s="157"/>
      <c r="H178" s="157">
        <v>110</v>
      </c>
      <c r="I178" s="159">
        <v>110</v>
      </c>
      <c r="J178" s="160" t="s">
        <v>677</v>
      </c>
      <c r="K178" s="161">
        <f t="shared" si="70"/>
        <v>29</v>
      </c>
      <c r="L178" s="162">
        <f t="shared" si="71"/>
        <v>0.35802469135802467</v>
      </c>
      <c r="M178" s="157" t="s">
        <v>593</v>
      </c>
      <c r="N178" s="163">
        <v>42745</v>
      </c>
      <c r="O178" s="1"/>
      <c r="P178" s="1"/>
      <c r="Q178" s="233"/>
      <c r="R178" s="1"/>
      <c r="S178" s="6"/>
      <c r="T178" s="1"/>
      <c r="U178" s="1"/>
      <c r="V178" s="1"/>
      <c r="W178" s="1"/>
      <c r="X178" s="1"/>
      <c r="Y178" s="1"/>
      <c r="Z178" s="1"/>
      <c r="AA178" s="1"/>
    </row>
    <row r="179" spans="1:27" ht="12.75" customHeight="1">
      <c r="A179" s="154">
        <v>47</v>
      </c>
      <c r="B179" s="155">
        <v>42382</v>
      </c>
      <c r="C179" s="155"/>
      <c r="D179" s="156" t="s">
        <v>684</v>
      </c>
      <c r="E179" s="157" t="s">
        <v>602</v>
      </c>
      <c r="F179" s="158">
        <v>417.5</v>
      </c>
      <c r="G179" s="157"/>
      <c r="H179" s="157">
        <v>547</v>
      </c>
      <c r="I179" s="159">
        <v>535</v>
      </c>
      <c r="J179" s="160" t="s">
        <v>677</v>
      </c>
      <c r="K179" s="161">
        <f t="shared" si="70"/>
        <v>129.5</v>
      </c>
      <c r="L179" s="162">
        <f t="shared" si="71"/>
        <v>0.31017964071856285</v>
      </c>
      <c r="M179" s="157" t="s">
        <v>593</v>
      </c>
      <c r="N179" s="163">
        <v>42578</v>
      </c>
      <c r="O179" s="1"/>
      <c r="P179" s="1"/>
      <c r="Q179" s="233"/>
      <c r="R179" s="1"/>
      <c r="S179" s="6"/>
      <c r="T179" s="1"/>
      <c r="U179" s="1"/>
      <c r="V179" s="1"/>
      <c r="W179" s="1"/>
      <c r="X179" s="1"/>
      <c r="Y179" s="1"/>
      <c r="Z179" s="1"/>
      <c r="AA179" s="1"/>
    </row>
    <row r="180" spans="1:27" ht="12.75" customHeight="1">
      <c r="A180" s="154">
        <v>48</v>
      </c>
      <c r="B180" s="155">
        <v>42408</v>
      </c>
      <c r="C180" s="155"/>
      <c r="D180" s="156" t="s">
        <v>685</v>
      </c>
      <c r="E180" s="157" t="s">
        <v>590</v>
      </c>
      <c r="F180" s="158">
        <v>650</v>
      </c>
      <c r="G180" s="157"/>
      <c r="H180" s="157">
        <v>800</v>
      </c>
      <c r="I180" s="159">
        <v>800</v>
      </c>
      <c r="J180" s="160" t="s">
        <v>677</v>
      </c>
      <c r="K180" s="161">
        <f t="shared" si="70"/>
        <v>150</v>
      </c>
      <c r="L180" s="162">
        <f t="shared" si="71"/>
        <v>0.23076923076923078</v>
      </c>
      <c r="M180" s="157" t="s">
        <v>593</v>
      </c>
      <c r="N180" s="163">
        <v>43154</v>
      </c>
      <c r="O180" s="1"/>
      <c r="P180" s="1"/>
      <c r="Q180" s="233"/>
      <c r="R180" s="1"/>
      <c r="S180" s="6"/>
      <c r="T180" s="1"/>
      <c r="U180" s="1"/>
      <c r="V180" s="1"/>
      <c r="W180" s="1"/>
      <c r="X180" s="1"/>
      <c r="Y180" s="1"/>
      <c r="Z180" s="1"/>
      <c r="AA180" s="1"/>
    </row>
    <row r="181" spans="1:27" ht="12.75" customHeight="1">
      <c r="A181" s="154">
        <v>49</v>
      </c>
      <c r="B181" s="155">
        <v>42433</v>
      </c>
      <c r="C181" s="155"/>
      <c r="D181" s="156" t="s">
        <v>237</v>
      </c>
      <c r="E181" s="157" t="s">
        <v>590</v>
      </c>
      <c r="F181" s="158">
        <v>437.5</v>
      </c>
      <c r="G181" s="157"/>
      <c r="H181" s="157">
        <v>504.5</v>
      </c>
      <c r="I181" s="159">
        <v>522</v>
      </c>
      <c r="J181" s="160" t="s">
        <v>686</v>
      </c>
      <c r="K181" s="161">
        <f t="shared" si="70"/>
        <v>67</v>
      </c>
      <c r="L181" s="162">
        <f t="shared" si="71"/>
        <v>0.15314285714285714</v>
      </c>
      <c r="M181" s="157" t="s">
        <v>593</v>
      </c>
      <c r="N181" s="163">
        <v>42480</v>
      </c>
      <c r="O181" s="1"/>
      <c r="P181" s="1"/>
      <c r="Q181" s="233"/>
      <c r="R181" s="1"/>
      <c r="S181" s="6"/>
      <c r="T181" s="1"/>
      <c r="U181" s="1"/>
      <c r="V181" s="1"/>
      <c r="W181" s="1"/>
      <c r="X181" s="1"/>
      <c r="Y181" s="1"/>
      <c r="Z181" s="1"/>
      <c r="AA181" s="1"/>
    </row>
    <row r="182" spans="1:27" ht="12.75" customHeight="1">
      <c r="A182" s="154">
        <v>50</v>
      </c>
      <c r="B182" s="155">
        <v>42438</v>
      </c>
      <c r="C182" s="155"/>
      <c r="D182" s="156" t="s">
        <v>687</v>
      </c>
      <c r="E182" s="157" t="s">
        <v>590</v>
      </c>
      <c r="F182" s="158">
        <v>189.5</v>
      </c>
      <c r="G182" s="157"/>
      <c r="H182" s="157">
        <v>218</v>
      </c>
      <c r="I182" s="159">
        <v>218</v>
      </c>
      <c r="J182" s="160" t="s">
        <v>677</v>
      </c>
      <c r="K182" s="161">
        <f t="shared" si="70"/>
        <v>28.5</v>
      </c>
      <c r="L182" s="162">
        <f t="shared" si="71"/>
        <v>0.15039577836411611</v>
      </c>
      <c r="M182" s="157" t="s">
        <v>593</v>
      </c>
      <c r="N182" s="163">
        <v>43034</v>
      </c>
      <c r="O182" s="1"/>
      <c r="P182" s="1"/>
      <c r="Q182" s="233"/>
      <c r="R182" s="1"/>
      <c r="S182" s="6"/>
      <c r="T182" s="1"/>
      <c r="U182" s="1"/>
      <c r="V182" s="1"/>
      <c r="W182" s="1"/>
      <c r="X182" s="1"/>
      <c r="Y182" s="1"/>
      <c r="Z182" s="1"/>
      <c r="AA182" s="1"/>
    </row>
    <row r="183" spans="1:27" ht="12.75" customHeight="1">
      <c r="A183" s="164">
        <v>51</v>
      </c>
      <c r="B183" s="165">
        <v>42471</v>
      </c>
      <c r="C183" s="165"/>
      <c r="D183" s="173" t="s">
        <v>688</v>
      </c>
      <c r="E183" s="168" t="s">
        <v>590</v>
      </c>
      <c r="F183" s="168">
        <v>36.5</v>
      </c>
      <c r="G183" s="169"/>
      <c r="H183" s="169">
        <v>15.85</v>
      </c>
      <c r="I183" s="169">
        <v>60</v>
      </c>
      <c r="J183" s="170" t="s">
        <v>689</v>
      </c>
      <c r="K183" s="171">
        <f t="shared" si="70"/>
        <v>-20.65</v>
      </c>
      <c r="L183" s="172">
        <f t="shared" si="71"/>
        <v>-0.5657534246575342</v>
      </c>
      <c r="M183" s="168" t="s">
        <v>603</v>
      </c>
      <c r="N183" s="176">
        <v>43627</v>
      </c>
      <c r="O183" s="1"/>
      <c r="P183" s="1"/>
      <c r="Q183" s="233"/>
      <c r="R183" s="1"/>
      <c r="S183" s="6"/>
      <c r="T183" s="1"/>
      <c r="U183" s="1"/>
      <c r="V183" s="1"/>
      <c r="W183" s="1"/>
      <c r="X183" s="1"/>
      <c r="Y183" s="1"/>
      <c r="Z183" s="1"/>
      <c r="AA183" s="1"/>
    </row>
    <row r="184" spans="1:27" ht="12.75" customHeight="1">
      <c r="A184" s="154">
        <v>52</v>
      </c>
      <c r="B184" s="155">
        <v>42472</v>
      </c>
      <c r="C184" s="155"/>
      <c r="D184" s="156" t="s">
        <v>690</v>
      </c>
      <c r="E184" s="157" t="s">
        <v>590</v>
      </c>
      <c r="F184" s="158">
        <v>93</v>
      </c>
      <c r="G184" s="157"/>
      <c r="H184" s="157">
        <v>149</v>
      </c>
      <c r="I184" s="159">
        <v>140</v>
      </c>
      <c r="J184" s="160" t="s">
        <v>691</v>
      </c>
      <c r="K184" s="161">
        <f t="shared" si="70"/>
        <v>56</v>
      </c>
      <c r="L184" s="162">
        <f t="shared" si="71"/>
        <v>0.60215053763440862</v>
      </c>
      <c r="M184" s="157" t="s">
        <v>593</v>
      </c>
      <c r="N184" s="163">
        <v>42740</v>
      </c>
      <c r="O184" s="1"/>
      <c r="P184" s="1"/>
      <c r="Q184" s="233"/>
      <c r="R184" s="1"/>
      <c r="S184" s="6"/>
      <c r="T184" s="1"/>
      <c r="U184" s="1"/>
      <c r="V184" s="1"/>
      <c r="W184" s="1"/>
      <c r="X184" s="1"/>
      <c r="Y184" s="1"/>
      <c r="Z184" s="1"/>
      <c r="AA184" s="1"/>
    </row>
    <row r="185" spans="1:27" ht="12.75" customHeight="1">
      <c r="A185" s="154">
        <v>53</v>
      </c>
      <c r="B185" s="155">
        <v>42472</v>
      </c>
      <c r="C185" s="155"/>
      <c r="D185" s="156" t="s">
        <v>692</v>
      </c>
      <c r="E185" s="157" t="s">
        <v>590</v>
      </c>
      <c r="F185" s="158">
        <v>130</v>
      </c>
      <c r="G185" s="157"/>
      <c r="H185" s="157">
        <v>150</v>
      </c>
      <c r="I185" s="159" t="s">
        <v>693</v>
      </c>
      <c r="J185" s="160" t="s">
        <v>677</v>
      </c>
      <c r="K185" s="161">
        <f t="shared" si="70"/>
        <v>20</v>
      </c>
      <c r="L185" s="162">
        <f t="shared" si="71"/>
        <v>0.15384615384615385</v>
      </c>
      <c r="M185" s="157" t="s">
        <v>593</v>
      </c>
      <c r="N185" s="163">
        <v>42564</v>
      </c>
      <c r="O185" s="1"/>
      <c r="P185" s="1"/>
      <c r="Q185" s="233"/>
      <c r="R185" s="1"/>
      <c r="S185" s="6"/>
      <c r="T185" s="1"/>
      <c r="U185" s="1"/>
      <c r="V185" s="1"/>
      <c r="W185" s="1"/>
      <c r="X185" s="1"/>
      <c r="Y185" s="1"/>
      <c r="Z185" s="1"/>
      <c r="AA185" s="1"/>
    </row>
    <row r="186" spans="1:27" ht="12.75" customHeight="1">
      <c r="A186" s="154">
        <v>54</v>
      </c>
      <c r="B186" s="155">
        <v>42473</v>
      </c>
      <c r="C186" s="155"/>
      <c r="D186" s="156" t="s">
        <v>694</v>
      </c>
      <c r="E186" s="157" t="s">
        <v>590</v>
      </c>
      <c r="F186" s="158">
        <v>196</v>
      </c>
      <c r="G186" s="157"/>
      <c r="H186" s="157">
        <v>299</v>
      </c>
      <c r="I186" s="159">
        <v>299</v>
      </c>
      <c r="J186" s="160" t="s">
        <v>677</v>
      </c>
      <c r="K186" s="161">
        <v>103</v>
      </c>
      <c r="L186" s="162">
        <v>0.52551020408163296</v>
      </c>
      <c r="M186" s="157" t="s">
        <v>593</v>
      </c>
      <c r="N186" s="163">
        <v>42620</v>
      </c>
      <c r="O186" s="1"/>
      <c r="P186" s="1"/>
      <c r="Q186" s="233"/>
      <c r="R186" s="1"/>
      <c r="S186" s="6"/>
      <c r="T186" s="1"/>
      <c r="U186" s="1"/>
      <c r="V186" s="1"/>
      <c r="W186" s="1"/>
      <c r="X186" s="1"/>
      <c r="Y186" s="1"/>
      <c r="Z186" s="1"/>
      <c r="AA186" s="1"/>
    </row>
    <row r="187" spans="1:27" ht="12.75" customHeight="1">
      <c r="A187" s="154">
        <v>55</v>
      </c>
      <c r="B187" s="155">
        <v>42473</v>
      </c>
      <c r="C187" s="155"/>
      <c r="D187" s="156" t="s">
        <v>695</v>
      </c>
      <c r="E187" s="157" t="s">
        <v>590</v>
      </c>
      <c r="F187" s="158">
        <v>88</v>
      </c>
      <c r="G187" s="157"/>
      <c r="H187" s="157">
        <v>103</v>
      </c>
      <c r="I187" s="159">
        <v>103</v>
      </c>
      <c r="J187" s="160" t="s">
        <v>677</v>
      </c>
      <c r="K187" s="161">
        <v>15</v>
      </c>
      <c r="L187" s="162">
        <v>0.170454545454545</v>
      </c>
      <c r="M187" s="157" t="s">
        <v>593</v>
      </c>
      <c r="N187" s="163">
        <v>42530</v>
      </c>
      <c r="O187" s="1"/>
      <c r="P187" s="1"/>
      <c r="Q187" s="233"/>
      <c r="R187" s="1"/>
      <c r="S187" s="6"/>
      <c r="T187" s="1"/>
      <c r="U187" s="1"/>
      <c r="V187" s="1"/>
      <c r="W187" s="1"/>
      <c r="X187" s="1"/>
      <c r="Y187" s="1"/>
      <c r="Z187" s="1"/>
      <c r="AA187" s="1"/>
    </row>
    <row r="188" spans="1:27" ht="12.75" customHeight="1">
      <c r="A188" s="154">
        <v>56</v>
      </c>
      <c r="B188" s="155">
        <v>42492</v>
      </c>
      <c r="C188" s="155"/>
      <c r="D188" s="156" t="s">
        <v>696</v>
      </c>
      <c r="E188" s="157" t="s">
        <v>590</v>
      </c>
      <c r="F188" s="158">
        <v>127.5</v>
      </c>
      <c r="G188" s="157"/>
      <c r="H188" s="157">
        <v>148</v>
      </c>
      <c r="I188" s="159" t="s">
        <v>697</v>
      </c>
      <c r="J188" s="160" t="s">
        <v>677</v>
      </c>
      <c r="K188" s="161">
        <f t="shared" ref="K188:K192" si="72">H188-F188</f>
        <v>20.5</v>
      </c>
      <c r="L188" s="162">
        <f t="shared" ref="L188:L192" si="73">K188/F188</f>
        <v>0.16078431372549021</v>
      </c>
      <c r="M188" s="157" t="s">
        <v>593</v>
      </c>
      <c r="N188" s="163">
        <v>42564</v>
      </c>
      <c r="O188" s="1"/>
      <c r="P188" s="1"/>
      <c r="Q188" s="233"/>
      <c r="R188" s="1"/>
      <c r="S188" s="6"/>
      <c r="T188" s="1"/>
      <c r="U188" s="1"/>
      <c r="V188" s="1"/>
      <c r="W188" s="1"/>
      <c r="X188" s="1"/>
      <c r="Y188" s="1"/>
      <c r="Z188" s="1"/>
      <c r="AA188" s="1"/>
    </row>
    <row r="189" spans="1:27" ht="12.75" customHeight="1">
      <c r="A189" s="154">
        <v>57</v>
      </c>
      <c r="B189" s="155">
        <v>42493</v>
      </c>
      <c r="C189" s="155"/>
      <c r="D189" s="156" t="s">
        <v>698</v>
      </c>
      <c r="E189" s="157" t="s">
        <v>590</v>
      </c>
      <c r="F189" s="158">
        <v>675</v>
      </c>
      <c r="G189" s="157"/>
      <c r="H189" s="157">
        <v>815</v>
      </c>
      <c r="I189" s="159" t="s">
        <v>699</v>
      </c>
      <c r="J189" s="160" t="s">
        <v>677</v>
      </c>
      <c r="K189" s="161">
        <f t="shared" si="72"/>
        <v>140</v>
      </c>
      <c r="L189" s="162">
        <f t="shared" si="73"/>
        <v>0.2074074074074074</v>
      </c>
      <c r="M189" s="157" t="s">
        <v>593</v>
      </c>
      <c r="N189" s="163">
        <v>43154</v>
      </c>
      <c r="O189" s="1"/>
      <c r="P189" s="1"/>
      <c r="Q189" s="233"/>
      <c r="R189" s="1"/>
      <c r="S189" s="6"/>
      <c r="T189" s="1"/>
      <c r="U189" s="1"/>
      <c r="V189" s="1"/>
      <c r="W189" s="1"/>
      <c r="X189" s="1"/>
      <c r="Y189" s="1"/>
      <c r="Z189" s="1"/>
      <c r="AA189" s="1"/>
    </row>
    <row r="190" spans="1:27" ht="12.75" customHeight="1">
      <c r="A190" s="164">
        <v>58</v>
      </c>
      <c r="B190" s="165">
        <v>42522</v>
      </c>
      <c r="C190" s="165"/>
      <c r="D190" s="166" t="s">
        <v>700</v>
      </c>
      <c r="E190" s="167" t="s">
        <v>590</v>
      </c>
      <c r="F190" s="168">
        <v>500</v>
      </c>
      <c r="G190" s="168"/>
      <c r="H190" s="169">
        <v>232.5</v>
      </c>
      <c r="I190" s="169" t="s">
        <v>701</v>
      </c>
      <c r="J190" s="170" t="s">
        <v>702</v>
      </c>
      <c r="K190" s="171">
        <f t="shared" si="72"/>
        <v>-267.5</v>
      </c>
      <c r="L190" s="172">
        <f t="shared" si="73"/>
        <v>-0.53500000000000003</v>
      </c>
      <c r="M190" s="168" t="s">
        <v>603</v>
      </c>
      <c r="N190" s="165">
        <v>43735</v>
      </c>
      <c r="O190" s="1"/>
      <c r="P190" s="1"/>
      <c r="Q190" s="233"/>
      <c r="R190" s="1"/>
      <c r="S190" s="6"/>
      <c r="T190" s="1"/>
      <c r="U190" s="1"/>
      <c r="V190" s="1"/>
      <c r="W190" s="1"/>
      <c r="X190" s="1"/>
      <c r="Y190" s="1"/>
      <c r="Z190" s="1"/>
      <c r="AA190" s="1"/>
    </row>
    <row r="191" spans="1:27" ht="12.75" customHeight="1">
      <c r="A191" s="154">
        <v>59</v>
      </c>
      <c r="B191" s="155">
        <v>42527</v>
      </c>
      <c r="C191" s="155"/>
      <c r="D191" s="156" t="s">
        <v>542</v>
      </c>
      <c r="E191" s="157" t="s">
        <v>590</v>
      </c>
      <c r="F191" s="158">
        <v>110</v>
      </c>
      <c r="G191" s="157"/>
      <c r="H191" s="157">
        <v>126.5</v>
      </c>
      <c r="I191" s="159">
        <v>125</v>
      </c>
      <c r="J191" s="160" t="s">
        <v>629</v>
      </c>
      <c r="K191" s="161">
        <f t="shared" si="72"/>
        <v>16.5</v>
      </c>
      <c r="L191" s="162">
        <f t="shared" si="73"/>
        <v>0.15</v>
      </c>
      <c r="M191" s="157" t="s">
        <v>593</v>
      </c>
      <c r="N191" s="163">
        <v>42552</v>
      </c>
      <c r="O191" s="1"/>
      <c r="P191" s="1"/>
      <c r="Q191" s="233"/>
      <c r="R191" s="1"/>
      <c r="S191" s="6"/>
      <c r="T191" s="1"/>
      <c r="U191" s="1"/>
      <c r="V191" s="1"/>
      <c r="W191" s="1"/>
      <c r="X191" s="1"/>
      <c r="Y191" s="1"/>
      <c r="Z191" s="1"/>
      <c r="AA191" s="1"/>
    </row>
    <row r="192" spans="1:27" ht="12.75" customHeight="1">
      <c r="A192" s="154">
        <v>60</v>
      </c>
      <c r="B192" s="155">
        <v>42538</v>
      </c>
      <c r="C192" s="155"/>
      <c r="D192" s="156" t="s">
        <v>703</v>
      </c>
      <c r="E192" s="157" t="s">
        <v>590</v>
      </c>
      <c r="F192" s="158">
        <v>44</v>
      </c>
      <c r="G192" s="157"/>
      <c r="H192" s="157">
        <v>69.5</v>
      </c>
      <c r="I192" s="159">
        <v>69.5</v>
      </c>
      <c r="J192" s="160" t="s">
        <v>704</v>
      </c>
      <c r="K192" s="161">
        <f t="shared" si="72"/>
        <v>25.5</v>
      </c>
      <c r="L192" s="162">
        <f t="shared" si="73"/>
        <v>0.57954545454545459</v>
      </c>
      <c r="M192" s="157" t="s">
        <v>593</v>
      </c>
      <c r="N192" s="163">
        <v>42977</v>
      </c>
      <c r="O192" s="1"/>
      <c r="P192" s="1"/>
      <c r="Q192" s="233"/>
      <c r="R192" s="1"/>
      <c r="S192" s="6"/>
      <c r="T192" s="1"/>
      <c r="U192" s="1"/>
      <c r="V192" s="1"/>
      <c r="W192" s="1"/>
      <c r="X192" s="1"/>
      <c r="Y192" s="1"/>
      <c r="Z192" s="1"/>
      <c r="AA192" s="1"/>
    </row>
    <row r="193" spans="1:27" ht="12.75" customHeight="1">
      <c r="A193" s="154">
        <v>61</v>
      </c>
      <c r="B193" s="155">
        <v>42549</v>
      </c>
      <c r="C193" s="155"/>
      <c r="D193" s="156" t="s">
        <v>705</v>
      </c>
      <c r="E193" s="157" t="s">
        <v>590</v>
      </c>
      <c r="F193" s="158">
        <v>262.5</v>
      </c>
      <c r="G193" s="157"/>
      <c r="H193" s="157">
        <v>340</v>
      </c>
      <c r="I193" s="159">
        <v>333</v>
      </c>
      <c r="J193" s="160" t="s">
        <v>706</v>
      </c>
      <c r="K193" s="161">
        <v>77.5</v>
      </c>
      <c r="L193" s="162">
        <v>0.29523809523809502</v>
      </c>
      <c r="M193" s="157" t="s">
        <v>593</v>
      </c>
      <c r="N193" s="163">
        <v>43017</v>
      </c>
      <c r="O193" s="1"/>
      <c r="P193" s="1"/>
      <c r="Q193" s="233"/>
      <c r="R193" s="1"/>
      <c r="S193" s="6"/>
      <c r="T193" s="1"/>
      <c r="U193" s="1"/>
      <c r="V193" s="1"/>
      <c r="W193" s="1"/>
      <c r="X193" s="1"/>
      <c r="Y193" s="1"/>
      <c r="Z193" s="1"/>
      <c r="AA193" s="1"/>
    </row>
    <row r="194" spans="1:27" ht="12.75" customHeight="1">
      <c r="A194" s="154">
        <v>62</v>
      </c>
      <c r="B194" s="155">
        <v>42549</v>
      </c>
      <c r="C194" s="155"/>
      <c r="D194" s="156" t="s">
        <v>707</v>
      </c>
      <c r="E194" s="157" t="s">
        <v>590</v>
      </c>
      <c r="F194" s="158">
        <v>840</v>
      </c>
      <c r="G194" s="157"/>
      <c r="H194" s="157">
        <v>1230</v>
      </c>
      <c r="I194" s="159">
        <v>1230</v>
      </c>
      <c r="J194" s="160" t="s">
        <v>677</v>
      </c>
      <c r="K194" s="161">
        <v>390</v>
      </c>
      <c r="L194" s="162">
        <v>0.46428571428571402</v>
      </c>
      <c r="M194" s="157" t="s">
        <v>593</v>
      </c>
      <c r="N194" s="163">
        <v>42649</v>
      </c>
      <c r="O194" s="1"/>
      <c r="P194" s="1"/>
      <c r="Q194" s="233"/>
      <c r="R194" s="1"/>
      <c r="S194" s="6"/>
      <c r="T194" s="1"/>
      <c r="U194" s="1"/>
      <c r="V194" s="1"/>
      <c r="W194" s="1"/>
      <c r="X194" s="1"/>
      <c r="Y194" s="1"/>
      <c r="Z194" s="1"/>
      <c r="AA194" s="1"/>
    </row>
    <row r="195" spans="1:27" ht="12.75" customHeight="1">
      <c r="A195" s="177">
        <v>63</v>
      </c>
      <c r="B195" s="178">
        <v>42556</v>
      </c>
      <c r="C195" s="178"/>
      <c r="D195" s="179" t="s">
        <v>708</v>
      </c>
      <c r="E195" s="180" t="s">
        <v>590</v>
      </c>
      <c r="F195" s="180">
        <v>395</v>
      </c>
      <c r="G195" s="181"/>
      <c r="H195" s="181">
        <f>(468.5+342.5)/2</f>
        <v>405.5</v>
      </c>
      <c r="I195" s="181">
        <v>510</v>
      </c>
      <c r="J195" s="182" t="s">
        <v>709</v>
      </c>
      <c r="K195" s="183">
        <f t="shared" ref="K195:K201" si="74">H195-F195</f>
        <v>10.5</v>
      </c>
      <c r="L195" s="184">
        <f t="shared" ref="L195:L201" si="75">K195/F195</f>
        <v>2.6582278481012658E-2</v>
      </c>
      <c r="M195" s="180" t="s">
        <v>610</v>
      </c>
      <c r="N195" s="178">
        <v>43606</v>
      </c>
      <c r="O195" s="1"/>
      <c r="P195" s="1"/>
      <c r="Q195" s="233"/>
      <c r="R195" s="1"/>
      <c r="S195" s="6"/>
      <c r="T195" s="1"/>
      <c r="U195" s="1"/>
      <c r="V195" s="1"/>
      <c r="W195" s="1"/>
      <c r="X195" s="1"/>
      <c r="Y195" s="1"/>
      <c r="Z195" s="1"/>
      <c r="AA195" s="1"/>
    </row>
    <row r="196" spans="1:27" ht="12.75" customHeight="1">
      <c r="A196" s="164">
        <v>64</v>
      </c>
      <c r="B196" s="165">
        <v>42584</v>
      </c>
      <c r="C196" s="165"/>
      <c r="D196" s="166" t="s">
        <v>710</v>
      </c>
      <c r="E196" s="167" t="s">
        <v>602</v>
      </c>
      <c r="F196" s="168">
        <f>169.5-12.8</f>
        <v>156.69999999999999</v>
      </c>
      <c r="G196" s="168"/>
      <c r="H196" s="169">
        <v>77</v>
      </c>
      <c r="I196" s="169" t="s">
        <v>711</v>
      </c>
      <c r="J196" s="170" t="s">
        <v>712</v>
      </c>
      <c r="K196" s="171">
        <f t="shared" si="74"/>
        <v>-79.699999999999989</v>
      </c>
      <c r="L196" s="172">
        <f t="shared" si="75"/>
        <v>-0.50861518825781749</v>
      </c>
      <c r="M196" s="168" t="s">
        <v>603</v>
      </c>
      <c r="N196" s="165">
        <v>43522</v>
      </c>
      <c r="O196" s="1"/>
      <c r="P196" s="1"/>
      <c r="Q196" s="233"/>
      <c r="R196" s="1"/>
      <c r="S196" s="6"/>
      <c r="T196" s="1"/>
      <c r="U196" s="1"/>
      <c r="V196" s="1"/>
      <c r="W196" s="1"/>
      <c r="X196" s="1"/>
      <c r="Y196" s="1"/>
      <c r="Z196" s="1"/>
      <c r="AA196" s="1"/>
    </row>
    <row r="197" spans="1:27" ht="12.75" customHeight="1">
      <c r="A197" s="164">
        <v>65</v>
      </c>
      <c r="B197" s="165">
        <v>42586</v>
      </c>
      <c r="C197" s="165"/>
      <c r="D197" s="166" t="s">
        <v>713</v>
      </c>
      <c r="E197" s="167" t="s">
        <v>590</v>
      </c>
      <c r="F197" s="168">
        <v>400</v>
      </c>
      <c r="G197" s="168"/>
      <c r="H197" s="169">
        <v>305</v>
      </c>
      <c r="I197" s="169">
        <v>475</v>
      </c>
      <c r="J197" s="170" t="s">
        <v>714</v>
      </c>
      <c r="K197" s="171">
        <f t="shared" si="74"/>
        <v>-95</v>
      </c>
      <c r="L197" s="172">
        <f t="shared" si="75"/>
        <v>-0.23749999999999999</v>
      </c>
      <c r="M197" s="168" t="s">
        <v>603</v>
      </c>
      <c r="N197" s="165">
        <v>43606</v>
      </c>
      <c r="O197" s="1"/>
      <c r="P197" s="1"/>
      <c r="Q197" s="233"/>
      <c r="R197" s="1"/>
      <c r="S197" s="6"/>
      <c r="T197" s="1"/>
      <c r="U197" s="1"/>
      <c r="V197" s="1"/>
      <c r="W197" s="1"/>
      <c r="X197" s="1"/>
      <c r="Y197" s="1"/>
      <c r="Z197" s="1"/>
      <c r="AA197" s="1"/>
    </row>
    <row r="198" spans="1:27" ht="12.75" customHeight="1">
      <c r="A198" s="154">
        <v>66</v>
      </c>
      <c r="B198" s="155">
        <v>42593</v>
      </c>
      <c r="C198" s="155"/>
      <c r="D198" s="156" t="s">
        <v>715</v>
      </c>
      <c r="E198" s="157" t="s">
        <v>590</v>
      </c>
      <c r="F198" s="158">
        <v>86.5</v>
      </c>
      <c r="G198" s="157"/>
      <c r="H198" s="157">
        <v>130</v>
      </c>
      <c r="I198" s="159">
        <v>130</v>
      </c>
      <c r="J198" s="160" t="s">
        <v>716</v>
      </c>
      <c r="K198" s="161">
        <f t="shared" si="74"/>
        <v>43.5</v>
      </c>
      <c r="L198" s="162">
        <f t="shared" si="75"/>
        <v>0.50289017341040465</v>
      </c>
      <c r="M198" s="157" t="s">
        <v>593</v>
      </c>
      <c r="N198" s="163">
        <v>43091</v>
      </c>
      <c r="O198" s="1"/>
      <c r="P198" s="1"/>
      <c r="Q198" s="233"/>
      <c r="R198" s="1"/>
      <c r="S198" s="6"/>
      <c r="T198" s="1"/>
      <c r="U198" s="1"/>
      <c r="V198" s="1"/>
      <c r="W198" s="1"/>
      <c r="X198" s="1"/>
      <c r="Y198" s="1"/>
      <c r="Z198" s="1"/>
      <c r="AA198" s="1"/>
    </row>
    <row r="199" spans="1:27" ht="12.75" customHeight="1">
      <c r="A199" s="164">
        <v>67</v>
      </c>
      <c r="B199" s="165">
        <v>42600</v>
      </c>
      <c r="C199" s="165"/>
      <c r="D199" s="166" t="s">
        <v>122</v>
      </c>
      <c r="E199" s="167" t="s">
        <v>590</v>
      </c>
      <c r="F199" s="168">
        <v>133.5</v>
      </c>
      <c r="G199" s="168"/>
      <c r="H199" s="169">
        <v>126.5</v>
      </c>
      <c r="I199" s="169">
        <v>178</v>
      </c>
      <c r="J199" s="170" t="s">
        <v>717</v>
      </c>
      <c r="K199" s="171">
        <f t="shared" si="74"/>
        <v>-7</v>
      </c>
      <c r="L199" s="172">
        <f t="shared" si="75"/>
        <v>-5.2434456928838954E-2</v>
      </c>
      <c r="M199" s="168" t="s">
        <v>603</v>
      </c>
      <c r="N199" s="165">
        <v>42615</v>
      </c>
      <c r="O199" s="1"/>
      <c r="P199" s="1"/>
      <c r="Q199" s="233"/>
      <c r="R199" s="1"/>
      <c r="S199" s="6"/>
      <c r="T199" s="1"/>
      <c r="U199" s="1"/>
      <c r="V199" s="1"/>
      <c r="W199" s="1"/>
      <c r="X199" s="1"/>
      <c r="Y199" s="1"/>
      <c r="Z199" s="1"/>
      <c r="AA199" s="1"/>
    </row>
    <row r="200" spans="1:27" ht="12.75" customHeight="1">
      <c r="A200" s="154">
        <v>68</v>
      </c>
      <c r="B200" s="155">
        <v>42613</v>
      </c>
      <c r="C200" s="155"/>
      <c r="D200" s="156" t="s">
        <v>718</v>
      </c>
      <c r="E200" s="157" t="s">
        <v>590</v>
      </c>
      <c r="F200" s="158">
        <v>560</v>
      </c>
      <c r="G200" s="157"/>
      <c r="H200" s="157">
        <v>725</v>
      </c>
      <c r="I200" s="159">
        <v>725</v>
      </c>
      <c r="J200" s="160" t="s">
        <v>623</v>
      </c>
      <c r="K200" s="161">
        <f t="shared" si="74"/>
        <v>165</v>
      </c>
      <c r="L200" s="162">
        <f t="shared" si="75"/>
        <v>0.29464285714285715</v>
      </c>
      <c r="M200" s="157" t="s">
        <v>593</v>
      </c>
      <c r="N200" s="163">
        <v>42456</v>
      </c>
      <c r="O200" s="1"/>
      <c r="P200" s="1"/>
      <c r="Q200" s="233"/>
      <c r="R200" s="1"/>
      <c r="S200" s="6"/>
      <c r="T200" s="1"/>
      <c r="U200" s="1"/>
      <c r="V200" s="1"/>
      <c r="W200" s="1"/>
      <c r="X200" s="1"/>
      <c r="Y200" s="1"/>
      <c r="Z200" s="1"/>
      <c r="AA200" s="1"/>
    </row>
    <row r="201" spans="1:27" ht="12.75" customHeight="1">
      <c r="A201" s="154">
        <v>69</v>
      </c>
      <c r="B201" s="155">
        <v>42614</v>
      </c>
      <c r="C201" s="155"/>
      <c r="D201" s="156" t="s">
        <v>719</v>
      </c>
      <c r="E201" s="157" t="s">
        <v>590</v>
      </c>
      <c r="F201" s="158">
        <v>160.5</v>
      </c>
      <c r="G201" s="157"/>
      <c r="H201" s="157">
        <v>210</v>
      </c>
      <c r="I201" s="159">
        <v>210</v>
      </c>
      <c r="J201" s="160" t="s">
        <v>623</v>
      </c>
      <c r="K201" s="161">
        <f t="shared" si="74"/>
        <v>49.5</v>
      </c>
      <c r="L201" s="162">
        <f t="shared" si="75"/>
        <v>0.30841121495327101</v>
      </c>
      <c r="M201" s="157" t="s">
        <v>593</v>
      </c>
      <c r="N201" s="163">
        <v>42871</v>
      </c>
      <c r="O201" s="1"/>
      <c r="P201" s="1"/>
      <c r="Q201" s="233"/>
      <c r="R201" s="1"/>
      <c r="S201" s="6"/>
      <c r="T201" s="1"/>
      <c r="U201" s="1"/>
      <c r="V201" s="1"/>
      <c r="W201" s="1"/>
      <c r="X201" s="1"/>
      <c r="Y201" s="1"/>
      <c r="Z201" s="1"/>
      <c r="AA201" s="1"/>
    </row>
    <row r="202" spans="1:27" ht="12.75" customHeight="1">
      <c r="A202" s="154">
        <v>70</v>
      </c>
      <c r="B202" s="155">
        <v>42646</v>
      </c>
      <c r="C202" s="155"/>
      <c r="D202" s="156" t="s">
        <v>415</v>
      </c>
      <c r="E202" s="157" t="s">
        <v>590</v>
      </c>
      <c r="F202" s="158">
        <v>430</v>
      </c>
      <c r="G202" s="157"/>
      <c r="H202" s="157">
        <v>596</v>
      </c>
      <c r="I202" s="159">
        <v>575</v>
      </c>
      <c r="J202" s="160" t="s">
        <v>720</v>
      </c>
      <c r="K202" s="161">
        <v>166</v>
      </c>
      <c r="L202" s="162">
        <v>0.38604651162790699</v>
      </c>
      <c r="M202" s="157" t="s">
        <v>593</v>
      </c>
      <c r="N202" s="163">
        <v>42769</v>
      </c>
      <c r="O202" s="1"/>
      <c r="P202" s="1"/>
      <c r="Q202" s="233"/>
      <c r="R202" s="1"/>
      <c r="S202" s="6"/>
      <c r="T202" s="1"/>
      <c r="U202" s="1"/>
      <c r="V202" s="1"/>
      <c r="W202" s="1"/>
      <c r="X202" s="1"/>
      <c r="Y202" s="1"/>
      <c r="Z202" s="1"/>
      <c r="AA202" s="1"/>
    </row>
    <row r="203" spans="1:27" ht="12.75" customHeight="1">
      <c r="A203" s="154">
        <v>71</v>
      </c>
      <c r="B203" s="155">
        <v>42657</v>
      </c>
      <c r="C203" s="155"/>
      <c r="D203" s="156" t="s">
        <v>721</v>
      </c>
      <c r="E203" s="157" t="s">
        <v>590</v>
      </c>
      <c r="F203" s="158">
        <v>280</v>
      </c>
      <c r="G203" s="157"/>
      <c r="H203" s="157">
        <v>345</v>
      </c>
      <c r="I203" s="159">
        <v>345</v>
      </c>
      <c r="J203" s="160" t="s">
        <v>623</v>
      </c>
      <c r="K203" s="161">
        <f t="shared" ref="K203:K208" si="76">H203-F203</f>
        <v>65</v>
      </c>
      <c r="L203" s="162">
        <f t="shared" ref="L203:L204" si="77">K203/F203</f>
        <v>0.23214285714285715</v>
      </c>
      <c r="M203" s="157" t="s">
        <v>593</v>
      </c>
      <c r="N203" s="163">
        <v>42814</v>
      </c>
      <c r="O203" s="1"/>
      <c r="P203" s="1"/>
      <c r="Q203" s="233"/>
      <c r="R203" s="1"/>
      <c r="S203" s="6"/>
      <c r="T203" s="1"/>
      <c r="U203" s="1"/>
      <c r="V203" s="1"/>
      <c r="W203" s="1"/>
      <c r="X203" s="1"/>
      <c r="Y203" s="1"/>
      <c r="Z203" s="1"/>
      <c r="AA203" s="1"/>
    </row>
    <row r="204" spans="1:27" ht="12.75" customHeight="1">
      <c r="A204" s="154">
        <v>72</v>
      </c>
      <c r="B204" s="155">
        <v>42657</v>
      </c>
      <c r="C204" s="155"/>
      <c r="D204" s="156" t="s">
        <v>722</v>
      </c>
      <c r="E204" s="157" t="s">
        <v>590</v>
      </c>
      <c r="F204" s="158">
        <v>245</v>
      </c>
      <c r="G204" s="157"/>
      <c r="H204" s="157">
        <v>325.5</v>
      </c>
      <c r="I204" s="159">
        <v>330</v>
      </c>
      <c r="J204" s="160" t="s">
        <v>723</v>
      </c>
      <c r="K204" s="161">
        <f t="shared" si="76"/>
        <v>80.5</v>
      </c>
      <c r="L204" s="162">
        <f t="shared" si="77"/>
        <v>0.32857142857142857</v>
      </c>
      <c r="M204" s="157" t="s">
        <v>593</v>
      </c>
      <c r="N204" s="163">
        <v>42769</v>
      </c>
      <c r="O204" s="1"/>
      <c r="P204" s="1"/>
      <c r="Q204" s="233"/>
      <c r="R204" s="1"/>
      <c r="S204" s="6"/>
      <c r="T204" s="1"/>
      <c r="U204" s="1"/>
      <c r="V204" s="1"/>
      <c r="W204" s="1"/>
      <c r="X204" s="1"/>
      <c r="Y204" s="1"/>
      <c r="Z204" s="1"/>
      <c r="AA204" s="1"/>
    </row>
    <row r="205" spans="1:27" ht="12.75" customHeight="1">
      <c r="A205" s="154">
        <v>73</v>
      </c>
      <c r="B205" s="155">
        <v>42660</v>
      </c>
      <c r="C205" s="155"/>
      <c r="D205" s="156" t="s">
        <v>724</v>
      </c>
      <c r="E205" s="157" t="s">
        <v>590</v>
      </c>
      <c r="F205" s="158">
        <v>125</v>
      </c>
      <c r="G205" s="157"/>
      <c r="H205" s="157">
        <v>160</v>
      </c>
      <c r="I205" s="159">
        <v>160</v>
      </c>
      <c r="J205" s="160" t="s">
        <v>677</v>
      </c>
      <c r="K205" s="161">
        <f t="shared" si="76"/>
        <v>35</v>
      </c>
      <c r="L205" s="162">
        <v>0.28000000000000003</v>
      </c>
      <c r="M205" s="157" t="s">
        <v>593</v>
      </c>
      <c r="N205" s="163">
        <v>42803</v>
      </c>
      <c r="O205" s="1"/>
      <c r="P205" s="1"/>
      <c r="Q205" s="233"/>
      <c r="R205" s="1"/>
      <c r="S205" s="6"/>
      <c r="T205" s="1"/>
      <c r="U205" s="1"/>
      <c r="V205" s="1"/>
      <c r="W205" s="1"/>
      <c r="X205" s="1"/>
      <c r="Y205" s="1"/>
      <c r="Z205" s="1"/>
      <c r="AA205" s="1"/>
    </row>
    <row r="206" spans="1:27" ht="12.75" customHeight="1">
      <c r="A206" s="154">
        <v>74</v>
      </c>
      <c r="B206" s="155">
        <v>42660</v>
      </c>
      <c r="C206" s="155"/>
      <c r="D206" s="156" t="s">
        <v>725</v>
      </c>
      <c r="E206" s="157" t="s">
        <v>590</v>
      </c>
      <c r="F206" s="158">
        <v>114</v>
      </c>
      <c r="G206" s="157"/>
      <c r="H206" s="157">
        <v>145</v>
      </c>
      <c r="I206" s="159">
        <v>145</v>
      </c>
      <c r="J206" s="160" t="s">
        <v>677</v>
      </c>
      <c r="K206" s="161">
        <f t="shared" si="76"/>
        <v>31</v>
      </c>
      <c r="L206" s="162">
        <f t="shared" ref="L206:L208" si="78">K206/F206</f>
        <v>0.27192982456140352</v>
      </c>
      <c r="M206" s="157" t="s">
        <v>593</v>
      </c>
      <c r="N206" s="163">
        <v>42859</v>
      </c>
      <c r="O206" s="1"/>
      <c r="P206" s="1"/>
      <c r="Q206" s="233"/>
      <c r="R206" s="1"/>
      <c r="S206" s="6"/>
      <c r="T206" s="1"/>
      <c r="U206" s="1"/>
      <c r="V206" s="1"/>
      <c r="W206" s="1"/>
      <c r="X206" s="1"/>
      <c r="Y206" s="1"/>
      <c r="Z206" s="1"/>
      <c r="AA206" s="1"/>
    </row>
    <row r="207" spans="1:27" ht="12.75" customHeight="1">
      <c r="A207" s="154">
        <v>75</v>
      </c>
      <c r="B207" s="155">
        <v>42660</v>
      </c>
      <c r="C207" s="155"/>
      <c r="D207" s="156" t="s">
        <v>726</v>
      </c>
      <c r="E207" s="157" t="s">
        <v>590</v>
      </c>
      <c r="F207" s="158">
        <v>212</v>
      </c>
      <c r="G207" s="157"/>
      <c r="H207" s="157">
        <v>280</v>
      </c>
      <c r="I207" s="159">
        <v>276</v>
      </c>
      <c r="J207" s="160" t="s">
        <v>727</v>
      </c>
      <c r="K207" s="161">
        <f t="shared" si="76"/>
        <v>68</v>
      </c>
      <c r="L207" s="162">
        <f t="shared" si="78"/>
        <v>0.32075471698113206</v>
      </c>
      <c r="M207" s="157" t="s">
        <v>593</v>
      </c>
      <c r="N207" s="163">
        <v>42858</v>
      </c>
      <c r="O207" s="1"/>
      <c r="P207" s="1"/>
      <c r="Q207" s="233"/>
      <c r="R207" s="1"/>
      <c r="S207" s="6"/>
      <c r="T207" s="1"/>
      <c r="U207" s="1"/>
      <c r="V207" s="1"/>
      <c r="W207" s="1"/>
      <c r="X207" s="1"/>
      <c r="Y207" s="1"/>
      <c r="Z207" s="1"/>
      <c r="AA207" s="1"/>
    </row>
    <row r="208" spans="1:27" ht="12.75" customHeight="1">
      <c r="A208" s="154">
        <v>76</v>
      </c>
      <c r="B208" s="155">
        <v>42678</v>
      </c>
      <c r="C208" s="155"/>
      <c r="D208" s="156" t="s">
        <v>464</v>
      </c>
      <c r="E208" s="157" t="s">
        <v>590</v>
      </c>
      <c r="F208" s="158">
        <v>155</v>
      </c>
      <c r="G208" s="157"/>
      <c r="H208" s="157">
        <v>210</v>
      </c>
      <c r="I208" s="159">
        <v>210</v>
      </c>
      <c r="J208" s="160" t="s">
        <v>728</v>
      </c>
      <c r="K208" s="161">
        <f t="shared" si="76"/>
        <v>55</v>
      </c>
      <c r="L208" s="162">
        <f t="shared" si="78"/>
        <v>0.35483870967741937</v>
      </c>
      <c r="M208" s="157" t="s">
        <v>593</v>
      </c>
      <c r="N208" s="163">
        <v>42944</v>
      </c>
      <c r="O208" s="1"/>
      <c r="P208" s="1"/>
      <c r="Q208" s="233"/>
      <c r="R208" s="1"/>
      <c r="S208" s="6"/>
      <c r="T208" s="1"/>
      <c r="U208" s="1"/>
      <c r="V208" s="1"/>
      <c r="W208" s="1"/>
      <c r="X208" s="1"/>
      <c r="Y208" s="1"/>
      <c r="Z208" s="1"/>
      <c r="AA208" s="1"/>
    </row>
    <row r="209" spans="1:27" ht="12.75" customHeight="1">
      <c r="A209" s="164">
        <v>77</v>
      </c>
      <c r="B209" s="165">
        <v>42710</v>
      </c>
      <c r="C209" s="165"/>
      <c r="D209" s="166" t="s">
        <v>729</v>
      </c>
      <c r="E209" s="167" t="s">
        <v>590</v>
      </c>
      <c r="F209" s="168">
        <v>150.5</v>
      </c>
      <c r="G209" s="168"/>
      <c r="H209" s="169">
        <v>72.5</v>
      </c>
      <c r="I209" s="169">
        <v>174</v>
      </c>
      <c r="J209" s="170" t="s">
        <v>730</v>
      </c>
      <c r="K209" s="171">
        <v>-78</v>
      </c>
      <c r="L209" s="172">
        <v>-0.51827242524916906</v>
      </c>
      <c r="M209" s="168" t="s">
        <v>603</v>
      </c>
      <c r="N209" s="165">
        <v>43333</v>
      </c>
      <c r="O209" s="1"/>
      <c r="P209" s="1"/>
      <c r="Q209" s="233"/>
      <c r="R209" s="1"/>
      <c r="S209" s="6"/>
      <c r="T209" s="1"/>
      <c r="U209" s="1"/>
      <c r="V209" s="1"/>
      <c r="W209" s="1"/>
      <c r="X209" s="1"/>
      <c r="Y209" s="1"/>
      <c r="Z209" s="1"/>
      <c r="AA209" s="1"/>
    </row>
    <row r="210" spans="1:27" ht="12.75" customHeight="1">
      <c r="A210" s="154">
        <v>78</v>
      </c>
      <c r="B210" s="155">
        <v>42712</v>
      </c>
      <c r="C210" s="155"/>
      <c r="D210" s="156" t="s">
        <v>731</v>
      </c>
      <c r="E210" s="157" t="s">
        <v>590</v>
      </c>
      <c r="F210" s="158">
        <v>380</v>
      </c>
      <c r="G210" s="157"/>
      <c r="H210" s="157">
        <v>478</v>
      </c>
      <c r="I210" s="159">
        <v>468</v>
      </c>
      <c r="J210" s="160" t="s">
        <v>677</v>
      </c>
      <c r="K210" s="161">
        <f t="shared" ref="K210:K212" si="79">H210-F210</f>
        <v>98</v>
      </c>
      <c r="L210" s="162">
        <f t="shared" ref="L210:L212" si="80">K210/F210</f>
        <v>0.25789473684210529</v>
      </c>
      <c r="M210" s="157" t="s">
        <v>593</v>
      </c>
      <c r="N210" s="163">
        <v>43025</v>
      </c>
      <c r="O210" s="1"/>
      <c r="P210" s="1"/>
      <c r="Q210" s="233"/>
      <c r="R210" s="1"/>
      <c r="S210" s="6"/>
      <c r="T210" s="1"/>
      <c r="U210" s="1"/>
      <c r="V210" s="1"/>
      <c r="W210" s="1"/>
      <c r="X210" s="1"/>
      <c r="Y210" s="1"/>
      <c r="Z210" s="1"/>
      <c r="AA210" s="1"/>
    </row>
    <row r="211" spans="1:27" ht="12.75" customHeight="1">
      <c r="A211" s="154">
        <v>79</v>
      </c>
      <c r="B211" s="155">
        <v>42734</v>
      </c>
      <c r="C211" s="155"/>
      <c r="D211" s="156" t="s">
        <v>121</v>
      </c>
      <c r="E211" s="157" t="s">
        <v>590</v>
      </c>
      <c r="F211" s="158">
        <v>305</v>
      </c>
      <c r="G211" s="157"/>
      <c r="H211" s="157">
        <v>375</v>
      </c>
      <c r="I211" s="159">
        <v>375</v>
      </c>
      <c r="J211" s="160" t="s">
        <v>677</v>
      </c>
      <c r="K211" s="161">
        <f t="shared" si="79"/>
        <v>70</v>
      </c>
      <c r="L211" s="162">
        <f t="shared" si="80"/>
        <v>0.22950819672131148</v>
      </c>
      <c r="M211" s="157" t="s">
        <v>593</v>
      </c>
      <c r="N211" s="163">
        <v>42768</v>
      </c>
      <c r="O211" s="1"/>
      <c r="P211" s="1"/>
      <c r="Q211" s="233"/>
      <c r="R211" s="1"/>
      <c r="S211" s="6"/>
      <c r="T211" s="1"/>
      <c r="U211" s="1"/>
      <c r="V211" s="1"/>
      <c r="W211" s="1"/>
      <c r="X211" s="1"/>
      <c r="Y211" s="1"/>
      <c r="Z211" s="1"/>
      <c r="AA211" s="1"/>
    </row>
    <row r="212" spans="1:27" ht="12.75" customHeight="1">
      <c r="A212" s="154">
        <v>80</v>
      </c>
      <c r="B212" s="155">
        <v>42739</v>
      </c>
      <c r="C212" s="155"/>
      <c r="D212" s="156" t="s">
        <v>104</v>
      </c>
      <c r="E212" s="157" t="s">
        <v>590</v>
      </c>
      <c r="F212" s="158">
        <v>99.5</v>
      </c>
      <c r="G212" s="157"/>
      <c r="H212" s="157">
        <v>158</v>
      </c>
      <c r="I212" s="159">
        <v>158</v>
      </c>
      <c r="J212" s="160" t="s">
        <v>677</v>
      </c>
      <c r="K212" s="161">
        <f t="shared" si="79"/>
        <v>58.5</v>
      </c>
      <c r="L212" s="162">
        <f t="shared" si="80"/>
        <v>0.5879396984924623</v>
      </c>
      <c r="M212" s="157" t="s">
        <v>593</v>
      </c>
      <c r="N212" s="163">
        <v>42898</v>
      </c>
      <c r="O212" s="1"/>
      <c r="P212" s="1"/>
      <c r="Q212" s="233"/>
      <c r="R212" s="1"/>
      <c r="S212" s="6"/>
      <c r="T212" s="1"/>
      <c r="U212" s="1"/>
      <c r="V212" s="1"/>
      <c r="W212" s="1"/>
      <c r="X212" s="1"/>
      <c r="Y212" s="1"/>
      <c r="Z212" s="1"/>
      <c r="AA212" s="1"/>
    </row>
    <row r="213" spans="1:27" ht="12.75" customHeight="1">
      <c r="A213" s="154">
        <v>81</v>
      </c>
      <c r="B213" s="155">
        <v>42739</v>
      </c>
      <c r="C213" s="155"/>
      <c r="D213" s="156" t="s">
        <v>104</v>
      </c>
      <c r="E213" s="157" t="s">
        <v>590</v>
      </c>
      <c r="F213" s="158">
        <v>99.5</v>
      </c>
      <c r="G213" s="157"/>
      <c r="H213" s="157">
        <v>158</v>
      </c>
      <c r="I213" s="159">
        <v>158</v>
      </c>
      <c r="J213" s="160" t="s">
        <v>677</v>
      </c>
      <c r="K213" s="161">
        <v>58.5</v>
      </c>
      <c r="L213" s="162">
        <v>0.58793969849246197</v>
      </c>
      <c r="M213" s="157" t="s">
        <v>593</v>
      </c>
      <c r="N213" s="163">
        <v>42898</v>
      </c>
      <c r="O213" s="1"/>
      <c r="P213" s="1"/>
      <c r="Q213" s="233"/>
      <c r="R213" s="1"/>
      <c r="S213" s="6"/>
      <c r="T213" s="1"/>
      <c r="U213" s="1"/>
      <c r="V213" s="1"/>
      <c r="W213" s="1"/>
      <c r="X213" s="1"/>
      <c r="Y213" s="1"/>
      <c r="Z213" s="1"/>
      <c r="AA213" s="1"/>
    </row>
    <row r="214" spans="1:27" ht="12.75" customHeight="1">
      <c r="A214" s="154">
        <v>82</v>
      </c>
      <c r="B214" s="155">
        <v>42786</v>
      </c>
      <c r="C214" s="155"/>
      <c r="D214" s="156" t="s">
        <v>210</v>
      </c>
      <c r="E214" s="157" t="s">
        <v>590</v>
      </c>
      <c r="F214" s="158">
        <v>140.5</v>
      </c>
      <c r="G214" s="157"/>
      <c r="H214" s="157">
        <v>220</v>
      </c>
      <c r="I214" s="159">
        <v>220</v>
      </c>
      <c r="J214" s="160" t="s">
        <v>677</v>
      </c>
      <c r="K214" s="161">
        <f>H214-F214</f>
        <v>79.5</v>
      </c>
      <c r="L214" s="162">
        <f>K214/F214</f>
        <v>0.5658362989323843</v>
      </c>
      <c r="M214" s="157" t="s">
        <v>593</v>
      </c>
      <c r="N214" s="163">
        <v>42864</v>
      </c>
      <c r="O214" s="1"/>
      <c r="P214" s="1"/>
      <c r="Q214" s="233"/>
      <c r="R214" s="1"/>
      <c r="S214" s="6"/>
      <c r="T214" s="1"/>
      <c r="U214" s="1"/>
      <c r="V214" s="1"/>
      <c r="W214" s="1"/>
      <c r="X214" s="1"/>
      <c r="Y214" s="1"/>
      <c r="Z214" s="1"/>
      <c r="AA214" s="1"/>
    </row>
    <row r="215" spans="1:27" ht="12.75" customHeight="1">
      <c r="A215" s="154">
        <v>83</v>
      </c>
      <c r="B215" s="155">
        <v>42786</v>
      </c>
      <c r="C215" s="155"/>
      <c r="D215" s="156" t="s">
        <v>732</v>
      </c>
      <c r="E215" s="157" t="s">
        <v>590</v>
      </c>
      <c r="F215" s="158">
        <v>202.5</v>
      </c>
      <c r="G215" s="157"/>
      <c r="H215" s="157">
        <v>234</v>
      </c>
      <c r="I215" s="159">
        <v>234</v>
      </c>
      <c r="J215" s="160" t="s">
        <v>677</v>
      </c>
      <c r="K215" s="161">
        <v>31.5</v>
      </c>
      <c r="L215" s="162">
        <v>0.155555555555556</v>
      </c>
      <c r="M215" s="157" t="s">
        <v>593</v>
      </c>
      <c r="N215" s="163">
        <v>42836</v>
      </c>
      <c r="O215" s="1"/>
      <c r="P215" s="1"/>
      <c r="Q215" s="233"/>
      <c r="R215" s="1"/>
      <c r="S215" s="6"/>
      <c r="T215" s="1"/>
      <c r="U215" s="1"/>
      <c r="V215" s="1"/>
      <c r="W215" s="1"/>
      <c r="X215" s="1"/>
      <c r="Y215" s="1"/>
      <c r="Z215" s="1"/>
      <c r="AA215" s="1"/>
    </row>
    <row r="216" spans="1:27" ht="12.75" customHeight="1">
      <c r="A216" s="154">
        <v>84</v>
      </c>
      <c r="B216" s="155">
        <v>42818</v>
      </c>
      <c r="C216" s="155"/>
      <c r="D216" s="156" t="s">
        <v>733</v>
      </c>
      <c r="E216" s="157" t="s">
        <v>590</v>
      </c>
      <c r="F216" s="158">
        <v>300.5</v>
      </c>
      <c r="G216" s="157"/>
      <c r="H216" s="157">
        <v>417.5</v>
      </c>
      <c r="I216" s="159">
        <v>420</v>
      </c>
      <c r="J216" s="160" t="s">
        <v>734</v>
      </c>
      <c r="K216" s="161">
        <f>H216-F216</f>
        <v>117</v>
      </c>
      <c r="L216" s="162">
        <f>K216/F216</f>
        <v>0.38935108153078202</v>
      </c>
      <c r="M216" s="157" t="s">
        <v>593</v>
      </c>
      <c r="N216" s="163">
        <v>43070</v>
      </c>
      <c r="O216" s="1"/>
      <c r="P216" s="1"/>
      <c r="Q216" s="233"/>
      <c r="R216" s="1"/>
      <c r="S216" s="6"/>
      <c r="T216" s="1"/>
      <c r="U216" s="1"/>
      <c r="V216" s="1"/>
      <c r="W216" s="1"/>
      <c r="X216" s="1"/>
      <c r="Y216" s="1"/>
      <c r="Z216" s="1"/>
      <c r="AA216" s="1"/>
    </row>
    <row r="217" spans="1:27" ht="12.75" customHeight="1">
      <c r="A217" s="154">
        <v>85</v>
      </c>
      <c r="B217" s="155">
        <v>42818</v>
      </c>
      <c r="C217" s="155"/>
      <c r="D217" s="156" t="s">
        <v>707</v>
      </c>
      <c r="E217" s="157" t="s">
        <v>590</v>
      </c>
      <c r="F217" s="158">
        <v>850</v>
      </c>
      <c r="G217" s="157"/>
      <c r="H217" s="157">
        <v>1042.5</v>
      </c>
      <c r="I217" s="159">
        <v>1023</v>
      </c>
      <c r="J217" s="160" t="s">
        <v>735</v>
      </c>
      <c r="K217" s="161">
        <v>192.5</v>
      </c>
      <c r="L217" s="162">
        <v>0.22647058823529401</v>
      </c>
      <c r="M217" s="157" t="s">
        <v>593</v>
      </c>
      <c r="N217" s="163">
        <v>42830</v>
      </c>
      <c r="O217" s="1"/>
      <c r="P217" s="1"/>
      <c r="Q217" s="233"/>
      <c r="R217" s="1"/>
      <c r="S217" s="6"/>
      <c r="T217" s="1"/>
      <c r="U217" s="1"/>
      <c r="V217" s="1"/>
      <c r="W217" s="1"/>
      <c r="X217" s="1"/>
      <c r="Y217" s="1"/>
      <c r="Z217" s="1"/>
      <c r="AA217" s="1"/>
    </row>
    <row r="218" spans="1:27" ht="12.75" customHeight="1">
      <c r="A218" s="154">
        <v>86</v>
      </c>
      <c r="B218" s="155">
        <v>42830</v>
      </c>
      <c r="C218" s="155"/>
      <c r="D218" s="156" t="s">
        <v>495</v>
      </c>
      <c r="E218" s="157" t="s">
        <v>590</v>
      </c>
      <c r="F218" s="158">
        <v>785</v>
      </c>
      <c r="G218" s="157"/>
      <c r="H218" s="157">
        <v>930</v>
      </c>
      <c r="I218" s="159">
        <v>920</v>
      </c>
      <c r="J218" s="160" t="s">
        <v>736</v>
      </c>
      <c r="K218" s="161">
        <f>H218-F218</f>
        <v>145</v>
      </c>
      <c r="L218" s="162">
        <f>K218/F218</f>
        <v>0.18471337579617833</v>
      </c>
      <c r="M218" s="157" t="s">
        <v>593</v>
      </c>
      <c r="N218" s="163">
        <v>42976</v>
      </c>
      <c r="O218" s="1"/>
      <c r="P218" s="1"/>
      <c r="Q218" s="233"/>
      <c r="R218" s="1"/>
      <c r="S218" s="6"/>
      <c r="T218" s="1"/>
      <c r="U218" s="1"/>
      <c r="V218" s="1"/>
      <c r="W218" s="1"/>
      <c r="X218" s="1"/>
      <c r="Y218" s="1"/>
      <c r="Z218" s="1"/>
      <c r="AA218" s="1"/>
    </row>
    <row r="219" spans="1:27" ht="12.75" customHeight="1">
      <c r="A219" s="164">
        <v>87</v>
      </c>
      <c r="B219" s="165">
        <v>42831</v>
      </c>
      <c r="C219" s="165"/>
      <c r="D219" s="166" t="s">
        <v>737</v>
      </c>
      <c r="E219" s="167" t="s">
        <v>590</v>
      </c>
      <c r="F219" s="168">
        <v>40</v>
      </c>
      <c r="G219" s="168"/>
      <c r="H219" s="169">
        <v>13.1</v>
      </c>
      <c r="I219" s="169">
        <v>60</v>
      </c>
      <c r="J219" s="170" t="s">
        <v>738</v>
      </c>
      <c r="K219" s="171">
        <v>-26.9</v>
      </c>
      <c r="L219" s="172">
        <v>-0.67249999999999999</v>
      </c>
      <c r="M219" s="168" t="s">
        <v>603</v>
      </c>
      <c r="N219" s="165">
        <v>43138</v>
      </c>
      <c r="O219" s="1"/>
      <c r="P219" s="1"/>
      <c r="Q219" s="233"/>
      <c r="R219" s="1"/>
      <c r="S219" s="6"/>
      <c r="T219" s="1"/>
      <c r="U219" s="1"/>
      <c r="V219" s="1"/>
      <c r="W219" s="1"/>
      <c r="X219" s="1"/>
      <c r="Y219" s="1"/>
      <c r="Z219" s="1"/>
      <c r="AA219" s="1"/>
    </row>
    <row r="220" spans="1:27" ht="12.75" customHeight="1">
      <c r="A220" s="154">
        <v>88</v>
      </c>
      <c r="B220" s="155">
        <v>42837</v>
      </c>
      <c r="C220" s="155"/>
      <c r="D220" s="156" t="s">
        <v>102</v>
      </c>
      <c r="E220" s="157" t="s">
        <v>590</v>
      </c>
      <c r="F220" s="158">
        <v>289.5</v>
      </c>
      <c r="G220" s="157"/>
      <c r="H220" s="157">
        <v>354</v>
      </c>
      <c r="I220" s="159">
        <v>360</v>
      </c>
      <c r="J220" s="160" t="s">
        <v>739</v>
      </c>
      <c r="K220" s="161">
        <f t="shared" ref="K220:K228" si="81">H220-F220</f>
        <v>64.5</v>
      </c>
      <c r="L220" s="162">
        <f t="shared" ref="L220:L228" si="82">K220/F220</f>
        <v>0.22279792746113988</v>
      </c>
      <c r="M220" s="157" t="s">
        <v>593</v>
      </c>
      <c r="N220" s="163">
        <v>43040</v>
      </c>
      <c r="O220" s="1"/>
      <c r="P220" s="1"/>
      <c r="Q220" s="233"/>
      <c r="R220" s="1"/>
      <c r="S220" s="6"/>
      <c r="T220" s="1"/>
      <c r="U220" s="1"/>
      <c r="V220" s="1"/>
      <c r="W220" s="1"/>
      <c r="X220" s="1"/>
      <c r="Y220" s="1"/>
      <c r="Z220" s="1"/>
      <c r="AA220" s="1"/>
    </row>
    <row r="221" spans="1:27" ht="12.75" customHeight="1">
      <c r="A221" s="154">
        <v>89</v>
      </c>
      <c r="B221" s="155">
        <v>42845</v>
      </c>
      <c r="C221" s="155"/>
      <c r="D221" s="156" t="s">
        <v>435</v>
      </c>
      <c r="E221" s="157" t="s">
        <v>590</v>
      </c>
      <c r="F221" s="158">
        <v>700</v>
      </c>
      <c r="G221" s="157"/>
      <c r="H221" s="157">
        <v>840</v>
      </c>
      <c r="I221" s="159">
        <v>840</v>
      </c>
      <c r="J221" s="160" t="s">
        <v>740</v>
      </c>
      <c r="K221" s="161">
        <f t="shared" si="81"/>
        <v>140</v>
      </c>
      <c r="L221" s="162">
        <f t="shared" si="82"/>
        <v>0.2</v>
      </c>
      <c r="M221" s="157" t="s">
        <v>593</v>
      </c>
      <c r="N221" s="163">
        <v>42893</v>
      </c>
      <c r="O221" s="1"/>
      <c r="P221" s="1"/>
      <c r="Q221" s="233"/>
      <c r="R221" s="1"/>
      <c r="S221" s="6"/>
      <c r="T221" s="1"/>
      <c r="U221" s="1"/>
      <c r="V221" s="1"/>
      <c r="W221" s="1"/>
      <c r="X221" s="1"/>
      <c r="Y221" s="1"/>
      <c r="Z221" s="1"/>
      <c r="AA221" s="1"/>
    </row>
    <row r="222" spans="1:27" ht="12.75" customHeight="1">
      <c r="A222" s="154">
        <v>90</v>
      </c>
      <c r="B222" s="155">
        <v>42887</v>
      </c>
      <c r="C222" s="155"/>
      <c r="D222" s="156" t="s">
        <v>741</v>
      </c>
      <c r="E222" s="157" t="s">
        <v>590</v>
      </c>
      <c r="F222" s="158">
        <v>130</v>
      </c>
      <c r="G222" s="157"/>
      <c r="H222" s="157">
        <v>144.25</v>
      </c>
      <c r="I222" s="159">
        <v>170</v>
      </c>
      <c r="J222" s="160" t="s">
        <v>742</v>
      </c>
      <c r="K222" s="161">
        <f t="shared" si="81"/>
        <v>14.25</v>
      </c>
      <c r="L222" s="162">
        <f t="shared" si="82"/>
        <v>0.10961538461538461</v>
      </c>
      <c r="M222" s="157" t="s">
        <v>593</v>
      </c>
      <c r="N222" s="163">
        <v>43675</v>
      </c>
      <c r="O222" s="1"/>
      <c r="P222" s="1"/>
      <c r="Q222" s="233"/>
      <c r="R222" s="1"/>
      <c r="S222" s="6"/>
      <c r="T222" s="1"/>
      <c r="U222" s="1"/>
      <c r="V222" s="1"/>
      <c r="W222" s="1"/>
      <c r="X222" s="1"/>
      <c r="Y222" s="1"/>
      <c r="Z222" s="1"/>
      <c r="AA222" s="1"/>
    </row>
    <row r="223" spans="1:27" ht="12.75" customHeight="1">
      <c r="A223" s="154">
        <v>91</v>
      </c>
      <c r="B223" s="155">
        <v>42901</v>
      </c>
      <c r="C223" s="155"/>
      <c r="D223" s="156" t="s">
        <v>743</v>
      </c>
      <c r="E223" s="157" t="s">
        <v>590</v>
      </c>
      <c r="F223" s="158">
        <v>214.5</v>
      </c>
      <c r="G223" s="157"/>
      <c r="H223" s="157">
        <v>262</v>
      </c>
      <c r="I223" s="159">
        <v>262</v>
      </c>
      <c r="J223" s="160" t="s">
        <v>612</v>
      </c>
      <c r="K223" s="161">
        <f t="shared" si="81"/>
        <v>47.5</v>
      </c>
      <c r="L223" s="162">
        <f t="shared" si="82"/>
        <v>0.22144522144522144</v>
      </c>
      <c r="M223" s="157" t="s">
        <v>593</v>
      </c>
      <c r="N223" s="163">
        <v>42977</v>
      </c>
      <c r="O223" s="1"/>
      <c r="P223" s="1"/>
      <c r="Q223" s="233"/>
      <c r="R223" s="1"/>
      <c r="S223" s="6"/>
      <c r="T223" s="1"/>
      <c r="U223" s="1"/>
      <c r="V223" s="1"/>
      <c r="W223" s="1"/>
      <c r="X223" s="1"/>
      <c r="Y223" s="1"/>
      <c r="Z223" s="1"/>
      <c r="AA223" s="1"/>
    </row>
    <row r="224" spans="1:27" ht="12.75" customHeight="1">
      <c r="A224" s="185">
        <v>92</v>
      </c>
      <c r="B224" s="186">
        <v>42933</v>
      </c>
      <c r="C224" s="186"/>
      <c r="D224" s="187" t="s">
        <v>744</v>
      </c>
      <c r="E224" s="188" t="s">
        <v>590</v>
      </c>
      <c r="F224" s="189">
        <v>370</v>
      </c>
      <c r="G224" s="188"/>
      <c r="H224" s="188">
        <v>447.5</v>
      </c>
      <c r="I224" s="190">
        <v>450</v>
      </c>
      <c r="J224" s="191" t="s">
        <v>677</v>
      </c>
      <c r="K224" s="161">
        <f t="shared" si="81"/>
        <v>77.5</v>
      </c>
      <c r="L224" s="192">
        <f t="shared" si="82"/>
        <v>0.20945945945945946</v>
      </c>
      <c r="M224" s="188" t="s">
        <v>593</v>
      </c>
      <c r="N224" s="193">
        <v>43035</v>
      </c>
      <c r="O224" s="1"/>
      <c r="P224" s="1"/>
      <c r="Q224" s="233"/>
      <c r="R224" s="1"/>
      <c r="S224" s="6"/>
      <c r="T224" s="1"/>
      <c r="U224" s="1"/>
      <c r="V224" s="1"/>
      <c r="W224" s="1"/>
      <c r="X224" s="1"/>
      <c r="Y224" s="1"/>
      <c r="Z224" s="1"/>
      <c r="AA224" s="1"/>
    </row>
    <row r="225" spans="1:27" ht="12.75" customHeight="1">
      <c r="A225" s="185">
        <v>93</v>
      </c>
      <c r="B225" s="186">
        <v>42943</v>
      </c>
      <c r="C225" s="186"/>
      <c r="D225" s="187" t="s">
        <v>208</v>
      </c>
      <c r="E225" s="188" t="s">
        <v>590</v>
      </c>
      <c r="F225" s="189">
        <v>657.5</v>
      </c>
      <c r="G225" s="188"/>
      <c r="H225" s="188">
        <v>825</v>
      </c>
      <c r="I225" s="190">
        <v>820</v>
      </c>
      <c r="J225" s="191" t="s">
        <v>677</v>
      </c>
      <c r="K225" s="161">
        <f t="shared" si="81"/>
        <v>167.5</v>
      </c>
      <c r="L225" s="192">
        <f t="shared" si="82"/>
        <v>0.25475285171102663</v>
      </c>
      <c r="M225" s="188" t="s">
        <v>593</v>
      </c>
      <c r="N225" s="193">
        <v>43090</v>
      </c>
      <c r="O225" s="1"/>
      <c r="P225" s="1"/>
      <c r="Q225" s="233"/>
      <c r="R225" s="1"/>
      <c r="S225" s="6"/>
      <c r="T225" s="1"/>
      <c r="U225" s="1"/>
      <c r="V225" s="1"/>
      <c r="W225" s="1"/>
      <c r="X225" s="1"/>
      <c r="Y225" s="1"/>
      <c r="Z225" s="1"/>
      <c r="AA225" s="1"/>
    </row>
    <row r="226" spans="1:27" ht="12.75" customHeight="1">
      <c r="A226" s="154">
        <v>94</v>
      </c>
      <c r="B226" s="155">
        <v>42964</v>
      </c>
      <c r="C226" s="155"/>
      <c r="D226" s="156" t="s">
        <v>383</v>
      </c>
      <c r="E226" s="157" t="s">
        <v>590</v>
      </c>
      <c r="F226" s="158">
        <v>605</v>
      </c>
      <c r="G226" s="157"/>
      <c r="H226" s="157">
        <v>750</v>
      </c>
      <c r="I226" s="159">
        <v>750</v>
      </c>
      <c r="J226" s="160" t="s">
        <v>736</v>
      </c>
      <c r="K226" s="161">
        <f t="shared" si="81"/>
        <v>145</v>
      </c>
      <c r="L226" s="162">
        <f t="shared" si="82"/>
        <v>0.23966942148760331</v>
      </c>
      <c r="M226" s="157" t="s">
        <v>593</v>
      </c>
      <c r="N226" s="163">
        <v>43027</v>
      </c>
      <c r="O226" s="1"/>
      <c r="P226" s="1"/>
      <c r="Q226" s="233"/>
      <c r="R226" s="1"/>
      <c r="S226" s="6"/>
      <c r="T226" s="1"/>
      <c r="U226" s="1"/>
      <c r="V226" s="1"/>
      <c r="W226" s="1"/>
      <c r="X226" s="1"/>
      <c r="Y226" s="1"/>
      <c r="Z226" s="1"/>
      <c r="AA226" s="1"/>
    </row>
    <row r="227" spans="1:27" ht="12.75" customHeight="1">
      <c r="A227" s="164">
        <v>95</v>
      </c>
      <c r="B227" s="165">
        <v>42979</v>
      </c>
      <c r="C227" s="165"/>
      <c r="D227" s="173" t="s">
        <v>745</v>
      </c>
      <c r="E227" s="168" t="s">
        <v>590</v>
      </c>
      <c r="F227" s="168">
        <v>255</v>
      </c>
      <c r="G227" s="169"/>
      <c r="H227" s="169">
        <v>217.25</v>
      </c>
      <c r="I227" s="169">
        <v>320</v>
      </c>
      <c r="J227" s="170" t="s">
        <v>746</v>
      </c>
      <c r="K227" s="171">
        <f t="shared" si="81"/>
        <v>-37.75</v>
      </c>
      <c r="L227" s="174">
        <f t="shared" si="82"/>
        <v>-0.14803921568627451</v>
      </c>
      <c r="M227" s="168" t="s">
        <v>603</v>
      </c>
      <c r="N227" s="165">
        <v>43661</v>
      </c>
      <c r="O227" s="1"/>
      <c r="P227" s="1"/>
      <c r="Q227" s="233"/>
      <c r="R227" s="1"/>
      <c r="S227" s="6"/>
      <c r="T227" s="1"/>
      <c r="U227" s="1"/>
      <c r="V227" s="1"/>
      <c r="W227" s="1"/>
      <c r="X227" s="1"/>
      <c r="Y227" s="1"/>
      <c r="Z227" s="1"/>
      <c r="AA227" s="1"/>
    </row>
    <row r="228" spans="1:27" ht="12.75" customHeight="1">
      <c r="A228" s="154">
        <v>96</v>
      </c>
      <c r="B228" s="155">
        <v>42997</v>
      </c>
      <c r="C228" s="155"/>
      <c r="D228" s="156" t="s">
        <v>747</v>
      </c>
      <c r="E228" s="157" t="s">
        <v>590</v>
      </c>
      <c r="F228" s="158">
        <v>215</v>
      </c>
      <c r="G228" s="157"/>
      <c r="H228" s="157">
        <v>258</v>
      </c>
      <c r="I228" s="159">
        <v>258</v>
      </c>
      <c r="J228" s="160" t="s">
        <v>677</v>
      </c>
      <c r="K228" s="161">
        <f t="shared" si="81"/>
        <v>43</v>
      </c>
      <c r="L228" s="162">
        <f t="shared" si="82"/>
        <v>0.2</v>
      </c>
      <c r="M228" s="157" t="s">
        <v>593</v>
      </c>
      <c r="N228" s="163">
        <v>43040</v>
      </c>
      <c r="O228" s="1"/>
      <c r="P228" s="1"/>
      <c r="Q228" s="233"/>
      <c r="R228" s="1"/>
      <c r="S228" s="6"/>
      <c r="T228" s="1"/>
      <c r="U228" s="1"/>
      <c r="V228" s="1"/>
      <c r="W228" s="1"/>
      <c r="X228" s="1"/>
      <c r="Y228" s="1"/>
      <c r="Z228" s="1"/>
      <c r="AA228" s="1"/>
    </row>
    <row r="229" spans="1:27" ht="12.75" customHeight="1">
      <c r="A229" s="154">
        <v>97</v>
      </c>
      <c r="B229" s="155">
        <v>42997</v>
      </c>
      <c r="C229" s="155"/>
      <c r="D229" s="156" t="s">
        <v>747</v>
      </c>
      <c r="E229" s="157" t="s">
        <v>590</v>
      </c>
      <c r="F229" s="158">
        <v>215</v>
      </c>
      <c r="G229" s="157"/>
      <c r="H229" s="157">
        <v>258</v>
      </c>
      <c r="I229" s="159">
        <v>258</v>
      </c>
      <c r="J229" s="191" t="s">
        <v>677</v>
      </c>
      <c r="K229" s="161">
        <v>43</v>
      </c>
      <c r="L229" s="162">
        <v>0.2</v>
      </c>
      <c r="M229" s="157" t="s">
        <v>593</v>
      </c>
      <c r="N229" s="163">
        <v>43040</v>
      </c>
      <c r="O229" s="1"/>
      <c r="P229" s="1"/>
      <c r="Q229" s="233"/>
      <c r="R229" s="1"/>
      <c r="S229" s="6"/>
      <c r="T229" s="1"/>
      <c r="U229" s="1"/>
      <c r="V229" s="1"/>
      <c r="W229" s="1"/>
      <c r="X229" s="1"/>
      <c r="Y229" s="1"/>
      <c r="Z229" s="1"/>
      <c r="AA229" s="1"/>
    </row>
    <row r="230" spans="1:27" ht="12.75" customHeight="1">
      <c r="A230" s="185">
        <v>98</v>
      </c>
      <c r="B230" s="186">
        <v>42998</v>
      </c>
      <c r="C230" s="186"/>
      <c r="D230" s="187" t="s">
        <v>748</v>
      </c>
      <c r="E230" s="188" t="s">
        <v>590</v>
      </c>
      <c r="F230" s="158">
        <v>75</v>
      </c>
      <c r="G230" s="188"/>
      <c r="H230" s="188">
        <v>90</v>
      </c>
      <c r="I230" s="190">
        <v>90</v>
      </c>
      <c r="J230" s="160" t="s">
        <v>749</v>
      </c>
      <c r="K230" s="161">
        <f t="shared" ref="K230:K235" si="83">H230-F230</f>
        <v>15</v>
      </c>
      <c r="L230" s="162">
        <f t="shared" ref="L230:L235" si="84">K230/F230</f>
        <v>0.2</v>
      </c>
      <c r="M230" s="157" t="s">
        <v>593</v>
      </c>
      <c r="N230" s="163">
        <v>43019</v>
      </c>
      <c r="O230" s="1"/>
      <c r="P230" s="1"/>
      <c r="Q230" s="233"/>
      <c r="R230" s="1"/>
      <c r="S230" s="6"/>
      <c r="T230" s="1"/>
      <c r="U230" s="1"/>
      <c r="V230" s="1"/>
      <c r="W230" s="1"/>
      <c r="X230" s="1"/>
      <c r="Y230" s="1"/>
      <c r="Z230" s="1"/>
      <c r="AA230" s="1"/>
    </row>
    <row r="231" spans="1:27" ht="12.75" customHeight="1">
      <c r="A231" s="185">
        <v>99</v>
      </c>
      <c r="B231" s="186">
        <v>43011</v>
      </c>
      <c r="C231" s="186"/>
      <c r="D231" s="187" t="s">
        <v>750</v>
      </c>
      <c r="E231" s="188" t="s">
        <v>590</v>
      </c>
      <c r="F231" s="189">
        <v>315</v>
      </c>
      <c r="G231" s="188"/>
      <c r="H231" s="188">
        <v>392</v>
      </c>
      <c r="I231" s="190">
        <v>384</v>
      </c>
      <c r="J231" s="191" t="s">
        <v>751</v>
      </c>
      <c r="K231" s="161">
        <f t="shared" si="83"/>
        <v>77</v>
      </c>
      <c r="L231" s="192">
        <f t="shared" si="84"/>
        <v>0.24444444444444444</v>
      </c>
      <c r="M231" s="188" t="s">
        <v>593</v>
      </c>
      <c r="N231" s="193">
        <v>43017</v>
      </c>
      <c r="O231" s="1"/>
      <c r="P231" s="1"/>
      <c r="Q231" s="233"/>
      <c r="R231" s="1"/>
      <c r="S231" s="6"/>
      <c r="T231" s="1"/>
      <c r="U231" s="1"/>
      <c r="V231" s="1"/>
      <c r="W231" s="1"/>
      <c r="X231" s="1"/>
      <c r="Y231" s="1"/>
      <c r="Z231" s="1"/>
      <c r="AA231" s="1"/>
    </row>
    <row r="232" spans="1:27" ht="12.75" customHeight="1">
      <c r="A232" s="185">
        <v>100</v>
      </c>
      <c r="B232" s="186">
        <v>43013</v>
      </c>
      <c r="C232" s="186"/>
      <c r="D232" s="187" t="s">
        <v>468</v>
      </c>
      <c r="E232" s="188" t="s">
        <v>590</v>
      </c>
      <c r="F232" s="189">
        <v>145</v>
      </c>
      <c r="G232" s="188"/>
      <c r="H232" s="188">
        <v>179</v>
      </c>
      <c r="I232" s="190">
        <v>180</v>
      </c>
      <c r="J232" s="191" t="s">
        <v>752</v>
      </c>
      <c r="K232" s="161">
        <f t="shared" si="83"/>
        <v>34</v>
      </c>
      <c r="L232" s="192">
        <f t="shared" si="84"/>
        <v>0.23448275862068965</v>
      </c>
      <c r="M232" s="188" t="s">
        <v>593</v>
      </c>
      <c r="N232" s="193">
        <v>43025</v>
      </c>
      <c r="O232" s="1"/>
      <c r="P232" s="1"/>
      <c r="Q232" s="233"/>
      <c r="R232" s="1"/>
      <c r="S232" s="6"/>
      <c r="T232" s="1"/>
      <c r="U232" s="1"/>
      <c r="V232" s="1"/>
      <c r="W232" s="1"/>
      <c r="X232" s="1"/>
      <c r="Y232" s="1"/>
      <c r="Z232" s="1"/>
      <c r="AA232" s="1"/>
    </row>
    <row r="233" spans="1:27" ht="12.75" customHeight="1">
      <c r="A233" s="185">
        <v>101</v>
      </c>
      <c r="B233" s="186">
        <v>43014</v>
      </c>
      <c r="C233" s="186"/>
      <c r="D233" s="187" t="s">
        <v>358</v>
      </c>
      <c r="E233" s="188" t="s">
        <v>590</v>
      </c>
      <c r="F233" s="189">
        <v>256</v>
      </c>
      <c r="G233" s="188"/>
      <c r="H233" s="188">
        <v>323</v>
      </c>
      <c r="I233" s="190">
        <v>320</v>
      </c>
      <c r="J233" s="191" t="s">
        <v>677</v>
      </c>
      <c r="K233" s="161">
        <f t="shared" si="83"/>
        <v>67</v>
      </c>
      <c r="L233" s="192">
        <f t="shared" si="84"/>
        <v>0.26171875</v>
      </c>
      <c r="M233" s="188" t="s">
        <v>593</v>
      </c>
      <c r="N233" s="193">
        <v>43067</v>
      </c>
      <c r="O233" s="1"/>
      <c r="P233" s="1"/>
      <c r="Q233" s="233"/>
      <c r="R233" s="1"/>
      <c r="S233" s="6"/>
      <c r="T233" s="1"/>
      <c r="U233" s="1"/>
      <c r="V233" s="1"/>
      <c r="W233" s="1"/>
      <c r="X233" s="1"/>
      <c r="Y233" s="1"/>
      <c r="Z233" s="1"/>
      <c r="AA233" s="1"/>
    </row>
    <row r="234" spans="1:27" ht="12.75" customHeight="1">
      <c r="A234" s="185">
        <v>102</v>
      </c>
      <c r="B234" s="186">
        <v>43017</v>
      </c>
      <c r="C234" s="186"/>
      <c r="D234" s="187" t="s">
        <v>372</v>
      </c>
      <c r="E234" s="188" t="s">
        <v>590</v>
      </c>
      <c r="F234" s="189">
        <v>137.5</v>
      </c>
      <c r="G234" s="188"/>
      <c r="H234" s="188">
        <v>184</v>
      </c>
      <c r="I234" s="190">
        <v>183</v>
      </c>
      <c r="J234" s="191" t="s">
        <v>753</v>
      </c>
      <c r="K234" s="161">
        <f t="shared" si="83"/>
        <v>46.5</v>
      </c>
      <c r="L234" s="192">
        <f t="shared" si="84"/>
        <v>0.33818181818181819</v>
      </c>
      <c r="M234" s="188" t="s">
        <v>593</v>
      </c>
      <c r="N234" s="193">
        <v>43108</v>
      </c>
      <c r="O234" s="1"/>
      <c r="P234" s="1"/>
      <c r="Q234" s="233"/>
      <c r="R234" s="1"/>
      <c r="S234" s="6"/>
      <c r="T234" s="1"/>
      <c r="U234" s="1"/>
      <c r="V234" s="1"/>
      <c r="W234" s="1"/>
      <c r="X234" s="1"/>
      <c r="Y234" s="1"/>
      <c r="Z234" s="1"/>
      <c r="AA234" s="1"/>
    </row>
    <row r="235" spans="1:27" ht="12.75" customHeight="1">
      <c r="A235" s="185">
        <v>103</v>
      </c>
      <c r="B235" s="186">
        <v>43018</v>
      </c>
      <c r="C235" s="186"/>
      <c r="D235" s="187" t="s">
        <v>754</v>
      </c>
      <c r="E235" s="188" t="s">
        <v>590</v>
      </c>
      <c r="F235" s="189">
        <v>125.5</v>
      </c>
      <c r="G235" s="188"/>
      <c r="H235" s="188">
        <v>158</v>
      </c>
      <c r="I235" s="190">
        <v>155</v>
      </c>
      <c r="J235" s="191" t="s">
        <v>755</v>
      </c>
      <c r="K235" s="161">
        <f t="shared" si="83"/>
        <v>32.5</v>
      </c>
      <c r="L235" s="192">
        <f t="shared" si="84"/>
        <v>0.25896414342629481</v>
      </c>
      <c r="M235" s="188" t="s">
        <v>593</v>
      </c>
      <c r="N235" s="193">
        <v>43067</v>
      </c>
      <c r="O235" s="1"/>
      <c r="P235" s="1"/>
      <c r="Q235" s="233"/>
      <c r="R235" s="1"/>
      <c r="S235" s="6"/>
      <c r="T235" s="1"/>
      <c r="U235" s="1"/>
      <c r="V235" s="1"/>
      <c r="W235" s="1"/>
      <c r="X235" s="1"/>
      <c r="Y235" s="1"/>
      <c r="Z235" s="1"/>
      <c r="AA235" s="1"/>
    </row>
    <row r="236" spans="1:27" ht="12.75" customHeight="1">
      <c r="A236" s="185">
        <v>104</v>
      </c>
      <c r="B236" s="186">
        <v>43018</v>
      </c>
      <c r="C236" s="186"/>
      <c r="D236" s="187" t="s">
        <v>756</v>
      </c>
      <c r="E236" s="188" t="s">
        <v>590</v>
      </c>
      <c r="F236" s="189">
        <v>895</v>
      </c>
      <c r="G236" s="188"/>
      <c r="H236" s="188">
        <v>1122.5</v>
      </c>
      <c r="I236" s="190">
        <v>1078</v>
      </c>
      <c r="J236" s="191" t="s">
        <v>757</v>
      </c>
      <c r="K236" s="161">
        <v>227.5</v>
      </c>
      <c r="L236" s="192">
        <v>0.25418994413407803</v>
      </c>
      <c r="M236" s="188" t="s">
        <v>593</v>
      </c>
      <c r="N236" s="193">
        <v>43117</v>
      </c>
      <c r="O236" s="1"/>
      <c r="P236" s="1"/>
      <c r="Q236" s="233"/>
      <c r="R236" s="1"/>
      <c r="S236" s="6"/>
      <c r="T236" s="1"/>
      <c r="U236" s="1"/>
      <c r="V236" s="1"/>
      <c r="W236" s="1"/>
      <c r="X236" s="1"/>
      <c r="Y236" s="1"/>
      <c r="Z236" s="1"/>
      <c r="AA236" s="1"/>
    </row>
    <row r="237" spans="1:27" ht="12.75" customHeight="1">
      <c r="A237" s="185">
        <v>105</v>
      </c>
      <c r="B237" s="186">
        <v>43020</v>
      </c>
      <c r="C237" s="186"/>
      <c r="D237" s="187" t="s">
        <v>367</v>
      </c>
      <c r="E237" s="188" t="s">
        <v>590</v>
      </c>
      <c r="F237" s="189">
        <v>525</v>
      </c>
      <c r="G237" s="188"/>
      <c r="H237" s="188">
        <v>629</v>
      </c>
      <c r="I237" s="190">
        <v>629</v>
      </c>
      <c r="J237" s="191" t="s">
        <v>677</v>
      </c>
      <c r="K237" s="161">
        <v>104</v>
      </c>
      <c r="L237" s="192">
        <v>0.19809523809523799</v>
      </c>
      <c r="M237" s="188" t="s">
        <v>593</v>
      </c>
      <c r="N237" s="193">
        <v>43119</v>
      </c>
      <c r="O237" s="1"/>
      <c r="P237" s="1"/>
      <c r="Q237" s="233"/>
      <c r="R237" s="1"/>
      <c r="S237" s="6"/>
      <c r="T237" s="1"/>
      <c r="U237" s="1"/>
      <c r="V237" s="1"/>
      <c r="W237" s="1"/>
      <c r="X237" s="1"/>
      <c r="Y237" s="1"/>
      <c r="Z237" s="1"/>
      <c r="AA237" s="1"/>
    </row>
    <row r="238" spans="1:27" ht="12.75" customHeight="1">
      <c r="A238" s="185">
        <v>106</v>
      </c>
      <c r="B238" s="186">
        <v>43046</v>
      </c>
      <c r="C238" s="186"/>
      <c r="D238" s="187" t="s">
        <v>408</v>
      </c>
      <c r="E238" s="188" t="s">
        <v>590</v>
      </c>
      <c r="F238" s="189">
        <v>740</v>
      </c>
      <c r="G238" s="188"/>
      <c r="H238" s="188">
        <v>892.5</v>
      </c>
      <c r="I238" s="190">
        <v>900</v>
      </c>
      <c r="J238" s="191" t="s">
        <v>758</v>
      </c>
      <c r="K238" s="161">
        <f t="shared" ref="K238:K240" si="85">H238-F238</f>
        <v>152.5</v>
      </c>
      <c r="L238" s="192">
        <f t="shared" ref="L238:L240" si="86">K238/F238</f>
        <v>0.20608108108108109</v>
      </c>
      <c r="M238" s="188" t="s">
        <v>593</v>
      </c>
      <c r="N238" s="193">
        <v>43052</v>
      </c>
      <c r="O238" s="1"/>
      <c r="P238" s="1"/>
      <c r="Q238" s="233"/>
      <c r="R238" s="1"/>
      <c r="S238" s="6"/>
      <c r="T238" s="1"/>
      <c r="U238" s="1"/>
      <c r="V238" s="1"/>
      <c r="W238" s="1"/>
      <c r="X238" s="1"/>
      <c r="Y238" s="1"/>
      <c r="Z238" s="1"/>
      <c r="AA238" s="1"/>
    </row>
    <row r="239" spans="1:27" ht="12.75" customHeight="1">
      <c r="A239" s="154">
        <v>107</v>
      </c>
      <c r="B239" s="155">
        <v>43073</v>
      </c>
      <c r="C239" s="155"/>
      <c r="D239" s="156" t="s">
        <v>759</v>
      </c>
      <c r="E239" s="157" t="s">
        <v>590</v>
      </c>
      <c r="F239" s="158">
        <v>118.5</v>
      </c>
      <c r="G239" s="157"/>
      <c r="H239" s="157">
        <v>143.5</v>
      </c>
      <c r="I239" s="159">
        <v>145</v>
      </c>
      <c r="J239" s="160" t="s">
        <v>760</v>
      </c>
      <c r="K239" s="161">
        <f t="shared" si="85"/>
        <v>25</v>
      </c>
      <c r="L239" s="162">
        <f t="shared" si="86"/>
        <v>0.2109704641350211</v>
      </c>
      <c r="M239" s="157" t="s">
        <v>593</v>
      </c>
      <c r="N239" s="163">
        <v>43097</v>
      </c>
      <c r="O239" s="1"/>
      <c r="P239" s="1"/>
      <c r="Q239" s="233"/>
      <c r="R239" s="1"/>
      <c r="S239" s="6"/>
      <c r="T239" s="1"/>
      <c r="U239" s="1"/>
      <c r="V239" s="1"/>
      <c r="W239" s="1"/>
      <c r="X239" s="1"/>
      <c r="Y239" s="1"/>
      <c r="Z239" s="1"/>
      <c r="AA239" s="1"/>
    </row>
    <row r="240" spans="1:27" ht="12.75" customHeight="1">
      <c r="A240" s="164">
        <v>108</v>
      </c>
      <c r="B240" s="165">
        <v>43090</v>
      </c>
      <c r="C240" s="165"/>
      <c r="D240" s="166" t="s">
        <v>440</v>
      </c>
      <c r="E240" s="167" t="s">
        <v>590</v>
      </c>
      <c r="F240" s="168">
        <v>715</v>
      </c>
      <c r="G240" s="168"/>
      <c r="H240" s="169">
        <v>500</v>
      </c>
      <c r="I240" s="169">
        <v>872</v>
      </c>
      <c r="J240" s="170" t="s">
        <v>761</v>
      </c>
      <c r="K240" s="171">
        <f t="shared" si="85"/>
        <v>-215</v>
      </c>
      <c r="L240" s="172">
        <f t="shared" si="86"/>
        <v>-0.30069930069930068</v>
      </c>
      <c r="M240" s="168" t="s">
        <v>603</v>
      </c>
      <c r="N240" s="165">
        <v>43670</v>
      </c>
      <c r="O240" s="1"/>
      <c r="P240" s="1"/>
      <c r="Q240" s="233"/>
      <c r="R240" s="1"/>
      <c r="S240" s="6"/>
      <c r="T240" s="1"/>
      <c r="U240" s="1"/>
      <c r="V240" s="1"/>
      <c r="W240" s="1"/>
      <c r="X240" s="1"/>
      <c r="Y240" s="1"/>
      <c r="Z240" s="1"/>
      <c r="AA240" s="1"/>
    </row>
    <row r="241" spans="1:27" ht="12.75" customHeight="1">
      <c r="A241" s="154">
        <v>109</v>
      </c>
      <c r="B241" s="155">
        <v>43098</v>
      </c>
      <c r="C241" s="155"/>
      <c r="D241" s="156" t="s">
        <v>750</v>
      </c>
      <c r="E241" s="157" t="s">
        <v>590</v>
      </c>
      <c r="F241" s="158">
        <v>435</v>
      </c>
      <c r="G241" s="157"/>
      <c r="H241" s="157">
        <v>542.5</v>
      </c>
      <c r="I241" s="159">
        <v>539</v>
      </c>
      <c r="J241" s="160" t="s">
        <v>677</v>
      </c>
      <c r="K241" s="161">
        <v>107.5</v>
      </c>
      <c r="L241" s="162">
        <v>0.247126436781609</v>
      </c>
      <c r="M241" s="157" t="s">
        <v>593</v>
      </c>
      <c r="N241" s="163">
        <v>43206</v>
      </c>
      <c r="O241" s="1"/>
      <c r="P241" s="1"/>
      <c r="Q241" s="233"/>
      <c r="R241" s="1"/>
      <c r="S241" s="6"/>
      <c r="T241" s="1"/>
      <c r="U241" s="1"/>
      <c r="V241" s="1"/>
      <c r="W241" s="1"/>
      <c r="X241" s="1"/>
      <c r="Y241" s="1"/>
      <c r="Z241" s="1"/>
      <c r="AA241" s="1"/>
    </row>
    <row r="242" spans="1:27" ht="12.75" customHeight="1">
      <c r="A242" s="154">
        <v>110</v>
      </c>
      <c r="B242" s="155">
        <v>43098</v>
      </c>
      <c r="C242" s="155"/>
      <c r="D242" s="156" t="s">
        <v>559</v>
      </c>
      <c r="E242" s="157" t="s">
        <v>590</v>
      </c>
      <c r="F242" s="158">
        <v>885</v>
      </c>
      <c r="G242" s="157"/>
      <c r="H242" s="157">
        <v>1090</v>
      </c>
      <c r="I242" s="159">
        <v>1084</v>
      </c>
      <c r="J242" s="160" t="s">
        <v>677</v>
      </c>
      <c r="K242" s="161">
        <v>205</v>
      </c>
      <c r="L242" s="162">
        <v>0.23163841807909599</v>
      </c>
      <c r="M242" s="157" t="s">
        <v>593</v>
      </c>
      <c r="N242" s="163">
        <v>43213</v>
      </c>
      <c r="O242" s="1"/>
      <c r="P242" s="1"/>
      <c r="Q242" s="233"/>
      <c r="R242" s="1"/>
      <c r="S242" s="6"/>
      <c r="T242" s="1"/>
      <c r="U242" s="1"/>
      <c r="V242" s="1"/>
      <c r="W242" s="1"/>
      <c r="X242" s="1"/>
      <c r="Y242" s="1"/>
      <c r="Z242" s="1"/>
      <c r="AA242" s="1"/>
    </row>
    <row r="243" spans="1:27" ht="12.75" customHeight="1">
      <c r="A243" s="194">
        <v>111</v>
      </c>
      <c r="B243" s="195">
        <v>43192</v>
      </c>
      <c r="C243" s="195"/>
      <c r="D243" s="173" t="s">
        <v>762</v>
      </c>
      <c r="E243" s="168" t="s">
        <v>590</v>
      </c>
      <c r="F243" s="196">
        <v>478.5</v>
      </c>
      <c r="G243" s="168"/>
      <c r="H243" s="168">
        <v>442</v>
      </c>
      <c r="I243" s="169">
        <v>613</v>
      </c>
      <c r="J243" s="170" t="s">
        <v>763</v>
      </c>
      <c r="K243" s="171">
        <f t="shared" ref="K243:K246" si="87">H243-F243</f>
        <v>-36.5</v>
      </c>
      <c r="L243" s="172">
        <f t="shared" ref="L243:L246" si="88">K243/F243</f>
        <v>-7.6280041797283177E-2</v>
      </c>
      <c r="M243" s="168" t="s">
        <v>603</v>
      </c>
      <c r="N243" s="165">
        <v>43762</v>
      </c>
      <c r="O243" s="1"/>
      <c r="P243" s="1"/>
      <c r="Q243" s="233"/>
      <c r="R243" s="1"/>
      <c r="S243" s="6"/>
      <c r="T243" s="1"/>
      <c r="U243" s="1"/>
      <c r="V243" s="1"/>
      <c r="W243" s="1"/>
      <c r="X243" s="1"/>
      <c r="Y243" s="1"/>
      <c r="Z243" s="1"/>
      <c r="AA243" s="1"/>
    </row>
    <row r="244" spans="1:27" ht="12.75" customHeight="1">
      <c r="A244" s="164">
        <v>112</v>
      </c>
      <c r="B244" s="165">
        <v>43194</v>
      </c>
      <c r="C244" s="165"/>
      <c r="D244" s="166" t="s">
        <v>764</v>
      </c>
      <c r="E244" s="167" t="s">
        <v>590</v>
      </c>
      <c r="F244" s="168">
        <f>141.5-7.3</f>
        <v>134.19999999999999</v>
      </c>
      <c r="G244" s="168"/>
      <c r="H244" s="169">
        <v>77</v>
      </c>
      <c r="I244" s="169">
        <v>180</v>
      </c>
      <c r="J244" s="170" t="s">
        <v>765</v>
      </c>
      <c r="K244" s="171">
        <f t="shared" si="87"/>
        <v>-57.199999999999989</v>
      </c>
      <c r="L244" s="172">
        <f t="shared" si="88"/>
        <v>-0.42622950819672129</v>
      </c>
      <c r="M244" s="168" t="s">
        <v>603</v>
      </c>
      <c r="N244" s="165">
        <v>43522</v>
      </c>
      <c r="O244" s="1"/>
      <c r="P244" s="1"/>
      <c r="Q244" s="233"/>
      <c r="R244" s="1"/>
      <c r="S244" s="6"/>
      <c r="T244" s="1"/>
      <c r="U244" s="1"/>
      <c r="V244" s="1"/>
      <c r="W244" s="1"/>
      <c r="X244" s="1"/>
      <c r="Y244" s="1"/>
      <c r="Z244" s="1"/>
      <c r="AA244" s="1"/>
    </row>
    <row r="245" spans="1:27" ht="12.75" customHeight="1">
      <c r="A245" s="164">
        <v>113</v>
      </c>
      <c r="B245" s="165">
        <v>43209</v>
      </c>
      <c r="C245" s="165"/>
      <c r="D245" s="166" t="s">
        <v>766</v>
      </c>
      <c r="E245" s="167" t="s">
        <v>590</v>
      </c>
      <c r="F245" s="168">
        <v>430</v>
      </c>
      <c r="G245" s="168"/>
      <c r="H245" s="169">
        <v>220</v>
      </c>
      <c r="I245" s="169">
        <v>537</v>
      </c>
      <c r="J245" s="170" t="s">
        <v>767</v>
      </c>
      <c r="K245" s="171">
        <f t="shared" si="87"/>
        <v>-210</v>
      </c>
      <c r="L245" s="172">
        <f t="shared" si="88"/>
        <v>-0.48837209302325579</v>
      </c>
      <c r="M245" s="168" t="s">
        <v>603</v>
      </c>
      <c r="N245" s="165">
        <v>43252</v>
      </c>
      <c r="O245" s="1"/>
      <c r="P245" s="1"/>
      <c r="Q245" s="233"/>
      <c r="R245" s="1"/>
      <c r="S245" s="6"/>
      <c r="T245" s="1"/>
      <c r="U245" s="1"/>
      <c r="V245" s="1"/>
      <c r="W245" s="1"/>
      <c r="X245" s="1"/>
      <c r="Y245" s="1"/>
      <c r="Z245" s="1"/>
      <c r="AA245" s="1"/>
    </row>
    <row r="246" spans="1:27" ht="12.75" customHeight="1">
      <c r="A246" s="185">
        <v>114</v>
      </c>
      <c r="B246" s="186">
        <v>43220</v>
      </c>
      <c r="C246" s="186"/>
      <c r="D246" s="187" t="s">
        <v>768</v>
      </c>
      <c r="E246" s="188" t="s">
        <v>590</v>
      </c>
      <c r="F246" s="188">
        <v>153.5</v>
      </c>
      <c r="G246" s="188"/>
      <c r="H246" s="188">
        <v>196</v>
      </c>
      <c r="I246" s="190">
        <v>196</v>
      </c>
      <c r="J246" s="160" t="s">
        <v>769</v>
      </c>
      <c r="K246" s="161">
        <f t="shared" si="87"/>
        <v>42.5</v>
      </c>
      <c r="L246" s="162">
        <f t="shared" si="88"/>
        <v>0.27687296416938112</v>
      </c>
      <c r="M246" s="157" t="s">
        <v>593</v>
      </c>
      <c r="N246" s="163">
        <v>43605</v>
      </c>
      <c r="O246" s="1"/>
      <c r="P246" s="1"/>
      <c r="Q246" s="233"/>
      <c r="R246" s="1"/>
      <c r="S246" s="6"/>
      <c r="T246" s="1"/>
      <c r="U246" s="1"/>
      <c r="V246" s="1"/>
      <c r="W246" s="1"/>
      <c r="X246" s="1"/>
      <c r="Y246" s="1"/>
      <c r="Z246" s="1"/>
      <c r="AA246" s="1"/>
    </row>
    <row r="247" spans="1:27" ht="12.75" customHeight="1">
      <c r="A247" s="164">
        <v>115</v>
      </c>
      <c r="B247" s="165">
        <v>43306</v>
      </c>
      <c r="C247" s="165"/>
      <c r="D247" s="166" t="s">
        <v>737</v>
      </c>
      <c r="E247" s="167" t="s">
        <v>590</v>
      </c>
      <c r="F247" s="168">
        <v>27.5</v>
      </c>
      <c r="G247" s="168"/>
      <c r="H247" s="169">
        <v>13.1</v>
      </c>
      <c r="I247" s="169">
        <v>60</v>
      </c>
      <c r="J247" s="170" t="s">
        <v>770</v>
      </c>
      <c r="K247" s="171">
        <v>-14.4</v>
      </c>
      <c r="L247" s="172">
        <v>-0.52363636363636401</v>
      </c>
      <c r="M247" s="168" t="s">
        <v>603</v>
      </c>
      <c r="N247" s="165">
        <v>43138</v>
      </c>
      <c r="O247" s="1"/>
      <c r="P247" s="1"/>
      <c r="Q247" s="233"/>
      <c r="R247" s="1"/>
      <c r="S247" s="6"/>
      <c r="T247" s="1"/>
      <c r="U247" s="1"/>
      <c r="V247" s="1"/>
      <c r="W247" s="1"/>
      <c r="X247" s="1"/>
      <c r="Y247" s="1"/>
      <c r="Z247" s="1"/>
      <c r="AA247" s="1"/>
    </row>
    <row r="248" spans="1:27" ht="12.75" customHeight="1">
      <c r="A248" s="194">
        <v>116</v>
      </c>
      <c r="B248" s="195">
        <v>43318</v>
      </c>
      <c r="C248" s="195"/>
      <c r="D248" s="173" t="s">
        <v>771</v>
      </c>
      <c r="E248" s="168" t="s">
        <v>590</v>
      </c>
      <c r="F248" s="168">
        <v>148.5</v>
      </c>
      <c r="G248" s="168"/>
      <c r="H248" s="168">
        <v>102</v>
      </c>
      <c r="I248" s="169">
        <v>182</v>
      </c>
      <c r="J248" s="170" t="s">
        <v>772</v>
      </c>
      <c r="K248" s="171">
        <f>H248-F248</f>
        <v>-46.5</v>
      </c>
      <c r="L248" s="172">
        <f>K248/F248</f>
        <v>-0.31313131313131315</v>
      </c>
      <c r="M248" s="168" t="s">
        <v>603</v>
      </c>
      <c r="N248" s="165">
        <v>43661</v>
      </c>
      <c r="O248" s="1"/>
      <c r="P248" s="1"/>
      <c r="Q248" s="233"/>
      <c r="R248" s="1"/>
      <c r="S248" s="6"/>
      <c r="T248" s="1"/>
      <c r="U248" s="1"/>
      <c r="V248" s="1"/>
      <c r="W248" s="1"/>
      <c r="X248" s="1"/>
      <c r="Y248" s="1"/>
      <c r="Z248" s="1"/>
      <c r="AA248" s="1"/>
    </row>
    <row r="249" spans="1:27" ht="12.75" customHeight="1">
      <c r="A249" s="154">
        <v>117</v>
      </c>
      <c r="B249" s="155">
        <v>43335</v>
      </c>
      <c r="C249" s="155"/>
      <c r="D249" s="156" t="s">
        <v>773</v>
      </c>
      <c r="E249" s="157" t="s">
        <v>590</v>
      </c>
      <c r="F249" s="188">
        <v>285</v>
      </c>
      <c r="G249" s="157"/>
      <c r="H249" s="157">
        <v>355</v>
      </c>
      <c r="I249" s="159">
        <v>364</v>
      </c>
      <c r="J249" s="160" t="s">
        <v>774</v>
      </c>
      <c r="K249" s="161">
        <v>70</v>
      </c>
      <c r="L249" s="162">
        <v>0.24561403508771901</v>
      </c>
      <c r="M249" s="157" t="s">
        <v>593</v>
      </c>
      <c r="N249" s="163">
        <v>43455</v>
      </c>
      <c r="O249" s="1"/>
      <c r="P249" s="1"/>
      <c r="Q249" s="233"/>
      <c r="R249" s="1"/>
      <c r="S249" s="6"/>
      <c r="T249" s="1"/>
      <c r="U249" s="1"/>
      <c r="V249" s="1"/>
      <c r="W249" s="1"/>
      <c r="X249" s="1"/>
      <c r="Y249" s="1"/>
      <c r="Z249" s="1"/>
      <c r="AA249" s="1"/>
    </row>
    <row r="250" spans="1:27" ht="12.75" customHeight="1">
      <c r="A250" s="154">
        <v>118</v>
      </c>
      <c r="B250" s="155">
        <v>43341</v>
      </c>
      <c r="C250" s="155"/>
      <c r="D250" s="156" t="s">
        <v>398</v>
      </c>
      <c r="E250" s="157" t="s">
        <v>590</v>
      </c>
      <c r="F250" s="188">
        <v>525</v>
      </c>
      <c r="G250" s="157"/>
      <c r="H250" s="157">
        <v>585</v>
      </c>
      <c r="I250" s="159">
        <v>635</v>
      </c>
      <c r="J250" s="160" t="s">
        <v>775</v>
      </c>
      <c r="K250" s="161">
        <f t="shared" ref="K250:K301" si="89">H250-F250</f>
        <v>60</v>
      </c>
      <c r="L250" s="162">
        <f t="shared" ref="L250:L301" si="90">K250/F250</f>
        <v>0.11428571428571428</v>
      </c>
      <c r="M250" s="157" t="s">
        <v>593</v>
      </c>
      <c r="N250" s="163">
        <v>43662</v>
      </c>
      <c r="O250" s="1"/>
      <c r="P250" s="1"/>
      <c r="Q250" s="233"/>
      <c r="R250" s="1"/>
      <c r="S250" s="6"/>
      <c r="T250" s="1"/>
      <c r="U250" s="1"/>
      <c r="V250" s="1"/>
      <c r="W250" s="1"/>
      <c r="X250" s="1"/>
      <c r="Y250" s="1"/>
      <c r="Z250" s="1"/>
      <c r="AA250" s="1"/>
    </row>
    <row r="251" spans="1:27" ht="12.75" customHeight="1">
      <c r="A251" s="154">
        <v>119</v>
      </c>
      <c r="B251" s="155">
        <v>43395</v>
      </c>
      <c r="C251" s="155"/>
      <c r="D251" s="156" t="s">
        <v>383</v>
      </c>
      <c r="E251" s="157" t="s">
        <v>590</v>
      </c>
      <c r="F251" s="188">
        <v>475</v>
      </c>
      <c r="G251" s="157"/>
      <c r="H251" s="157">
        <v>574</v>
      </c>
      <c r="I251" s="159">
        <v>570</v>
      </c>
      <c r="J251" s="160" t="s">
        <v>677</v>
      </c>
      <c r="K251" s="161">
        <f t="shared" si="89"/>
        <v>99</v>
      </c>
      <c r="L251" s="162">
        <f t="shared" si="90"/>
        <v>0.20842105263157895</v>
      </c>
      <c r="M251" s="157" t="s">
        <v>593</v>
      </c>
      <c r="N251" s="163">
        <v>43403</v>
      </c>
      <c r="O251" s="1"/>
      <c r="P251" s="1"/>
      <c r="Q251" s="233"/>
      <c r="R251" s="1"/>
      <c r="S251" s="6"/>
      <c r="T251" s="1"/>
      <c r="U251" s="1"/>
      <c r="V251" s="1"/>
      <c r="W251" s="1"/>
      <c r="X251" s="1"/>
      <c r="Y251" s="1"/>
      <c r="Z251" s="1"/>
      <c r="AA251" s="1"/>
    </row>
    <row r="252" spans="1:27" ht="12.75" customHeight="1">
      <c r="A252" s="185">
        <v>120</v>
      </c>
      <c r="B252" s="186">
        <v>43397</v>
      </c>
      <c r="C252" s="186"/>
      <c r="D252" s="187" t="s">
        <v>776</v>
      </c>
      <c r="E252" s="188" t="s">
        <v>590</v>
      </c>
      <c r="F252" s="188">
        <v>707.5</v>
      </c>
      <c r="G252" s="188"/>
      <c r="H252" s="188">
        <v>872</v>
      </c>
      <c r="I252" s="190">
        <v>872</v>
      </c>
      <c r="J252" s="191" t="s">
        <v>677</v>
      </c>
      <c r="K252" s="161">
        <f t="shared" si="89"/>
        <v>164.5</v>
      </c>
      <c r="L252" s="192">
        <f t="shared" si="90"/>
        <v>0.23250883392226149</v>
      </c>
      <c r="M252" s="188" t="s">
        <v>593</v>
      </c>
      <c r="N252" s="193">
        <v>43482</v>
      </c>
      <c r="O252" s="1"/>
      <c r="P252" s="1"/>
      <c r="Q252" s="233"/>
      <c r="R252" s="1"/>
      <c r="S252" s="6"/>
      <c r="T252" s="1"/>
      <c r="U252" s="1"/>
      <c r="V252" s="1"/>
      <c r="W252" s="1"/>
      <c r="X252" s="1"/>
      <c r="Y252" s="1"/>
      <c r="Z252" s="1"/>
      <c r="AA252" s="1"/>
    </row>
    <row r="253" spans="1:27" ht="12.75" customHeight="1">
      <c r="A253" s="185">
        <v>121</v>
      </c>
      <c r="B253" s="186">
        <v>43398</v>
      </c>
      <c r="C253" s="186"/>
      <c r="D253" s="187" t="s">
        <v>777</v>
      </c>
      <c r="E253" s="188" t="s">
        <v>590</v>
      </c>
      <c r="F253" s="188">
        <v>162</v>
      </c>
      <c r="G253" s="188"/>
      <c r="H253" s="188">
        <v>204</v>
      </c>
      <c r="I253" s="190">
        <v>209</v>
      </c>
      <c r="J253" s="191" t="s">
        <v>778</v>
      </c>
      <c r="K253" s="161">
        <f t="shared" si="89"/>
        <v>42</v>
      </c>
      <c r="L253" s="192">
        <f t="shared" si="90"/>
        <v>0.25925925925925924</v>
      </c>
      <c r="M253" s="188" t="s">
        <v>593</v>
      </c>
      <c r="N253" s="193">
        <v>43539</v>
      </c>
      <c r="O253" s="1"/>
      <c r="P253" s="1"/>
      <c r="Q253" s="233"/>
      <c r="R253" s="1"/>
      <c r="S253" s="6"/>
      <c r="T253" s="1"/>
      <c r="U253" s="1"/>
      <c r="V253" s="1"/>
      <c r="W253" s="1"/>
      <c r="X253" s="1"/>
      <c r="Y253" s="1"/>
      <c r="Z253" s="1"/>
      <c r="AA253" s="1"/>
    </row>
    <row r="254" spans="1:27" ht="12.75" customHeight="1">
      <c r="A254" s="185">
        <v>122</v>
      </c>
      <c r="B254" s="186">
        <v>43399</v>
      </c>
      <c r="C254" s="186"/>
      <c r="D254" s="187" t="s">
        <v>488</v>
      </c>
      <c r="E254" s="188" t="s">
        <v>590</v>
      </c>
      <c r="F254" s="188">
        <v>240</v>
      </c>
      <c r="G254" s="188"/>
      <c r="H254" s="188">
        <v>297</v>
      </c>
      <c r="I254" s="190">
        <v>297</v>
      </c>
      <c r="J254" s="191" t="s">
        <v>677</v>
      </c>
      <c r="K254" s="197">
        <f t="shared" si="89"/>
        <v>57</v>
      </c>
      <c r="L254" s="192">
        <f t="shared" si="90"/>
        <v>0.23749999999999999</v>
      </c>
      <c r="M254" s="188" t="s">
        <v>593</v>
      </c>
      <c r="N254" s="193">
        <v>43417</v>
      </c>
      <c r="O254" s="1"/>
      <c r="P254" s="1"/>
      <c r="Q254" s="233"/>
      <c r="R254" s="1"/>
      <c r="S254" s="6"/>
      <c r="T254" s="1"/>
      <c r="U254" s="1"/>
      <c r="V254" s="1"/>
      <c r="W254" s="1"/>
      <c r="X254" s="1"/>
      <c r="Y254" s="1"/>
      <c r="Z254" s="1"/>
      <c r="AA254" s="1"/>
    </row>
    <row r="255" spans="1:27" ht="12.75" customHeight="1">
      <c r="A255" s="154">
        <v>123</v>
      </c>
      <c r="B255" s="155">
        <v>43439</v>
      </c>
      <c r="C255" s="155"/>
      <c r="D255" s="156" t="s">
        <v>779</v>
      </c>
      <c r="E255" s="157" t="s">
        <v>590</v>
      </c>
      <c r="F255" s="157">
        <v>202.5</v>
      </c>
      <c r="G255" s="157"/>
      <c r="H255" s="157">
        <v>255</v>
      </c>
      <c r="I255" s="159">
        <v>252</v>
      </c>
      <c r="J255" s="160" t="s">
        <v>677</v>
      </c>
      <c r="K255" s="161">
        <f t="shared" si="89"/>
        <v>52.5</v>
      </c>
      <c r="L255" s="162">
        <f t="shared" si="90"/>
        <v>0.25925925925925924</v>
      </c>
      <c r="M255" s="157" t="s">
        <v>593</v>
      </c>
      <c r="N255" s="163">
        <v>43542</v>
      </c>
      <c r="O255" s="1"/>
      <c r="P255" s="1"/>
      <c r="Q255" s="233"/>
      <c r="R255" s="1"/>
      <c r="S255" s="6" t="s">
        <v>780</v>
      </c>
      <c r="T255" s="1"/>
      <c r="U255" s="1"/>
      <c r="V255" s="1"/>
      <c r="W255" s="1"/>
      <c r="X255" s="1"/>
      <c r="Y255" s="1"/>
      <c r="Z255" s="1"/>
      <c r="AA255" s="1"/>
    </row>
    <row r="256" spans="1:27" ht="12.75" customHeight="1">
      <c r="A256" s="185">
        <v>124</v>
      </c>
      <c r="B256" s="186">
        <v>43465</v>
      </c>
      <c r="C256" s="155"/>
      <c r="D256" s="187" t="s">
        <v>159</v>
      </c>
      <c r="E256" s="188" t="s">
        <v>590</v>
      </c>
      <c r="F256" s="188">
        <v>710</v>
      </c>
      <c r="G256" s="188"/>
      <c r="H256" s="188">
        <v>866</v>
      </c>
      <c r="I256" s="190">
        <v>866</v>
      </c>
      <c r="J256" s="191" t="s">
        <v>677</v>
      </c>
      <c r="K256" s="161">
        <f t="shared" si="89"/>
        <v>156</v>
      </c>
      <c r="L256" s="162">
        <f t="shared" si="90"/>
        <v>0.21971830985915494</v>
      </c>
      <c r="M256" s="157" t="s">
        <v>593</v>
      </c>
      <c r="N256" s="163">
        <v>43553</v>
      </c>
      <c r="O256" s="1"/>
      <c r="P256" s="1"/>
      <c r="Q256" s="233"/>
      <c r="R256" s="1"/>
      <c r="S256" s="6" t="s">
        <v>780</v>
      </c>
      <c r="T256" s="1"/>
      <c r="U256" s="1"/>
      <c r="V256" s="1"/>
      <c r="W256" s="1"/>
      <c r="X256" s="1"/>
      <c r="Y256" s="1"/>
      <c r="Z256" s="1"/>
      <c r="AA256" s="1"/>
    </row>
    <row r="257" spans="1:27" ht="12.75" customHeight="1">
      <c r="A257" s="185">
        <v>125</v>
      </c>
      <c r="B257" s="186">
        <v>43522</v>
      </c>
      <c r="C257" s="186"/>
      <c r="D257" s="187" t="s">
        <v>174</v>
      </c>
      <c r="E257" s="188" t="s">
        <v>590</v>
      </c>
      <c r="F257" s="188">
        <v>337.25</v>
      </c>
      <c r="G257" s="188"/>
      <c r="H257" s="188">
        <v>398.5</v>
      </c>
      <c r="I257" s="190">
        <v>411</v>
      </c>
      <c r="J257" s="160" t="s">
        <v>781</v>
      </c>
      <c r="K257" s="161">
        <f t="shared" si="89"/>
        <v>61.25</v>
      </c>
      <c r="L257" s="162">
        <f t="shared" si="90"/>
        <v>0.1816160118606375</v>
      </c>
      <c r="M257" s="157" t="s">
        <v>593</v>
      </c>
      <c r="N257" s="163">
        <v>43760</v>
      </c>
      <c r="O257" s="1"/>
      <c r="P257" s="1"/>
      <c r="Q257" s="233"/>
      <c r="R257" s="1"/>
      <c r="S257" s="6" t="s">
        <v>780</v>
      </c>
      <c r="T257" s="1"/>
      <c r="U257" s="1"/>
      <c r="V257" s="1"/>
      <c r="W257" s="1"/>
      <c r="X257" s="1"/>
      <c r="Y257" s="1"/>
      <c r="Z257" s="1"/>
      <c r="AA257" s="1"/>
    </row>
    <row r="258" spans="1:27" ht="12.75" customHeight="1">
      <c r="A258" s="198">
        <v>126</v>
      </c>
      <c r="B258" s="199">
        <v>43559</v>
      </c>
      <c r="C258" s="199"/>
      <c r="D258" s="200" t="s">
        <v>782</v>
      </c>
      <c r="E258" s="201" t="s">
        <v>590</v>
      </c>
      <c r="F258" s="201">
        <v>130</v>
      </c>
      <c r="G258" s="201"/>
      <c r="H258" s="201">
        <v>65</v>
      </c>
      <c r="I258" s="202">
        <v>158</v>
      </c>
      <c r="J258" s="170" t="s">
        <v>783</v>
      </c>
      <c r="K258" s="171">
        <f t="shared" si="89"/>
        <v>-65</v>
      </c>
      <c r="L258" s="172">
        <f t="shared" si="90"/>
        <v>-0.5</v>
      </c>
      <c r="M258" s="168" t="s">
        <v>603</v>
      </c>
      <c r="N258" s="165">
        <v>43726</v>
      </c>
      <c r="O258" s="1"/>
      <c r="P258" s="1"/>
      <c r="Q258" s="233"/>
      <c r="R258" s="1"/>
      <c r="S258" s="6" t="s">
        <v>784</v>
      </c>
      <c r="T258" s="1"/>
      <c r="U258" s="1"/>
      <c r="V258" s="1"/>
      <c r="W258" s="1"/>
      <c r="X258" s="1"/>
      <c r="Y258" s="1"/>
      <c r="Z258" s="1"/>
      <c r="AA258" s="1"/>
    </row>
    <row r="259" spans="1:27" ht="12.75" customHeight="1">
      <c r="A259" s="185">
        <v>127</v>
      </c>
      <c r="B259" s="186">
        <v>43017</v>
      </c>
      <c r="C259" s="186"/>
      <c r="D259" s="187" t="s">
        <v>210</v>
      </c>
      <c r="E259" s="188" t="s">
        <v>590</v>
      </c>
      <c r="F259" s="188">
        <v>141.5</v>
      </c>
      <c r="G259" s="188"/>
      <c r="H259" s="188">
        <v>183.5</v>
      </c>
      <c r="I259" s="190">
        <v>210</v>
      </c>
      <c r="J259" s="160" t="s">
        <v>778</v>
      </c>
      <c r="K259" s="161">
        <f t="shared" si="89"/>
        <v>42</v>
      </c>
      <c r="L259" s="162">
        <f t="shared" si="90"/>
        <v>0.29681978798586572</v>
      </c>
      <c r="M259" s="157" t="s">
        <v>593</v>
      </c>
      <c r="N259" s="163">
        <v>43042</v>
      </c>
      <c r="O259" s="1"/>
      <c r="P259" s="1"/>
      <c r="Q259" s="233"/>
      <c r="R259" s="1"/>
      <c r="S259" s="6" t="s">
        <v>784</v>
      </c>
      <c r="T259" s="1"/>
      <c r="U259" s="1"/>
      <c r="V259" s="1"/>
      <c r="W259" s="1"/>
      <c r="X259" s="1"/>
      <c r="Y259" s="1"/>
      <c r="Z259" s="1"/>
      <c r="AA259" s="1"/>
    </row>
    <row r="260" spans="1:27" ht="12.75" customHeight="1">
      <c r="A260" s="198">
        <v>128</v>
      </c>
      <c r="B260" s="199">
        <v>43074</v>
      </c>
      <c r="C260" s="199"/>
      <c r="D260" s="200" t="s">
        <v>785</v>
      </c>
      <c r="E260" s="201" t="s">
        <v>590</v>
      </c>
      <c r="F260" s="196">
        <v>172</v>
      </c>
      <c r="G260" s="201"/>
      <c r="H260" s="201">
        <v>155.25</v>
      </c>
      <c r="I260" s="202">
        <v>230</v>
      </c>
      <c r="J260" s="170" t="s">
        <v>786</v>
      </c>
      <c r="K260" s="171">
        <f t="shared" si="89"/>
        <v>-16.75</v>
      </c>
      <c r="L260" s="172">
        <f t="shared" si="90"/>
        <v>-9.7383720930232565E-2</v>
      </c>
      <c r="M260" s="168" t="s">
        <v>603</v>
      </c>
      <c r="N260" s="165">
        <v>43787</v>
      </c>
      <c r="O260" s="1"/>
      <c r="P260" s="1"/>
      <c r="Q260" s="233"/>
      <c r="R260" s="1"/>
      <c r="S260" s="6" t="s">
        <v>784</v>
      </c>
      <c r="T260" s="1"/>
      <c r="U260" s="1"/>
      <c r="V260" s="1"/>
      <c r="W260" s="1"/>
      <c r="X260" s="1"/>
      <c r="Y260" s="1"/>
      <c r="Z260" s="1"/>
      <c r="AA260" s="1"/>
    </row>
    <row r="261" spans="1:27" ht="12.75" customHeight="1">
      <c r="A261" s="185">
        <v>129</v>
      </c>
      <c r="B261" s="186">
        <v>43398</v>
      </c>
      <c r="C261" s="186"/>
      <c r="D261" s="187" t="s">
        <v>120</v>
      </c>
      <c r="E261" s="188" t="s">
        <v>590</v>
      </c>
      <c r="F261" s="188">
        <v>698.5</v>
      </c>
      <c r="G261" s="188"/>
      <c r="H261" s="188">
        <v>890</v>
      </c>
      <c r="I261" s="190">
        <v>890</v>
      </c>
      <c r="J261" s="160" t="s">
        <v>787</v>
      </c>
      <c r="K261" s="161">
        <f t="shared" si="89"/>
        <v>191.5</v>
      </c>
      <c r="L261" s="162">
        <f t="shared" si="90"/>
        <v>0.27415891195418757</v>
      </c>
      <c r="M261" s="157" t="s">
        <v>593</v>
      </c>
      <c r="N261" s="163">
        <v>44328</v>
      </c>
      <c r="O261" s="1"/>
      <c r="P261" s="1"/>
      <c r="Q261" s="233"/>
      <c r="R261" s="1"/>
      <c r="S261" s="6" t="s">
        <v>780</v>
      </c>
      <c r="T261" s="1"/>
      <c r="U261" s="1"/>
      <c r="V261" s="1"/>
      <c r="W261" s="1"/>
      <c r="X261" s="1"/>
      <c r="Y261" s="1"/>
      <c r="Z261" s="1"/>
      <c r="AA261" s="1"/>
    </row>
    <row r="262" spans="1:27" ht="12.75" customHeight="1">
      <c r="A262" s="185">
        <v>130</v>
      </c>
      <c r="B262" s="186">
        <v>42877</v>
      </c>
      <c r="C262" s="186"/>
      <c r="D262" s="187" t="s">
        <v>788</v>
      </c>
      <c r="E262" s="188" t="s">
        <v>590</v>
      </c>
      <c r="F262" s="188">
        <v>127.6</v>
      </c>
      <c r="G262" s="188"/>
      <c r="H262" s="188">
        <v>138</v>
      </c>
      <c r="I262" s="190">
        <v>190</v>
      </c>
      <c r="J262" s="160" t="s">
        <v>789</v>
      </c>
      <c r="K262" s="161">
        <f t="shared" si="89"/>
        <v>10.400000000000006</v>
      </c>
      <c r="L262" s="162">
        <f t="shared" si="90"/>
        <v>8.1504702194357417E-2</v>
      </c>
      <c r="M262" s="157" t="s">
        <v>593</v>
      </c>
      <c r="N262" s="163">
        <v>43774</v>
      </c>
      <c r="O262" s="1"/>
      <c r="P262" s="1"/>
      <c r="Q262" s="233"/>
      <c r="R262" s="1"/>
      <c r="S262" s="6" t="s">
        <v>784</v>
      </c>
      <c r="T262" s="1"/>
      <c r="U262" s="1"/>
      <c r="V262" s="1"/>
      <c r="W262" s="1"/>
      <c r="X262" s="1"/>
      <c r="Y262" s="1"/>
      <c r="Z262" s="1"/>
      <c r="AA262" s="1"/>
    </row>
    <row r="263" spans="1:27" ht="12.75" customHeight="1">
      <c r="A263" s="185">
        <v>131</v>
      </c>
      <c r="B263" s="186">
        <v>43158</v>
      </c>
      <c r="C263" s="186"/>
      <c r="D263" s="187" t="s">
        <v>790</v>
      </c>
      <c r="E263" s="188" t="s">
        <v>590</v>
      </c>
      <c r="F263" s="188">
        <v>317</v>
      </c>
      <c r="G263" s="188"/>
      <c r="H263" s="188">
        <v>382.5</v>
      </c>
      <c r="I263" s="190">
        <v>398</v>
      </c>
      <c r="J263" s="160" t="s">
        <v>791</v>
      </c>
      <c r="K263" s="161">
        <f t="shared" si="89"/>
        <v>65.5</v>
      </c>
      <c r="L263" s="162">
        <f t="shared" si="90"/>
        <v>0.20662460567823343</v>
      </c>
      <c r="M263" s="157" t="s">
        <v>593</v>
      </c>
      <c r="N263" s="163">
        <v>44238</v>
      </c>
      <c r="O263" s="1"/>
      <c r="P263" s="1"/>
      <c r="Q263" s="233"/>
      <c r="R263" s="1"/>
      <c r="S263" s="6" t="s">
        <v>784</v>
      </c>
      <c r="T263" s="1"/>
      <c r="U263" s="1"/>
      <c r="V263" s="1"/>
      <c r="W263" s="1"/>
      <c r="X263" s="1"/>
      <c r="Y263" s="1"/>
      <c r="Z263" s="1"/>
      <c r="AA263" s="1"/>
    </row>
    <row r="264" spans="1:27" ht="12.75" customHeight="1">
      <c r="A264" s="198">
        <v>132</v>
      </c>
      <c r="B264" s="199">
        <v>43164</v>
      </c>
      <c r="C264" s="199"/>
      <c r="D264" s="200" t="s">
        <v>166</v>
      </c>
      <c r="E264" s="201" t="s">
        <v>590</v>
      </c>
      <c r="F264" s="196">
        <f>510-14.4</f>
        <v>495.6</v>
      </c>
      <c r="G264" s="201"/>
      <c r="H264" s="201">
        <v>350</v>
      </c>
      <c r="I264" s="202">
        <v>672</v>
      </c>
      <c r="J264" s="170" t="s">
        <v>792</v>
      </c>
      <c r="K264" s="171">
        <f t="shared" si="89"/>
        <v>-145.60000000000002</v>
      </c>
      <c r="L264" s="172">
        <f t="shared" si="90"/>
        <v>-0.29378531073446329</v>
      </c>
      <c r="M264" s="168" t="s">
        <v>603</v>
      </c>
      <c r="N264" s="165">
        <v>43887</v>
      </c>
      <c r="O264" s="1"/>
      <c r="P264" s="1"/>
      <c r="Q264" s="233"/>
      <c r="R264" s="1"/>
      <c r="S264" s="6" t="s">
        <v>780</v>
      </c>
      <c r="T264" s="1"/>
      <c r="U264" s="1"/>
      <c r="V264" s="1"/>
      <c r="W264" s="1"/>
      <c r="X264" s="1"/>
      <c r="Y264" s="1"/>
      <c r="Z264" s="1"/>
      <c r="AA264" s="1"/>
    </row>
    <row r="265" spans="1:27" ht="12.75" customHeight="1">
      <c r="A265" s="198">
        <v>133</v>
      </c>
      <c r="B265" s="199">
        <v>43237</v>
      </c>
      <c r="C265" s="199"/>
      <c r="D265" s="200" t="s">
        <v>793</v>
      </c>
      <c r="E265" s="201" t="s">
        <v>590</v>
      </c>
      <c r="F265" s="196">
        <v>230.3</v>
      </c>
      <c r="G265" s="201"/>
      <c r="H265" s="201">
        <v>102.5</v>
      </c>
      <c r="I265" s="202">
        <v>348</v>
      </c>
      <c r="J265" s="170" t="s">
        <v>794</v>
      </c>
      <c r="K265" s="171">
        <f t="shared" si="89"/>
        <v>-127.80000000000001</v>
      </c>
      <c r="L265" s="172">
        <f t="shared" si="90"/>
        <v>-0.55492835432045162</v>
      </c>
      <c r="M265" s="168" t="s">
        <v>603</v>
      </c>
      <c r="N265" s="165">
        <v>43896</v>
      </c>
      <c r="O265" s="1"/>
      <c r="P265" s="1"/>
      <c r="Q265" s="233"/>
      <c r="R265" s="1"/>
      <c r="S265" s="6" t="s">
        <v>780</v>
      </c>
      <c r="T265" s="1"/>
      <c r="U265" s="1"/>
      <c r="V265" s="1"/>
      <c r="W265" s="1"/>
      <c r="X265" s="1"/>
      <c r="Y265" s="1"/>
      <c r="Z265" s="1"/>
      <c r="AA265" s="1"/>
    </row>
    <row r="266" spans="1:27" ht="12.75" customHeight="1">
      <c r="A266" s="185">
        <v>134</v>
      </c>
      <c r="B266" s="186">
        <v>43258</v>
      </c>
      <c r="C266" s="186"/>
      <c r="D266" s="187" t="s">
        <v>444</v>
      </c>
      <c r="E266" s="188" t="s">
        <v>590</v>
      </c>
      <c r="F266" s="188">
        <f>342.5-5.1</f>
        <v>337.4</v>
      </c>
      <c r="G266" s="188"/>
      <c r="H266" s="188">
        <v>412.5</v>
      </c>
      <c r="I266" s="190">
        <v>439</v>
      </c>
      <c r="J266" s="160" t="s">
        <v>795</v>
      </c>
      <c r="K266" s="161">
        <f t="shared" si="89"/>
        <v>75.100000000000023</v>
      </c>
      <c r="L266" s="162">
        <f t="shared" si="90"/>
        <v>0.22258446947243635</v>
      </c>
      <c r="M266" s="157" t="s">
        <v>593</v>
      </c>
      <c r="N266" s="163">
        <v>44230</v>
      </c>
      <c r="O266" s="1"/>
      <c r="P266" s="1"/>
      <c r="Q266" s="233"/>
      <c r="R266" s="1"/>
      <c r="S266" s="6" t="s">
        <v>784</v>
      </c>
      <c r="T266" s="1"/>
      <c r="U266" s="1"/>
      <c r="V266" s="1"/>
      <c r="W266" s="1"/>
      <c r="X266" s="1"/>
      <c r="Y266" s="1"/>
      <c r="Z266" s="1"/>
      <c r="AA266" s="1"/>
    </row>
    <row r="267" spans="1:27" ht="12.75" customHeight="1">
      <c r="A267" s="179">
        <v>135</v>
      </c>
      <c r="B267" s="178">
        <v>43285</v>
      </c>
      <c r="C267" s="178"/>
      <c r="D267" s="179" t="s">
        <v>58</v>
      </c>
      <c r="E267" s="180" t="s">
        <v>590</v>
      </c>
      <c r="F267" s="180">
        <f>127.5-5.53</f>
        <v>121.97</v>
      </c>
      <c r="G267" s="181"/>
      <c r="H267" s="181">
        <v>122.5</v>
      </c>
      <c r="I267" s="181">
        <v>170</v>
      </c>
      <c r="J267" s="182" t="s">
        <v>796</v>
      </c>
      <c r="K267" s="183">
        <f t="shared" si="89"/>
        <v>0.53000000000000114</v>
      </c>
      <c r="L267" s="184">
        <f t="shared" si="90"/>
        <v>4.3453308190538747E-3</v>
      </c>
      <c r="M267" s="180" t="s">
        <v>610</v>
      </c>
      <c r="N267" s="178">
        <v>44431</v>
      </c>
      <c r="O267" s="1"/>
      <c r="P267" s="1"/>
      <c r="Q267" s="233"/>
      <c r="R267" s="1"/>
      <c r="S267" s="6" t="s">
        <v>780</v>
      </c>
      <c r="T267" s="1"/>
      <c r="U267" s="1"/>
      <c r="V267" s="1"/>
      <c r="W267" s="1"/>
      <c r="X267" s="1"/>
      <c r="Y267" s="1"/>
      <c r="Z267" s="1"/>
      <c r="AA267" s="1"/>
    </row>
    <row r="268" spans="1:27" ht="12.75" customHeight="1">
      <c r="A268" s="198">
        <v>136</v>
      </c>
      <c r="B268" s="199">
        <v>43294</v>
      </c>
      <c r="C268" s="199"/>
      <c r="D268" s="200" t="s">
        <v>797</v>
      </c>
      <c r="E268" s="201" t="s">
        <v>590</v>
      </c>
      <c r="F268" s="196">
        <v>46.5</v>
      </c>
      <c r="G268" s="201"/>
      <c r="H268" s="201">
        <v>17</v>
      </c>
      <c r="I268" s="202">
        <v>59</v>
      </c>
      <c r="J268" s="170" t="s">
        <v>798</v>
      </c>
      <c r="K268" s="171">
        <f t="shared" si="89"/>
        <v>-29.5</v>
      </c>
      <c r="L268" s="172">
        <f t="shared" si="90"/>
        <v>-0.63440860215053763</v>
      </c>
      <c r="M268" s="168" t="s">
        <v>603</v>
      </c>
      <c r="N268" s="165">
        <v>43887</v>
      </c>
      <c r="O268" s="1"/>
      <c r="P268" s="1"/>
      <c r="Q268" s="233"/>
      <c r="R268" s="1"/>
      <c r="S268" s="6" t="s">
        <v>780</v>
      </c>
      <c r="T268" s="1"/>
      <c r="U268" s="1"/>
      <c r="V268" s="1"/>
      <c r="W268" s="1"/>
      <c r="X268" s="1"/>
      <c r="Y268" s="1"/>
      <c r="Z268" s="1"/>
      <c r="AA268" s="1"/>
    </row>
    <row r="269" spans="1:27" ht="12.75" customHeight="1">
      <c r="A269" s="185">
        <v>137</v>
      </c>
      <c r="B269" s="186">
        <v>43396</v>
      </c>
      <c r="C269" s="186"/>
      <c r="D269" s="187" t="s">
        <v>427</v>
      </c>
      <c r="E269" s="188" t="s">
        <v>590</v>
      </c>
      <c r="F269" s="188">
        <v>156.5</v>
      </c>
      <c r="G269" s="188"/>
      <c r="H269" s="188">
        <v>207.5</v>
      </c>
      <c r="I269" s="190">
        <v>191</v>
      </c>
      <c r="J269" s="160" t="s">
        <v>677</v>
      </c>
      <c r="K269" s="161">
        <f t="shared" si="89"/>
        <v>51</v>
      </c>
      <c r="L269" s="162">
        <f t="shared" si="90"/>
        <v>0.32587859424920129</v>
      </c>
      <c r="M269" s="157" t="s">
        <v>593</v>
      </c>
      <c r="N269" s="163">
        <v>44369</v>
      </c>
      <c r="O269" s="1"/>
      <c r="P269" s="1"/>
      <c r="Q269" s="233"/>
      <c r="R269" s="1"/>
      <c r="S269" s="6" t="s">
        <v>780</v>
      </c>
      <c r="T269" s="1"/>
      <c r="U269" s="1"/>
      <c r="V269" s="1"/>
      <c r="W269" s="1"/>
      <c r="X269" s="1"/>
      <c r="Y269" s="1"/>
      <c r="Z269" s="1"/>
      <c r="AA269" s="1"/>
    </row>
    <row r="270" spans="1:27" ht="12.75" customHeight="1">
      <c r="A270" s="185">
        <v>138</v>
      </c>
      <c r="B270" s="186">
        <v>43439</v>
      </c>
      <c r="C270" s="186"/>
      <c r="D270" s="187" t="s">
        <v>346</v>
      </c>
      <c r="E270" s="188" t="s">
        <v>590</v>
      </c>
      <c r="F270" s="188">
        <v>259.5</v>
      </c>
      <c r="G270" s="188"/>
      <c r="H270" s="188">
        <v>320</v>
      </c>
      <c r="I270" s="190">
        <v>320</v>
      </c>
      <c r="J270" s="160" t="s">
        <v>677</v>
      </c>
      <c r="K270" s="161">
        <f t="shared" si="89"/>
        <v>60.5</v>
      </c>
      <c r="L270" s="162">
        <f t="shared" si="90"/>
        <v>0.23314065510597304</v>
      </c>
      <c r="M270" s="157" t="s">
        <v>593</v>
      </c>
      <c r="N270" s="163">
        <v>44323</v>
      </c>
      <c r="O270" s="1"/>
      <c r="P270" s="1"/>
      <c r="Q270" s="233"/>
      <c r="R270" s="1"/>
      <c r="S270" s="6" t="s">
        <v>780</v>
      </c>
      <c r="T270" s="1"/>
      <c r="U270" s="1"/>
      <c r="V270" s="1"/>
      <c r="W270" s="1"/>
      <c r="X270" s="1"/>
      <c r="Y270" s="1"/>
      <c r="Z270" s="1"/>
      <c r="AA270" s="1"/>
    </row>
    <row r="271" spans="1:27" ht="12.75" customHeight="1">
      <c r="A271" s="198">
        <v>139</v>
      </c>
      <c r="B271" s="199">
        <v>43439</v>
      </c>
      <c r="C271" s="199"/>
      <c r="D271" s="200" t="s">
        <v>799</v>
      </c>
      <c r="E271" s="201" t="s">
        <v>590</v>
      </c>
      <c r="F271" s="201">
        <v>715</v>
      </c>
      <c r="G271" s="201"/>
      <c r="H271" s="201">
        <v>445</v>
      </c>
      <c r="I271" s="202">
        <v>840</v>
      </c>
      <c r="J271" s="170" t="s">
        <v>800</v>
      </c>
      <c r="K271" s="171">
        <f t="shared" si="89"/>
        <v>-270</v>
      </c>
      <c r="L271" s="172">
        <f t="shared" si="90"/>
        <v>-0.3776223776223776</v>
      </c>
      <c r="M271" s="168" t="s">
        <v>603</v>
      </c>
      <c r="N271" s="165">
        <v>43800</v>
      </c>
      <c r="O271" s="1"/>
      <c r="P271" s="1"/>
      <c r="Q271" s="233"/>
      <c r="R271" s="1"/>
      <c r="S271" s="6" t="s">
        <v>780</v>
      </c>
      <c r="T271" s="1"/>
      <c r="U271" s="1"/>
      <c r="V271" s="1"/>
      <c r="W271" s="1"/>
      <c r="X271" s="1"/>
      <c r="Y271" s="1"/>
      <c r="Z271" s="1"/>
      <c r="AA271" s="1"/>
    </row>
    <row r="272" spans="1:27" ht="12.75" customHeight="1">
      <c r="A272" s="185">
        <v>140</v>
      </c>
      <c r="B272" s="186">
        <v>43469</v>
      </c>
      <c r="C272" s="186"/>
      <c r="D272" s="187" t="s">
        <v>180</v>
      </c>
      <c r="E272" s="188" t="s">
        <v>590</v>
      </c>
      <c r="F272" s="188">
        <v>875</v>
      </c>
      <c r="G272" s="188"/>
      <c r="H272" s="188">
        <v>1165</v>
      </c>
      <c r="I272" s="190">
        <v>1185</v>
      </c>
      <c r="J272" s="160" t="s">
        <v>801</v>
      </c>
      <c r="K272" s="161">
        <f t="shared" si="89"/>
        <v>290</v>
      </c>
      <c r="L272" s="162">
        <f t="shared" si="90"/>
        <v>0.33142857142857141</v>
      </c>
      <c r="M272" s="157" t="s">
        <v>593</v>
      </c>
      <c r="N272" s="163">
        <v>43847</v>
      </c>
      <c r="O272" s="1"/>
      <c r="P272" s="1"/>
      <c r="Q272" s="233"/>
      <c r="R272" s="1"/>
      <c r="S272" s="6" t="s">
        <v>780</v>
      </c>
      <c r="T272" s="1"/>
      <c r="U272" s="1"/>
      <c r="V272" s="1"/>
      <c r="W272" s="1"/>
      <c r="X272" s="1"/>
      <c r="Y272" s="1"/>
      <c r="Z272" s="1"/>
      <c r="AA272" s="1"/>
    </row>
    <row r="273" spans="1:27" ht="12.75" customHeight="1">
      <c r="A273" s="185">
        <v>141</v>
      </c>
      <c r="B273" s="186">
        <v>43559</v>
      </c>
      <c r="C273" s="186"/>
      <c r="D273" s="187" t="s">
        <v>364</v>
      </c>
      <c r="E273" s="188" t="s">
        <v>590</v>
      </c>
      <c r="F273" s="188">
        <f>387-14.63</f>
        <v>372.37</v>
      </c>
      <c r="G273" s="188"/>
      <c r="H273" s="188">
        <v>490</v>
      </c>
      <c r="I273" s="190">
        <v>490</v>
      </c>
      <c r="J273" s="160" t="s">
        <v>677</v>
      </c>
      <c r="K273" s="161">
        <f t="shared" si="89"/>
        <v>117.63</v>
      </c>
      <c r="L273" s="162">
        <f t="shared" si="90"/>
        <v>0.31589548030185027</v>
      </c>
      <c r="M273" s="157" t="s">
        <v>593</v>
      </c>
      <c r="N273" s="163">
        <v>43850</v>
      </c>
      <c r="O273" s="1"/>
      <c r="P273" s="1"/>
      <c r="Q273" s="233"/>
      <c r="R273" s="1"/>
      <c r="S273" s="6" t="s">
        <v>780</v>
      </c>
      <c r="T273" s="1"/>
      <c r="U273" s="1"/>
      <c r="V273" s="1"/>
      <c r="W273" s="1"/>
      <c r="X273" s="1"/>
      <c r="Y273" s="1"/>
      <c r="Z273" s="1"/>
      <c r="AA273" s="1"/>
    </row>
    <row r="274" spans="1:27" ht="12.75" customHeight="1">
      <c r="A274" s="198">
        <v>142</v>
      </c>
      <c r="B274" s="199">
        <v>43578</v>
      </c>
      <c r="C274" s="199"/>
      <c r="D274" s="200" t="s">
        <v>802</v>
      </c>
      <c r="E274" s="201" t="s">
        <v>602</v>
      </c>
      <c r="F274" s="201">
        <v>220</v>
      </c>
      <c r="G274" s="201"/>
      <c r="H274" s="201">
        <v>127.5</v>
      </c>
      <c r="I274" s="202">
        <v>284</v>
      </c>
      <c r="J274" s="170" t="s">
        <v>803</v>
      </c>
      <c r="K274" s="171">
        <f t="shared" si="89"/>
        <v>-92.5</v>
      </c>
      <c r="L274" s="172">
        <f t="shared" si="90"/>
        <v>-0.42045454545454547</v>
      </c>
      <c r="M274" s="168" t="s">
        <v>603</v>
      </c>
      <c r="N274" s="165">
        <v>43896</v>
      </c>
      <c r="O274" s="1"/>
      <c r="P274" s="1"/>
      <c r="Q274" s="233"/>
      <c r="R274" s="1"/>
      <c r="S274" s="6" t="s">
        <v>780</v>
      </c>
      <c r="T274" s="1"/>
      <c r="U274" s="1"/>
      <c r="V274" s="1"/>
      <c r="W274" s="1"/>
      <c r="X274" s="1"/>
      <c r="Y274" s="1"/>
      <c r="Z274" s="1"/>
      <c r="AA274" s="1"/>
    </row>
    <row r="275" spans="1:27" ht="12.75" customHeight="1">
      <c r="A275" s="185">
        <v>143</v>
      </c>
      <c r="B275" s="186">
        <v>43622</v>
      </c>
      <c r="C275" s="186"/>
      <c r="D275" s="187" t="s">
        <v>489</v>
      </c>
      <c r="E275" s="188" t="s">
        <v>602</v>
      </c>
      <c r="F275" s="188">
        <v>332.8</v>
      </c>
      <c r="G275" s="188"/>
      <c r="H275" s="188">
        <v>405</v>
      </c>
      <c r="I275" s="190">
        <v>419</v>
      </c>
      <c r="J275" s="160" t="s">
        <v>804</v>
      </c>
      <c r="K275" s="161">
        <f t="shared" si="89"/>
        <v>72.199999999999989</v>
      </c>
      <c r="L275" s="162">
        <f t="shared" si="90"/>
        <v>0.21694711538461534</v>
      </c>
      <c r="M275" s="157" t="s">
        <v>593</v>
      </c>
      <c r="N275" s="163">
        <v>43860</v>
      </c>
      <c r="O275" s="1"/>
      <c r="P275" s="1"/>
      <c r="Q275" s="233"/>
      <c r="R275" s="1"/>
      <c r="S275" s="6" t="s">
        <v>784</v>
      </c>
      <c r="T275" s="1"/>
      <c r="U275" s="1"/>
      <c r="V275" s="1"/>
      <c r="W275" s="1"/>
      <c r="X275" s="1"/>
      <c r="Y275" s="1"/>
      <c r="Z275" s="1"/>
      <c r="AA275" s="1"/>
    </row>
    <row r="276" spans="1:27" ht="12.75" customHeight="1">
      <c r="A276" s="179">
        <v>144</v>
      </c>
      <c r="B276" s="178">
        <v>43641</v>
      </c>
      <c r="C276" s="178"/>
      <c r="D276" s="179" t="s">
        <v>172</v>
      </c>
      <c r="E276" s="180" t="s">
        <v>590</v>
      </c>
      <c r="F276" s="180">
        <v>386</v>
      </c>
      <c r="G276" s="181"/>
      <c r="H276" s="181">
        <v>395</v>
      </c>
      <c r="I276" s="181">
        <v>452</v>
      </c>
      <c r="J276" s="182" t="s">
        <v>805</v>
      </c>
      <c r="K276" s="183">
        <f t="shared" si="89"/>
        <v>9</v>
      </c>
      <c r="L276" s="184">
        <f t="shared" si="90"/>
        <v>2.3316062176165803E-2</v>
      </c>
      <c r="M276" s="180" t="s">
        <v>610</v>
      </c>
      <c r="N276" s="178">
        <v>43868</v>
      </c>
      <c r="O276" s="1"/>
      <c r="P276" s="1"/>
      <c r="Q276" s="233"/>
      <c r="R276" s="1"/>
      <c r="S276" s="6" t="s">
        <v>784</v>
      </c>
      <c r="T276" s="1"/>
      <c r="U276" s="1"/>
      <c r="V276" s="1"/>
      <c r="W276" s="1"/>
      <c r="X276" s="1"/>
      <c r="Y276" s="1"/>
      <c r="Z276" s="1"/>
      <c r="AA276" s="1"/>
    </row>
    <row r="277" spans="1:27" ht="12.75" customHeight="1">
      <c r="A277" s="179">
        <v>145</v>
      </c>
      <c r="B277" s="178">
        <v>43707</v>
      </c>
      <c r="C277" s="178"/>
      <c r="D277" s="179" t="s">
        <v>146</v>
      </c>
      <c r="E277" s="180" t="s">
        <v>590</v>
      </c>
      <c r="F277" s="180">
        <v>137.5</v>
      </c>
      <c r="G277" s="181"/>
      <c r="H277" s="181">
        <v>138.5</v>
      </c>
      <c r="I277" s="181">
        <v>190</v>
      </c>
      <c r="J277" s="182" t="s">
        <v>806</v>
      </c>
      <c r="K277" s="183">
        <f t="shared" si="89"/>
        <v>1</v>
      </c>
      <c r="L277" s="184">
        <f t="shared" si="90"/>
        <v>7.2727272727272727E-3</v>
      </c>
      <c r="M277" s="180" t="s">
        <v>610</v>
      </c>
      <c r="N277" s="178">
        <v>44432</v>
      </c>
      <c r="O277" s="1"/>
      <c r="P277" s="1"/>
      <c r="Q277" s="233"/>
      <c r="R277" s="1"/>
      <c r="S277" s="6" t="s">
        <v>780</v>
      </c>
      <c r="T277" s="1"/>
      <c r="U277" s="1"/>
      <c r="V277" s="1"/>
      <c r="W277" s="1"/>
      <c r="X277" s="1"/>
      <c r="Y277" s="1"/>
      <c r="Z277" s="1"/>
      <c r="AA277" s="1"/>
    </row>
    <row r="278" spans="1:27" ht="12.75" customHeight="1">
      <c r="A278" s="185">
        <v>146</v>
      </c>
      <c r="B278" s="186">
        <v>43731</v>
      </c>
      <c r="C278" s="186"/>
      <c r="D278" s="187" t="s">
        <v>437</v>
      </c>
      <c r="E278" s="188" t="s">
        <v>590</v>
      </c>
      <c r="F278" s="188">
        <v>235</v>
      </c>
      <c r="G278" s="188"/>
      <c r="H278" s="188">
        <v>295</v>
      </c>
      <c r="I278" s="190">
        <v>296</v>
      </c>
      <c r="J278" s="160" t="s">
        <v>807</v>
      </c>
      <c r="K278" s="161">
        <f t="shared" si="89"/>
        <v>60</v>
      </c>
      <c r="L278" s="162">
        <f t="shared" si="90"/>
        <v>0.25531914893617019</v>
      </c>
      <c r="M278" s="157" t="s">
        <v>593</v>
      </c>
      <c r="N278" s="163">
        <v>43844</v>
      </c>
      <c r="O278" s="1"/>
      <c r="P278" s="1"/>
      <c r="Q278" s="233"/>
      <c r="R278" s="1"/>
      <c r="S278" s="6" t="s">
        <v>784</v>
      </c>
      <c r="T278" s="1"/>
      <c r="U278" s="1"/>
      <c r="V278" s="1"/>
      <c r="W278" s="1"/>
      <c r="X278" s="1"/>
      <c r="Y278" s="1"/>
      <c r="Z278" s="1"/>
      <c r="AA278" s="1"/>
    </row>
    <row r="279" spans="1:27" ht="12.75" customHeight="1">
      <c r="A279" s="185">
        <v>147</v>
      </c>
      <c r="B279" s="186">
        <v>43752</v>
      </c>
      <c r="C279" s="186"/>
      <c r="D279" s="187" t="s">
        <v>808</v>
      </c>
      <c r="E279" s="188" t="s">
        <v>590</v>
      </c>
      <c r="F279" s="188">
        <v>277.5</v>
      </c>
      <c r="G279" s="188"/>
      <c r="H279" s="188">
        <v>333</v>
      </c>
      <c r="I279" s="190">
        <v>333</v>
      </c>
      <c r="J279" s="160" t="s">
        <v>809</v>
      </c>
      <c r="K279" s="161">
        <f t="shared" si="89"/>
        <v>55.5</v>
      </c>
      <c r="L279" s="162">
        <f t="shared" si="90"/>
        <v>0.2</v>
      </c>
      <c r="M279" s="157" t="s">
        <v>593</v>
      </c>
      <c r="N279" s="163">
        <v>43846</v>
      </c>
      <c r="O279" s="1"/>
      <c r="P279" s="1"/>
      <c r="Q279" s="233"/>
      <c r="R279" s="1"/>
      <c r="S279" s="6" t="s">
        <v>780</v>
      </c>
      <c r="T279" s="1"/>
      <c r="U279" s="1"/>
      <c r="V279" s="1"/>
      <c r="W279" s="1"/>
      <c r="X279" s="1"/>
      <c r="Y279" s="1"/>
      <c r="Z279" s="1"/>
      <c r="AA279" s="1"/>
    </row>
    <row r="280" spans="1:27" ht="12.75" customHeight="1">
      <c r="A280" s="185">
        <v>148</v>
      </c>
      <c r="B280" s="186">
        <v>43752</v>
      </c>
      <c r="C280" s="186"/>
      <c r="D280" s="187" t="s">
        <v>810</v>
      </c>
      <c r="E280" s="188" t="s">
        <v>590</v>
      </c>
      <c r="F280" s="188">
        <v>930</v>
      </c>
      <c r="G280" s="188"/>
      <c r="H280" s="188">
        <v>1165</v>
      </c>
      <c r="I280" s="190">
        <v>1200</v>
      </c>
      <c r="J280" s="160" t="s">
        <v>811</v>
      </c>
      <c r="K280" s="161">
        <f t="shared" si="89"/>
        <v>235</v>
      </c>
      <c r="L280" s="162">
        <f t="shared" si="90"/>
        <v>0.25268817204301075</v>
      </c>
      <c r="M280" s="157" t="s">
        <v>593</v>
      </c>
      <c r="N280" s="163">
        <v>43847</v>
      </c>
      <c r="O280" s="1"/>
      <c r="P280" s="1"/>
      <c r="Q280" s="233"/>
      <c r="R280" s="1"/>
      <c r="S280" s="6" t="s">
        <v>784</v>
      </c>
      <c r="T280" s="1"/>
      <c r="U280" s="1"/>
      <c r="V280" s="1"/>
      <c r="W280" s="1"/>
      <c r="X280" s="1"/>
      <c r="Y280" s="1"/>
      <c r="Z280" s="1"/>
      <c r="AA280" s="1"/>
    </row>
    <row r="281" spans="1:27" ht="12.75" customHeight="1">
      <c r="A281" s="185">
        <v>149</v>
      </c>
      <c r="B281" s="186">
        <v>43753</v>
      </c>
      <c r="C281" s="186"/>
      <c r="D281" s="187" t="s">
        <v>812</v>
      </c>
      <c r="E281" s="188" t="s">
        <v>590</v>
      </c>
      <c r="F281" s="158">
        <v>111</v>
      </c>
      <c r="G281" s="188"/>
      <c r="H281" s="188">
        <v>141</v>
      </c>
      <c r="I281" s="190">
        <v>141</v>
      </c>
      <c r="J281" s="160" t="s">
        <v>813</v>
      </c>
      <c r="K281" s="161">
        <f t="shared" si="89"/>
        <v>30</v>
      </c>
      <c r="L281" s="162">
        <f t="shared" si="90"/>
        <v>0.27027027027027029</v>
      </c>
      <c r="M281" s="157" t="s">
        <v>593</v>
      </c>
      <c r="N281" s="163">
        <v>44328</v>
      </c>
      <c r="O281" s="1"/>
      <c r="P281" s="1"/>
      <c r="Q281" s="233"/>
      <c r="R281" s="1"/>
      <c r="S281" s="6" t="s">
        <v>784</v>
      </c>
      <c r="T281" s="1"/>
      <c r="U281" s="1"/>
      <c r="V281" s="1"/>
      <c r="W281" s="1"/>
      <c r="X281" s="1"/>
      <c r="Y281" s="1"/>
      <c r="Z281" s="1"/>
      <c r="AA281" s="1"/>
    </row>
    <row r="282" spans="1:27" ht="12.75" customHeight="1">
      <c r="A282" s="185">
        <v>150</v>
      </c>
      <c r="B282" s="186">
        <v>43753</v>
      </c>
      <c r="C282" s="186"/>
      <c r="D282" s="187" t="s">
        <v>814</v>
      </c>
      <c r="E282" s="188" t="s">
        <v>590</v>
      </c>
      <c r="F282" s="158">
        <v>296</v>
      </c>
      <c r="G282" s="188"/>
      <c r="H282" s="188">
        <v>370</v>
      </c>
      <c r="I282" s="190">
        <v>370</v>
      </c>
      <c r="J282" s="160" t="s">
        <v>677</v>
      </c>
      <c r="K282" s="161">
        <f t="shared" si="89"/>
        <v>74</v>
      </c>
      <c r="L282" s="162">
        <f t="shared" si="90"/>
        <v>0.25</v>
      </c>
      <c r="M282" s="157" t="s">
        <v>593</v>
      </c>
      <c r="N282" s="163">
        <v>43853</v>
      </c>
      <c r="O282" s="1"/>
      <c r="P282" s="1"/>
      <c r="Q282" s="233"/>
      <c r="R282" s="1"/>
      <c r="S282" s="6" t="s">
        <v>784</v>
      </c>
      <c r="T282" s="1"/>
      <c r="U282" s="1"/>
      <c r="V282" s="1"/>
      <c r="W282" s="1"/>
      <c r="X282" s="1"/>
      <c r="Y282" s="1"/>
      <c r="Z282" s="1"/>
      <c r="AA282" s="1"/>
    </row>
    <row r="283" spans="1:27" ht="12.75" customHeight="1">
      <c r="A283" s="185">
        <v>151</v>
      </c>
      <c r="B283" s="186">
        <v>43754</v>
      </c>
      <c r="C283" s="186"/>
      <c r="D283" s="187" t="s">
        <v>815</v>
      </c>
      <c r="E283" s="188" t="s">
        <v>590</v>
      </c>
      <c r="F283" s="158">
        <v>300</v>
      </c>
      <c r="G283" s="188"/>
      <c r="H283" s="188">
        <v>382.5</v>
      </c>
      <c r="I283" s="190">
        <v>344</v>
      </c>
      <c r="J283" s="160" t="s">
        <v>816</v>
      </c>
      <c r="K283" s="161">
        <f t="shared" si="89"/>
        <v>82.5</v>
      </c>
      <c r="L283" s="162">
        <f t="shared" si="90"/>
        <v>0.27500000000000002</v>
      </c>
      <c r="M283" s="157" t="s">
        <v>593</v>
      </c>
      <c r="N283" s="163">
        <v>44238</v>
      </c>
      <c r="O283" s="1"/>
      <c r="P283" s="1"/>
      <c r="Q283" s="233"/>
      <c r="R283" s="1"/>
      <c r="S283" s="6" t="s">
        <v>784</v>
      </c>
      <c r="T283" s="1"/>
      <c r="U283" s="1"/>
      <c r="V283" s="1"/>
      <c r="W283" s="1"/>
      <c r="X283" s="1"/>
      <c r="Y283" s="1"/>
      <c r="Z283" s="1"/>
      <c r="AA283" s="1"/>
    </row>
    <row r="284" spans="1:27" ht="12.75" customHeight="1">
      <c r="A284" s="185">
        <v>152</v>
      </c>
      <c r="B284" s="186">
        <v>43832</v>
      </c>
      <c r="C284" s="186"/>
      <c r="D284" s="187" t="s">
        <v>817</v>
      </c>
      <c r="E284" s="188" t="s">
        <v>590</v>
      </c>
      <c r="F284" s="158">
        <v>495</v>
      </c>
      <c r="G284" s="188"/>
      <c r="H284" s="188">
        <v>595</v>
      </c>
      <c r="I284" s="190">
        <v>590</v>
      </c>
      <c r="J284" s="160" t="s">
        <v>613</v>
      </c>
      <c r="K284" s="161">
        <f t="shared" si="89"/>
        <v>100</v>
      </c>
      <c r="L284" s="162">
        <f t="shared" si="90"/>
        <v>0.20202020202020202</v>
      </c>
      <c r="M284" s="157" t="s">
        <v>593</v>
      </c>
      <c r="N284" s="163">
        <v>44589</v>
      </c>
      <c r="O284" s="1"/>
      <c r="P284" s="1"/>
      <c r="Q284" s="233"/>
      <c r="R284" s="1"/>
      <c r="S284" s="6" t="s">
        <v>784</v>
      </c>
      <c r="T284" s="1"/>
      <c r="U284" s="1"/>
      <c r="V284" s="1"/>
      <c r="W284" s="1"/>
      <c r="X284" s="1"/>
      <c r="Y284" s="1"/>
      <c r="Z284" s="1"/>
      <c r="AA284" s="1"/>
    </row>
    <row r="285" spans="1:27" ht="12.75" customHeight="1">
      <c r="A285" s="185">
        <v>153</v>
      </c>
      <c r="B285" s="186">
        <v>43966</v>
      </c>
      <c r="C285" s="186"/>
      <c r="D285" s="187" t="s">
        <v>76</v>
      </c>
      <c r="E285" s="188" t="s">
        <v>590</v>
      </c>
      <c r="F285" s="158">
        <v>67.5</v>
      </c>
      <c r="G285" s="188"/>
      <c r="H285" s="188">
        <v>86</v>
      </c>
      <c r="I285" s="190">
        <v>86</v>
      </c>
      <c r="J285" s="160" t="s">
        <v>818</v>
      </c>
      <c r="K285" s="161">
        <f t="shared" si="89"/>
        <v>18.5</v>
      </c>
      <c r="L285" s="162">
        <f t="shared" si="90"/>
        <v>0.27407407407407408</v>
      </c>
      <c r="M285" s="157" t="s">
        <v>593</v>
      </c>
      <c r="N285" s="163">
        <v>44008</v>
      </c>
      <c r="O285" s="1"/>
      <c r="P285" s="1"/>
      <c r="Q285" s="233"/>
      <c r="R285" s="1"/>
      <c r="S285" s="6" t="s">
        <v>784</v>
      </c>
      <c r="T285" s="1"/>
      <c r="U285" s="1"/>
      <c r="V285" s="1"/>
      <c r="W285" s="1"/>
      <c r="X285" s="1"/>
      <c r="Y285" s="1"/>
      <c r="Z285" s="1"/>
      <c r="AA285" s="1"/>
    </row>
    <row r="286" spans="1:27" ht="12.75" customHeight="1">
      <c r="A286" s="185">
        <v>154</v>
      </c>
      <c r="B286" s="186">
        <v>44035</v>
      </c>
      <c r="C286" s="186"/>
      <c r="D286" s="187" t="s">
        <v>488</v>
      </c>
      <c r="E286" s="188" t="s">
        <v>590</v>
      </c>
      <c r="F286" s="158">
        <v>231</v>
      </c>
      <c r="G286" s="188"/>
      <c r="H286" s="188">
        <v>281</v>
      </c>
      <c r="I286" s="190">
        <v>281</v>
      </c>
      <c r="J286" s="160" t="s">
        <v>677</v>
      </c>
      <c r="K286" s="161">
        <f t="shared" si="89"/>
        <v>50</v>
      </c>
      <c r="L286" s="162">
        <f t="shared" si="90"/>
        <v>0.21645021645021645</v>
      </c>
      <c r="M286" s="157" t="s">
        <v>593</v>
      </c>
      <c r="N286" s="163">
        <v>44358</v>
      </c>
      <c r="O286" s="1"/>
      <c r="P286" s="1"/>
      <c r="Q286" s="233"/>
      <c r="R286" s="1"/>
      <c r="S286" s="6" t="s">
        <v>784</v>
      </c>
      <c r="T286" s="1"/>
      <c r="U286" s="1"/>
      <c r="V286" s="1"/>
      <c r="W286" s="1"/>
      <c r="X286" s="1"/>
      <c r="Y286" s="1"/>
      <c r="Z286" s="1"/>
      <c r="AA286" s="1"/>
    </row>
    <row r="287" spans="1:27" ht="12.75" customHeight="1">
      <c r="A287" s="185">
        <v>155</v>
      </c>
      <c r="B287" s="186">
        <v>44092</v>
      </c>
      <c r="C287" s="186"/>
      <c r="D287" s="187" t="s">
        <v>144</v>
      </c>
      <c r="E287" s="188" t="s">
        <v>590</v>
      </c>
      <c r="F287" s="188">
        <v>206</v>
      </c>
      <c r="G287" s="188"/>
      <c r="H287" s="188">
        <v>248</v>
      </c>
      <c r="I287" s="190">
        <v>248</v>
      </c>
      <c r="J287" s="160" t="s">
        <v>677</v>
      </c>
      <c r="K287" s="161">
        <f t="shared" si="89"/>
        <v>42</v>
      </c>
      <c r="L287" s="162">
        <f t="shared" si="90"/>
        <v>0.20388349514563106</v>
      </c>
      <c r="M287" s="157" t="s">
        <v>593</v>
      </c>
      <c r="N287" s="163">
        <v>44214</v>
      </c>
      <c r="O287" s="1"/>
      <c r="P287" s="1"/>
      <c r="Q287" s="233"/>
      <c r="R287" s="1"/>
      <c r="S287" s="6" t="s">
        <v>784</v>
      </c>
      <c r="T287" s="1"/>
      <c r="U287" s="1"/>
      <c r="V287" s="1"/>
      <c r="W287" s="1"/>
      <c r="X287" s="1"/>
      <c r="Y287" s="1"/>
      <c r="Z287" s="1"/>
      <c r="AA287" s="1"/>
    </row>
    <row r="288" spans="1:27" ht="12.75" customHeight="1">
      <c r="A288" s="185">
        <v>156</v>
      </c>
      <c r="B288" s="186">
        <v>44140</v>
      </c>
      <c r="C288" s="186"/>
      <c r="D288" s="187" t="s">
        <v>144</v>
      </c>
      <c r="E288" s="188" t="s">
        <v>590</v>
      </c>
      <c r="F288" s="188">
        <v>182.5</v>
      </c>
      <c r="G288" s="188"/>
      <c r="H288" s="188">
        <v>248</v>
      </c>
      <c r="I288" s="190">
        <v>248</v>
      </c>
      <c r="J288" s="160" t="s">
        <v>677</v>
      </c>
      <c r="K288" s="161">
        <f t="shared" si="89"/>
        <v>65.5</v>
      </c>
      <c r="L288" s="162">
        <f t="shared" si="90"/>
        <v>0.35890410958904112</v>
      </c>
      <c r="M288" s="157" t="s">
        <v>593</v>
      </c>
      <c r="N288" s="163">
        <v>44214</v>
      </c>
      <c r="O288" s="1"/>
      <c r="P288" s="1"/>
      <c r="Q288" s="233"/>
      <c r="R288" s="1"/>
      <c r="S288" s="6" t="s">
        <v>784</v>
      </c>
      <c r="T288" s="1"/>
      <c r="U288" s="1"/>
      <c r="V288" s="1"/>
      <c r="W288" s="1"/>
      <c r="X288" s="1"/>
      <c r="Y288" s="1"/>
      <c r="Z288" s="1"/>
      <c r="AA288" s="1"/>
    </row>
    <row r="289" spans="1:27" ht="12.75" customHeight="1">
      <c r="A289" s="185">
        <v>157</v>
      </c>
      <c r="B289" s="186">
        <v>44140</v>
      </c>
      <c r="C289" s="186"/>
      <c r="D289" s="187" t="s">
        <v>346</v>
      </c>
      <c r="E289" s="188" t="s">
        <v>590</v>
      </c>
      <c r="F289" s="188">
        <v>247.5</v>
      </c>
      <c r="G289" s="188"/>
      <c r="H289" s="188">
        <v>320</v>
      </c>
      <c r="I289" s="190">
        <v>320</v>
      </c>
      <c r="J289" s="160" t="s">
        <v>677</v>
      </c>
      <c r="K289" s="161">
        <f t="shared" si="89"/>
        <v>72.5</v>
      </c>
      <c r="L289" s="162">
        <f t="shared" si="90"/>
        <v>0.29292929292929293</v>
      </c>
      <c r="M289" s="157" t="s">
        <v>593</v>
      </c>
      <c r="N289" s="163">
        <v>44323</v>
      </c>
      <c r="O289" s="1"/>
      <c r="P289" s="1"/>
      <c r="Q289" s="233"/>
      <c r="R289" s="1"/>
      <c r="S289" s="6" t="s">
        <v>784</v>
      </c>
      <c r="T289" s="1"/>
      <c r="U289" s="1"/>
      <c r="V289" s="1"/>
      <c r="W289" s="1"/>
      <c r="X289" s="1"/>
      <c r="Y289" s="1"/>
      <c r="Z289" s="1"/>
      <c r="AA289" s="1"/>
    </row>
    <row r="290" spans="1:27" ht="12.75" customHeight="1">
      <c r="A290" s="185">
        <v>158</v>
      </c>
      <c r="B290" s="186">
        <v>44140</v>
      </c>
      <c r="C290" s="186"/>
      <c r="D290" s="187" t="s">
        <v>203</v>
      </c>
      <c r="E290" s="188" t="s">
        <v>590</v>
      </c>
      <c r="F290" s="158">
        <v>925</v>
      </c>
      <c r="G290" s="188"/>
      <c r="H290" s="188">
        <v>1095</v>
      </c>
      <c r="I290" s="190">
        <v>1093</v>
      </c>
      <c r="J290" s="160" t="s">
        <v>819</v>
      </c>
      <c r="K290" s="161">
        <f t="shared" si="89"/>
        <v>170</v>
      </c>
      <c r="L290" s="162">
        <f t="shared" si="90"/>
        <v>0.18378378378378379</v>
      </c>
      <c r="M290" s="157" t="s">
        <v>593</v>
      </c>
      <c r="N290" s="163">
        <v>44201</v>
      </c>
      <c r="O290" s="1"/>
      <c r="P290" s="1"/>
      <c r="Q290" s="233"/>
      <c r="R290" s="1"/>
      <c r="S290" s="6" t="s">
        <v>784</v>
      </c>
      <c r="T290" s="1"/>
      <c r="U290" s="1"/>
      <c r="V290" s="1"/>
      <c r="W290" s="1"/>
      <c r="X290" s="1"/>
      <c r="Y290" s="1"/>
      <c r="Z290" s="1"/>
      <c r="AA290" s="1"/>
    </row>
    <row r="291" spans="1:27" ht="12.75" customHeight="1">
      <c r="A291" s="185">
        <v>159</v>
      </c>
      <c r="B291" s="186">
        <v>44140</v>
      </c>
      <c r="C291" s="186"/>
      <c r="D291" s="187" t="s">
        <v>364</v>
      </c>
      <c r="E291" s="188" t="s">
        <v>590</v>
      </c>
      <c r="F291" s="158">
        <v>332.5</v>
      </c>
      <c r="G291" s="188"/>
      <c r="H291" s="188">
        <v>393</v>
      </c>
      <c r="I291" s="190">
        <v>406</v>
      </c>
      <c r="J291" s="160" t="s">
        <v>820</v>
      </c>
      <c r="K291" s="161">
        <f t="shared" si="89"/>
        <v>60.5</v>
      </c>
      <c r="L291" s="162">
        <f t="shared" si="90"/>
        <v>0.18195488721804512</v>
      </c>
      <c r="M291" s="157" t="s">
        <v>593</v>
      </c>
      <c r="N291" s="163">
        <v>44256</v>
      </c>
      <c r="O291" s="1"/>
      <c r="P291" s="1"/>
      <c r="Q291" s="233"/>
      <c r="R291" s="1"/>
      <c r="S291" s="6" t="s">
        <v>784</v>
      </c>
      <c r="T291" s="1"/>
      <c r="U291" s="1"/>
      <c r="V291" s="1"/>
      <c r="W291" s="1"/>
      <c r="X291" s="1"/>
      <c r="Y291" s="1"/>
      <c r="Z291" s="1"/>
      <c r="AA291" s="1"/>
    </row>
    <row r="292" spans="1:27" ht="12.75" customHeight="1">
      <c r="A292" s="185">
        <v>160</v>
      </c>
      <c r="B292" s="186">
        <v>44141</v>
      </c>
      <c r="C292" s="186"/>
      <c r="D292" s="187" t="s">
        <v>488</v>
      </c>
      <c r="E292" s="188" t="s">
        <v>590</v>
      </c>
      <c r="F292" s="158">
        <v>231</v>
      </c>
      <c r="G292" s="188"/>
      <c r="H292" s="188">
        <v>281</v>
      </c>
      <c r="I292" s="190">
        <v>281</v>
      </c>
      <c r="J292" s="160" t="s">
        <v>677</v>
      </c>
      <c r="K292" s="161">
        <f t="shared" si="89"/>
        <v>50</v>
      </c>
      <c r="L292" s="162">
        <f t="shared" si="90"/>
        <v>0.21645021645021645</v>
      </c>
      <c r="M292" s="157" t="s">
        <v>593</v>
      </c>
      <c r="N292" s="163">
        <v>44358</v>
      </c>
      <c r="O292" s="1"/>
      <c r="P292" s="1"/>
      <c r="Q292" s="233"/>
      <c r="R292" s="1"/>
      <c r="S292" s="6" t="s">
        <v>784</v>
      </c>
      <c r="T292" s="1"/>
      <c r="U292" s="1"/>
      <c r="V292" s="1"/>
      <c r="W292" s="1"/>
      <c r="X292" s="1"/>
      <c r="Y292" s="1"/>
      <c r="Z292" s="1"/>
      <c r="AA292" s="1"/>
    </row>
    <row r="293" spans="1:27" ht="12.75" customHeight="1">
      <c r="A293" s="185">
        <v>161</v>
      </c>
      <c r="B293" s="186">
        <v>44187</v>
      </c>
      <c r="C293" s="186"/>
      <c r="D293" s="187" t="s">
        <v>821</v>
      </c>
      <c r="E293" s="188" t="s">
        <v>590</v>
      </c>
      <c r="F293" s="158">
        <v>190</v>
      </c>
      <c r="G293" s="188"/>
      <c r="H293" s="188">
        <v>239</v>
      </c>
      <c r="I293" s="190">
        <v>239</v>
      </c>
      <c r="J293" s="160" t="s">
        <v>822</v>
      </c>
      <c r="K293" s="161">
        <f t="shared" si="89"/>
        <v>49</v>
      </c>
      <c r="L293" s="162">
        <f t="shared" si="90"/>
        <v>0.25789473684210529</v>
      </c>
      <c r="M293" s="157" t="s">
        <v>593</v>
      </c>
      <c r="N293" s="163">
        <v>44844</v>
      </c>
      <c r="O293" s="1"/>
      <c r="P293" s="1"/>
      <c r="Q293" s="233"/>
      <c r="R293" s="1"/>
      <c r="S293" s="6" t="s">
        <v>784</v>
      </c>
    </row>
    <row r="294" spans="1:27" ht="12.75" customHeight="1">
      <c r="A294" s="185">
        <v>162</v>
      </c>
      <c r="B294" s="186">
        <v>44258</v>
      </c>
      <c r="C294" s="186"/>
      <c r="D294" s="187" t="s">
        <v>817</v>
      </c>
      <c r="E294" s="188" t="s">
        <v>590</v>
      </c>
      <c r="F294" s="158">
        <v>495</v>
      </c>
      <c r="G294" s="188"/>
      <c r="H294" s="188">
        <v>595</v>
      </c>
      <c r="I294" s="190">
        <v>590</v>
      </c>
      <c r="J294" s="160" t="s">
        <v>613</v>
      </c>
      <c r="K294" s="161">
        <f t="shared" si="89"/>
        <v>100</v>
      </c>
      <c r="L294" s="162">
        <f t="shared" si="90"/>
        <v>0.20202020202020202</v>
      </c>
      <c r="M294" s="157" t="s">
        <v>593</v>
      </c>
      <c r="N294" s="163">
        <v>44589</v>
      </c>
      <c r="O294" s="1"/>
      <c r="P294" s="1"/>
      <c r="Q294" s="233"/>
      <c r="S294" s="6" t="s">
        <v>784</v>
      </c>
    </row>
    <row r="295" spans="1:27" ht="12.75" customHeight="1">
      <c r="A295" s="185">
        <v>163</v>
      </c>
      <c r="B295" s="186">
        <v>44274</v>
      </c>
      <c r="C295" s="186"/>
      <c r="D295" s="187" t="s">
        <v>364</v>
      </c>
      <c r="E295" s="188" t="s">
        <v>590</v>
      </c>
      <c r="F295" s="158">
        <v>355</v>
      </c>
      <c r="G295" s="188"/>
      <c r="H295" s="188">
        <v>422.5</v>
      </c>
      <c r="I295" s="190">
        <v>420</v>
      </c>
      <c r="J295" s="160" t="s">
        <v>823</v>
      </c>
      <c r="K295" s="161">
        <f t="shared" si="89"/>
        <v>67.5</v>
      </c>
      <c r="L295" s="162">
        <f t="shared" si="90"/>
        <v>0.19014084507042253</v>
      </c>
      <c r="M295" s="157" t="s">
        <v>593</v>
      </c>
      <c r="N295" s="163">
        <v>44361</v>
      </c>
      <c r="O295" s="1"/>
      <c r="S295" s="203" t="s">
        <v>784</v>
      </c>
      <c r="T295" s="1"/>
      <c r="U295" s="1"/>
      <c r="V295" s="1"/>
      <c r="W295" s="1"/>
      <c r="X295" s="1"/>
      <c r="Y295" s="1"/>
      <c r="Z295" s="1"/>
      <c r="AA295" s="1"/>
    </row>
    <row r="296" spans="1:27" ht="12.75" customHeight="1">
      <c r="A296" s="185">
        <v>164</v>
      </c>
      <c r="B296" s="186">
        <v>44295</v>
      </c>
      <c r="C296" s="186"/>
      <c r="D296" s="187" t="s">
        <v>326</v>
      </c>
      <c r="E296" s="188" t="s">
        <v>590</v>
      </c>
      <c r="F296" s="158">
        <v>555</v>
      </c>
      <c r="G296" s="188"/>
      <c r="H296" s="188">
        <v>663</v>
      </c>
      <c r="I296" s="190">
        <v>663</v>
      </c>
      <c r="J296" s="160" t="s">
        <v>824</v>
      </c>
      <c r="K296" s="161">
        <f t="shared" si="89"/>
        <v>108</v>
      </c>
      <c r="L296" s="162">
        <f t="shared" si="90"/>
        <v>0.19459459459459461</v>
      </c>
      <c r="M296" s="157" t="s">
        <v>593</v>
      </c>
      <c r="N296" s="163">
        <v>44321</v>
      </c>
      <c r="O296" s="1"/>
      <c r="P296" s="1"/>
      <c r="Q296" s="233"/>
      <c r="R296" s="1"/>
      <c r="S296" s="203" t="s">
        <v>784</v>
      </c>
    </row>
    <row r="297" spans="1:27" ht="12.75" customHeight="1">
      <c r="A297" s="185">
        <v>165</v>
      </c>
      <c r="B297" s="186">
        <v>44308</v>
      </c>
      <c r="C297" s="186"/>
      <c r="D297" s="187" t="s">
        <v>788</v>
      </c>
      <c r="E297" s="188" t="s">
        <v>590</v>
      </c>
      <c r="F297" s="158">
        <v>126.5</v>
      </c>
      <c r="G297" s="188"/>
      <c r="H297" s="188">
        <v>155</v>
      </c>
      <c r="I297" s="190">
        <v>155</v>
      </c>
      <c r="J297" s="160" t="s">
        <v>677</v>
      </c>
      <c r="K297" s="161">
        <f t="shared" si="89"/>
        <v>28.5</v>
      </c>
      <c r="L297" s="162">
        <f t="shared" si="90"/>
        <v>0.22529644268774704</v>
      </c>
      <c r="M297" s="157" t="s">
        <v>593</v>
      </c>
      <c r="N297" s="163">
        <v>44362</v>
      </c>
      <c r="O297" s="1"/>
      <c r="S297" s="203" t="s">
        <v>784</v>
      </c>
    </row>
    <row r="298" spans="1:27" ht="12.75" customHeight="1">
      <c r="A298" s="164">
        <v>166</v>
      </c>
      <c r="B298" s="195">
        <v>44368</v>
      </c>
      <c r="C298" s="195"/>
      <c r="D298" s="166" t="s">
        <v>825</v>
      </c>
      <c r="E298" s="168" t="s">
        <v>590</v>
      </c>
      <c r="F298" s="196">
        <v>287.5</v>
      </c>
      <c r="G298" s="168"/>
      <c r="H298" s="168">
        <v>245</v>
      </c>
      <c r="I298" s="169">
        <v>344</v>
      </c>
      <c r="J298" s="170" t="s">
        <v>826</v>
      </c>
      <c r="K298" s="171">
        <f t="shared" si="89"/>
        <v>-42.5</v>
      </c>
      <c r="L298" s="172">
        <f t="shared" si="90"/>
        <v>-0.14782608695652175</v>
      </c>
      <c r="M298" s="168" t="s">
        <v>603</v>
      </c>
      <c r="N298" s="165">
        <v>44508</v>
      </c>
      <c r="O298" s="1"/>
      <c r="S298" s="203" t="s">
        <v>784</v>
      </c>
    </row>
    <row r="299" spans="1:27" ht="12.75" customHeight="1">
      <c r="A299" s="185">
        <v>167</v>
      </c>
      <c r="B299" s="186">
        <v>44368</v>
      </c>
      <c r="C299" s="186"/>
      <c r="D299" s="187" t="s">
        <v>488</v>
      </c>
      <c r="E299" s="188" t="s">
        <v>590</v>
      </c>
      <c r="F299" s="158">
        <v>241</v>
      </c>
      <c r="G299" s="188"/>
      <c r="H299" s="188">
        <v>298</v>
      </c>
      <c r="I299" s="190">
        <v>320</v>
      </c>
      <c r="J299" s="160" t="s">
        <v>677</v>
      </c>
      <c r="K299" s="161">
        <f t="shared" si="89"/>
        <v>57</v>
      </c>
      <c r="L299" s="162">
        <f t="shared" si="90"/>
        <v>0.23651452282157676</v>
      </c>
      <c r="M299" s="157" t="s">
        <v>593</v>
      </c>
      <c r="N299" s="163">
        <v>44802</v>
      </c>
      <c r="O299" s="37"/>
      <c r="S299" s="203" t="s">
        <v>784</v>
      </c>
    </row>
    <row r="300" spans="1:27" ht="12.75" customHeight="1">
      <c r="A300" s="185">
        <v>168</v>
      </c>
      <c r="B300" s="186">
        <v>44406</v>
      </c>
      <c r="C300" s="186"/>
      <c r="D300" s="187" t="s">
        <v>788</v>
      </c>
      <c r="E300" s="188" t="s">
        <v>590</v>
      </c>
      <c r="F300" s="158">
        <v>162.5</v>
      </c>
      <c r="G300" s="188"/>
      <c r="H300" s="188">
        <v>200</v>
      </c>
      <c r="I300" s="190">
        <v>200</v>
      </c>
      <c r="J300" s="160" t="s">
        <v>677</v>
      </c>
      <c r="K300" s="161">
        <f t="shared" si="89"/>
        <v>37.5</v>
      </c>
      <c r="L300" s="162">
        <f t="shared" si="90"/>
        <v>0.23076923076923078</v>
      </c>
      <c r="M300" s="157" t="s">
        <v>593</v>
      </c>
      <c r="N300" s="163">
        <v>44802</v>
      </c>
      <c r="O300" s="1"/>
      <c r="S300" s="203" t="s">
        <v>784</v>
      </c>
    </row>
    <row r="301" spans="1:27" ht="12.75" customHeight="1">
      <c r="A301" s="185">
        <v>169</v>
      </c>
      <c r="B301" s="186">
        <v>44462</v>
      </c>
      <c r="C301" s="186"/>
      <c r="D301" s="187" t="s">
        <v>445</v>
      </c>
      <c r="E301" s="188" t="s">
        <v>590</v>
      </c>
      <c r="F301" s="158">
        <v>1235</v>
      </c>
      <c r="G301" s="188"/>
      <c r="H301" s="188">
        <v>1505</v>
      </c>
      <c r="I301" s="190">
        <v>1500</v>
      </c>
      <c r="J301" s="160" t="s">
        <v>677</v>
      </c>
      <c r="K301" s="161">
        <f t="shared" si="89"/>
        <v>270</v>
      </c>
      <c r="L301" s="162">
        <f t="shared" si="90"/>
        <v>0.21862348178137653</v>
      </c>
      <c r="M301" s="157" t="s">
        <v>593</v>
      </c>
      <c r="N301" s="163">
        <v>44564</v>
      </c>
      <c r="O301" s="1"/>
      <c r="S301" s="203" t="s">
        <v>784</v>
      </c>
    </row>
    <row r="302" spans="1:27" ht="12.75" customHeight="1">
      <c r="A302" s="185">
        <v>170</v>
      </c>
      <c r="B302" s="186">
        <v>44480</v>
      </c>
      <c r="C302" s="186"/>
      <c r="D302" s="187" t="s">
        <v>827</v>
      </c>
      <c r="E302" s="188" t="s">
        <v>590</v>
      </c>
      <c r="F302" s="158">
        <v>58.75</v>
      </c>
      <c r="G302" s="188"/>
      <c r="H302" s="188">
        <v>64.25</v>
      </c>
      <c r="I302" s="190"/>
      <c r="J302" s="160" t="s">
        <v>677</v>
      </c>
      <c r="K302" s="161">
        <f t="shared" ref="K302" si="91">H302-F302</f>
        <v>5.5</v>
      </c>
      <c r="L302" s="162">
        <f t="shared" ref="L302" si="92">K302/F302</f>
        <v>9.3617021276595741E-2</v>
      </c>
      <c r="M302" s="157" t="s">
        <v>593</v>
      </c>
      <c r="N302" s="163">
        <v>45322</v>
      </c>
      <c r="O302" s="37"/>
      <c r="S302" s="203" t="s">
        <v>784</v>
      </c>
    </row>
    <row r="303" spans="1:27" ht="12.75" customHeight="1">
      <c r="A303" s="154">
        <v>171</v>
      </c>
      <c r="B303" s="155">
        <v>44481</v>
      </c>
      <c r="C303" s="155"/>
      <c r="D303" s="156" t="s">
        <v>278</v>
      </c>
      <c r="E303" s="157" t="s">
        <v>590</v>
      </c>
      <c r="F303" s="158">
        <v>315</v>
      </c>
      <c r="G303" s="157"/>
      <c r="H303" s="157">
        <v>335</v>
      </c>
      <c r="I303" s="159">
        <v>380</v>
      </c>
      <c r="J303" s="160" t="s">
        <v>939</v>
      </c>
      <c r="K303" s="161">
        <f t="shared" ref="K303" si="93">H303-F303</f>
        <v>20</v>
      </c>
      <c r="L303" s="162">
        <f t="shared" ref="L303" si="94">K303/F303</f>
        <v>6.3492063492063489E-2</v>
      </c>
      <c r="M303" s="157" t="s">
        <v>593</v>
      </c>
      <c r="N303" s="163">
        <v>45297</v>
      </c>
      <c r="O303" s="37"/>
      <c r="S303" s="203" t="s">
        <v>784</v>
      </c>
    </row>
    <row r="304" spans="1:27" ht="12.75" customHeight="1">
      <c r="A304" s="154">
        <v>172</v>
      </c>
      <c r="B304" s="155">
        <v>44481</v>
      </c>
      <c r="C304" s="155"/>
      <c r="D304" s="156" t="s">
        <v>828</v>
      </c>
      <c r="E304" s="157" t="s">
        <v>590</v>
      </c>
      <c r="F304" s="158">
        <v>45.5</v>
      </c>
      <c r="G304" s="157"/>
      <c r="H304" s="157">
        <v>56.5</v>
      </c>
      <c r="I304" s="159">
        <v>56</v>
      </c>
      <c r="J304" s="160" t="s">
        <v>677</v>
      </c>
      <c r="K304" s="161">
        <f t="shared" ref="K304:K305" si="95">H304-F304</f>
        <v>11</v>
      </c>
      <c r="L304" s="162">
        <f t="shared" ref="L304:L305" si="96">K304/F304</f>
        <v>0.24175824175824176</v>
      </c>
      <c r="M304" s="157" t="s">
        <v>593</v>
      </c>
      <c r="N304" s="163">
        <v>44881</v>
      </c>
      <c r="O304" s="37"/>
      <c r="S304" s="203"/>
    </row>
    <row r="305" spans="1:39" ht="12.75" customHeight="1">
      <c r="A305" s="154">
        <v>173</v>
      </c>
      <c r="B305" s="155">
        <v>44551</v>
      </c>
      <c r="C305" s="155"/>
      <c r="D305" s="156" t="s">
        <v>131</v>
      </c>
      <c r="E305" s="157" t="s">
        <v>590</v>
      </c>
      <c r="F305" s="158">
        <v>2300</v>
      </c>
      <c r="G305" s="157"/>
      <c r="H305" s="157">
        <f>(2820+2200)/2</f>
        <v>2510</v>
      </c>
      <c r="I305" s="159">
        <v>3000</v>
      </c>
      <c r="J305" s="160" t="s">
        <v>829</v>
      </c>
      <c r="K305" s="161">
        <f t="shared" si="95"/>
        <v>210</v>
      </c>
      <c r="L305" s="162">
        <f t="shared" si="96"/>
        <v>9.1304347826086957E-2</v>
      </c>
      <c r="M305" s="157" t="s">
        <v>593</v>
      </c>
      <c r="N305" s="163">
        <v>44649</v>
      </c>
      <c r="O305" s="1"/>
      <c r="S305" s="203"/>
    </row>
    <row r="306" spans="1:39" ht="12.75" customHeight="1">
      <c r="A306" s="154">
        <v>174</v>
      </c>
      <c r="B306" s="155">
        <v>44606</v>
      </c>
      <c r="C306" s="155"/>
      <c r="D306" s="156" t="s">
        <v>435</v>
      </c>
      <c r="E306" s="157" t="s">
        <v>590</v>
      </c>
      <c r="F306" s="158">
        <v>635</v>
      </c>
      <c r="G306" s="157"/>
      <c r="H306" s="157">
        <v>700</v>
      </c>
      <c r="I306" s="159">
        <v>764</v>
      </c>
      <c r="J306" s="160" t="s">
        <v>863</v>
      </c>
      <c r="K306" s="161">
        <f t="shared" ref="K306" si="97">H306-F306</f>
        <v>65</v>
      </c>
      <c r="L306" s="162">
        <f t="shared" ref="L306" si="98">K306/F306</f>
        <v>0.10236220472440945</v>
      </c>
      <c r="M306" s="157" t="s">
        <v>593</v>
      </c>
      <c r="N306" s="163">
        <v>45159</v>
      </c>
      <c r="O306" s="37"/>
      <c r="S306" s="203"/>
    </row>
    <row r="307" spans="1:39" ht="12.75" customHeight="1">
      <c r="A307" s="154">
        <v>175</v>
      </c>
      <c r="B307" s="155">
        <v>44613</v>
      </c>
      <c r="C307" s="155"/>
      <c r="D307" s="156" t="s">
        <v>445</v>
      </c>
      <c r="E307" s="157" t="s">
        <v>590</v>
      </c>
      <c r="F307" s="158">
        <v>1255</v>
      </c>
      <c r="G307" s="157"/>
      <c r="H307" s="157">
        <v>1515</v>
      </c>
      <c r="I307" s="159">
        <v>1510</v>
      </c>
      <c r="J307" s="160" t="s">
        <v>677</v>
      </c>
      <c r="K307" s="161">
        <f>H307-F307</f>
        <v>260</v>
      </c>
      <c r="L307" s="162">
        <f>K307/F307</f>
        <v>0.20717131474103587</v>
      </c>
      <c r="M307" s="157" t="s">
        <v>593</v>
      </c>
      <c r="N307" s="163">
        <v>44834</v>
      </c>
      <c r="O307" s="37"/>
      <c r="S307" s="203"/>
    </row>
    <row r="308" spans="1:39" ht="12.75" customHeight="1">
      <c r="A308">
        <v>176</v>
      </c>
      <c r="B308" s="205">
        <v>44670</v>
      </c>
      <c r="C308" s="205"/>
      <c r="D308" s="53" t="s">
        <v>551</v>
      </c>
      <c r="E308" s="206" t="s">
        <v>590</v>
      </c>
      <c r="F308" s="51" t="s">
        <v>830</v>
      </c>
      <c r="G308" s="51"/>
      <c r="H308" s="51"/>
      <c r="I308" s="51">
        <v>553</v>
      </c>
      <c r="J308" s="51" t="s">
        <v>591</v>
      </c>
      <c r="K308" s="51"/>
      <c r="L308" s="51"/>
      <c r="M308" s="51"/>
      <c r="N308" s="51"/>
      <c r="O308" s="37"/>
      <c r="S308" s="203"/>
    </row>
    <row r="309" spans="1:39" ht="12.75" customHeight="1">
      <c r="A309" s="185">
        <v>177</v>
      </c>
      <c r="B309" s="186">
        <v>44746</v>
      </c>
      <c r="C309" s="186"/>
      <c r="D309" s="187" t="s">
        <v>831</v>
      </c>
      <c r="E309" s="188" t="s">
        <v>590</v>
      </c>
      <c r="F309" s="188">
        <v>207.5</v>
      </c>
      <c r="G309" s="188"/>
      <c r="H309" s="188">
        <v>254</v>
      </c>
      <c r="I309" s="190">
        <v>254</v>
      </c>
      <c r="J309" s="160" t="s">
        <v>677</v>
      </c>
      <c r="K309" s="161">
        <f t="shared" ref="K309:K311" si="99">H309-F309</f>
        <v>46.5</v>
      </c>
      <c r="L309" s="162">
        <f t="shared" ref="L309:L311" si="100">K309/F309</f>
        <v>0.22409638554216868</v>
      </c>
      <c r="M309" s="157" t="s">
        <v>593</v>
      </c>
      <c r="N309" s="163">
        <v>44792</v>
      </c>
      <c r="O309" s="1"/>
      <c r="S309" s="203"/>
    </row>
    <row r="310" spans="1:39" ht="12.75" customHeight="1">
      <c r="A310" s="185">
        <v>178</v>
      </c>
      <c r="B310" s="186">
        <v>44775</v>
      </c>
      <c r="C310" s="186"/>
      <c r="D310" s="187" t="s">
        <v>490</v>
      </c>
      <c r="E310" s="188" t="s">
        <v>590</v>
      </c>
      <c r="F310" s="188">
        <v>31.25</v>
      </c>
      <c r="G310" s="188"/>
      <c r="H310" s="188">
        <v>38.75</v>
      </c>
      <c r="I310" s="190">
        <v>38</v>
      </c>
      <c r="J310" s="160" t="s">
        <v>677</v>
      </c>
      <c r="K310" s="161">
        <f t="shared" si="99"/>
        <v>7.5</v>
      </c>
      <c r="L310" s="162">
        <f t="shared" si="100"/>
        <v>0.24</v>
      </c>
      <c r="M310" s="157" t="s">
        <v>593</v>
      </c>
      <c r="N310" s="163">
        <v>44844</v>
      </c>
      <c r="O310" s="37"/>
      <c r="S310" s="55"/>
    </row>
    <row r="311" spans="1:39" ht="12.75" customHeight="1">
      <c r="A311" s="185">
        <v>179</v>
      </c>
      <c r="B311" s="186">
        <v>44841</v>
      </c>
      <c r="C311" s="186"/>
      <c r="D311" s="187" t="s">
        <v>832</v>
      </c>
      <c r="E311" s="188" t="s">
        <v>590</v>
      </c>
      <c r="F311" s="158">
        <v>665</v>
      </c>
      <c r="G311" s="188"/>
      <c r="H311" s="188">
        <v>807.5</v>
      </c>
      <c r="I311" s="190">
        <v>840</v>
      </c>
      <c r="J311" s="160" t="s">
        <v>829</v>
      </c>
      <c r="K311" s="161">
        <f t="shared" si="99"/>
        <v>142.5</v>
      </c>
      <c r="L311" s="162">
        <f t="shared" si="100"/>
        <v>0.21428571428571427</v>
      </c>
      <c r="M311" s="157" t="s">
        <v>593</v>
      </c>
      <c r="N311" s="163">
        <v>45097</v>
      </c>
      <c r="O311" s="37"/>
      <c r="S311" s="55"/>
    </row>
    <row r="312" spans="1:39" ht="12.75" customHeight="1">
      <c r="A312" s="185">
        <v>180</v>
      </c>
      <c r="B312" s="186">
        <v>44844</v>
      </c>
      <c r="C312" s="186"/>
      <c r="D312" s="187" t="s">
        <v>437</v>
      </c>
      <c r="E312" s="188" t="s">
        <v>590</v>
      </c>
      <c r="F312" s="158">
        <v>227.5</v>
      </c>
      <c r="G312" s="188"/>
      <c r="H312" s="188">
        <v>270</v>
      </c>
      <c r="I312" s="190">
        <v>291</v>
      </c>
      <c r="J312" s="160" t="s">
        <v>865</v>
      </c>
      <c r="K312" s="161">
        <f t="shared" ref="K312" si="101">H312-F312</f>
        <v>42.5</v>
      </c>
      <c r="L312" s="162">
        <f t="shared" ref="L312" si="102">K312/F312</f>
        <v>0.18681318681318682</v>
      </c>
      <c r="M312" s="157" t="s">
        <v>593</v>
      </c>
      <c r="N312" s="163">
        <v>45160</v>
      </c>
      <c r="O312" s="37"/>
      <c r="R312" s="37"/>
      <c r="S312" s="55"/>
    </row>
    <row r="313" spans="1:39" ht="12.75" customHeight="1">
      <c r="A313" s="185">
        <v>181</v>
      </c>
      <c r="B313" s="186">
        <v>44845</v>
      </c>
      <c r="C313" s="186"/>
      <c r="D313" s="187" t="s">
        <v>435</v>
      </c>
      <c r="E313" s="188" t="s">
        <v>590</v>
      </c>
      <c r="F313" s="158">
        <v>555</v>
      </c>
      <c r="G313" s="188"/>
      <c r="H313" s="188">
        <v>700</v>
      </c>
      <c r="I313" s="190">
        <v>765</v>
      </c>
      <c r="J313" s="160" t="s">
        <v>864</v>
      </c>
      <c r="K313" s="161">
        <f t="shared" ref="K313" si="103">H313-F313</f>
        <v>145</v>
      </c>
      <c r="L313" s="162">
        <f t="shared" ref="L313" si="104">K313/F313</f>
        <v>0.26126126126126126</v>
      </c>
      <c r="M313" s="157" t="s">
        <v>593</v>
      </c>
      <c r="N313" s="163">
        <v>45159</v>
      </c>
      <c r="O313" s="37"/>
      <c r="R313" s="37"/>
      <c r="S313" s="55"/>
    </row>
    <row r="314" spans="1:39" ht="12.75" customHeight="1">
      <c r="A314" s="185">
        <v>182</v>
      </c>
      <c r="B314" s="186">
        <v>44981</v>
      </c>
      <c r="C314" s="186"/>
      <c r="D314" s="187" t="s">
        <v>452</v>
      </c>
      <c r="E314" s="188" t="s">
        <v>590</v>
      </c>
      <c r="F314" s="158">
        <v>1675</v>
      </c>
      <c r="G314" s="188"/>
      <c r="H314" s="188">
        <v>2080</v>
      </c>
      <c r="I314" s="190">
        <v>2080</v>
      </c>
      <c r="J314" s="160" t="s">
        <v>677</v>
      </c>
      <c r="K314" s="161">
        <f>H314-F314</f>
        <v>405</v>
      </c>
      <c r="L314" s="162">
        <f>K314/F314</f>
        <v>0.2417910447761194</v>
      </c>
      <c r="M314" s="157" t="s">
        <v>593</v>
      </c>
      <c r="N314" s="163">
        <v>45119</v>
      </c>
      <c r="O314" s="37"/>
      <c r="S314" s="55" t="s">
        <v>861</v>
      </c>
    </row>
    <row r="315" spans="1:39" ht="12.75" customHeight="1">
      <c r="A315" s="185">
        <v>183</v>
      </c>
      <c r="B315" s="186">
        <v>44986</v>
      </c>
      <c r="C315" s="186"/>
      <c r="D315" s="187" t="s">
        <v>490</v>
      </c>
      <c r="E315" s="188" t="s">
        <v>590</v>
      </c>
      <c r="F315" s="158">
        <v>57.5</v>
      </c>
      <c r="G315" s="188"/>
      <c r="H315" s="188">
        <v>120</v>
      </c>
      <c r="I315" s="190">
        <v>120</v>
      </c>
      <c r="J315" s="160" t="s">
        <v>677</v>
      </c>
      <c r="K315" s="161">
        <f>H315-F315</f>
        <v>62.5</v>
      </c>
      <c r="L315" s="162">
        <f>K315/F315</f>
        <v>1.0869565217391304</v>
      </c>
      <c r="M315" s="157" t="s">
        <v>593</v>
      </c>
      <c r="N315" s="163">
        <v>45049</v>
      </c>
      <c r="O315" s="37"/>
      <c r="S315" s="55" t="s">
        <v>861</v>
      </c>
    </row>
    <row r="316" spans="1:39" ht="12.75" customHeight="1">
      <c r="A316" s="185">
        <v>184</v>
      </c>
      <c r="B316" s="186">
        <v>45008</v>
      </c>
      <c r="C316" s="186"/>
      <c r="D316" s="187" t="s">
        <v>507</v>
      </c>
      <c r="E316" s="188" t="s">
        <v>590</v>
      </c>
      <c r="F316" s="158">
        <v>2765</v>
      </c>
      <c r="G316" s="188"/>
      <c r="H316" s="188">
        <v>3547.5</v>
      </c>
      <c r="I316" s="190">
        <v>3523</v>
      </c>
      <c r="J316" s="160" t="s">
        <v>677</v>
      </c>
      <c r="K316" s="161">
        <f>H316-F316</f>
        <v>782.5</v>
      </c>
      <c r="L316" s="162">
        <f>K316/F316</f>
        <v>0.28300180831826399</v>
      </c>
      <c r="M316" s="157" t="s">
        <v>593</v>
      </c>
      <c r="N316" s="163">
        <v>45177</v>
      </c>
      <c r="O316" s="37"/>
      <c r="S316" s="55" t="s">
        <v>861</v>
      </c>
    </row>
    <row r="317" spans="1:39" ht="12.75" customHeight="1">
      <c r="A317" s="185">
        <v>185</v>
      </c>
      <c r="B317" s="186">
        <v>45027</v>
      </c>
      <c r="C317" s="186"/>
      <c r="D317" s="187" t="s">
        <v>833</v>
      </c>
      <c r="E317" s="188" t="s">
        <v>590</v>
      </c>
      <c r="F317" s="188">
        <v>460</v>
      </c>
      <c r="G317" s="188"/>
      <c r="H317" s="188">
        <v>825</v>
      </c>
      <c r="I317" s="190">
        <v>810</v>
      </c>
      <c r="J317" s="160" t="s">
        <v>677</v>
      </c>
      <c r="K317" s="161">
        <f>H317-F317</f>
        <v>365</v>
      </c>
      <c r="L317" s="162">
        <f>K317/F317</f>
        <v>0.79347826086956519</v>
      </c>
      <c r="M317" s="157" t="s">
        <v>593</v>
      </c>
      <c r="N317" s="163">
        <v>45155</v>
      </c>
      <c r="O317" s="37"/>
      <c r="S317" s="55" t="s">
        <v>861</v>
      </c>
    </row>
    <row r="318" spans="1:39" ht="12.75" customHeight="1">
      <c r="A318" s="204">
        <v>186</v>
      </c>
      <c r="B318" s="205">
        <v>45050</v>
      </c>
      <c r="C318" s="53"/>
      <c r="D318" s="53" t="s">
        <v>42</v>
      </c>
      <c r="E318" s="206" t="s">
        <v>590</v>
      </c>
      <c r="F318" s="51" t="s">
        <v>834</v>
      </c>
      <c r="G318" s="51"/>
      <c r="H318" s="51"/>
      <c r="I318" s="51">
        <v>5040</v>
      </c>
      <c r="J318" s="51" t="s">
        <v>591</v>
      </c>
      <c r="K318" s="51"/>
      <c r="L318" s="51"/>
      <c r="M318" s="51"/>
      <c r="N318" s="51"/>
      <c r="O318" s="37"/>
      <c r="S318" s="55" t="s">
        <v>861</v>
      </c>
    </row>
    <row r="319" spans="1:39" ht="12.75" customHeight="1">
      <c r="A319" s="185">
        <v>187</v>
      </c>
      <c r="B319" s="186">
        <v>45075</v>
      </c>
      <c r="C319" s="186"/>
      <c r="D319" s="187" t="s">
        <v>835</v>
      </c>
      <c r="E319" s="188" t="s">
        <v>590</v>
      </c>
      <c r="F319" s="158">
        <v>585</v>
      </c>
      <c r="G319" s="188"/>
      <c r="H319" s="188">
        <v>732</v>
      </c>
      <c r="I319" s="190">
        <v>732</v>
      </c>
      <c r="J319" s="160" t="s">
        <v>677</v>
      </c>
      <c r="K319" s="161">
        <f>H319-F319</f>
        <v>147</v>
      </c>
      <c r="L319" s="162">
        <f>K319/F319</f>
        <v>0.25128205128205128</v>
      </c>
      <c r="M319" s="157" t="s">
        <v>593</v>
      </c>
      <c r="N319" s="163">
        <v>45152</v>
      </c>
      <c r="O319" s="37"/>
      <c r="R319" s="37"/>
      <c r="S319" s="55" t="s">
        <v>861</v>
      </c>
      <c r="U319" s="37"/>
      <c r="W319" s="37"/>
      <c r="X319" s="55"/>
      <c r="Z319" s="37"/>
      <c r="AB319" s="37"/>
      <c r="AC319" s="55"/>
      <c r="AE319" s="37"/>
      <c r="AG319" s="37"/>
      <c r="AH319" s="55"/>
      <c r="AJ319" s="37"/>
      <c r="AL319" s="37"/>
      <c r="AM319" s="55"/>
    </row>
    <row r="320" spans="1:39" ht="12.75" customHeight="1">
      <c r="A320" s="204">
        <v>188</v>
      </c>
      <c r="B320" s="205">
        <v>45078</v>
      </c>
      <c r="C320" s="53"/>
      <c r="D320" s="53" t="s">
        <v>539</v>
      </c>
      <c r="E320" s="206" t="s">
        <v>590</v>
      </c>
      <c r="F320" s="51" t="s">
        <v>836</v>
      </c>
      <c r="G320" s="51"/>
      <c r="H320" s="51"/>
      <c r="I320" s="51">
        <v>4300</v>
      </c>
      <c r="J320" s="51" t="s">
        <v>591</v>
      </c>
      <c r="K320" s="51"/>
      <c r="L320" s="51"/>
      <c r="M320" s="51"/>
      <c r="N320" s="51"/>
      <c r="O320" s="37"/>
      <c r="R320" s="37"/>
      <c r="S320" s="55" t="s">
        <v>861</v>
      </c>
      <c r="U320" s="37"/>
      <c r="W320" s="37"/>
      <c r="X320" s="55"/>
      <c r="Z320" s="37"/>
      <c r="AB320" s="37"/>
      <c r="AC320" s="55"/>
      <c r="AE320" s="37"/>
      <c r="AG320" s="37"/>
      <c r="AH320" s="55"/>
      <c r="AJ320" s="37"/>
      <c r="AL320" s="37"/>
      <c r="AM320" s="55"/>
    </row>
    <row r="321" spans="1:39" ht="12.75" customHeight="1">
      <c r="A321" s="185">
        <v>189</v>
      </c>
      <c r="B321" s="186">
        <v>45103</v>
      </c>
      <c r="C321" s="186"/>
      <c r="D321" s="187" t="s">
        <v>858</v>
      </c>
      <c r="E321" s="188" t="s">
        <v>590</v>
      </c>
      <c r="F321" s="158">
        <v>282.5</v>
      </c>
      <c r="G321" s="188"/>
      <c r="H321" s="188">
        <v>383</v>
      </c>
      <c r="I321" s="190">
        <v>383</v>
      </c>
      <c r="J321" s="160" t="s">
        <v>677</v>
      </c>
      <c r="K321" s="161">
        <f>H321-F321</f>
        <v>100.5</v>
      </c>
      <c r="L321" s="162">
        <f>K321/F321</f>
        <v>0.35575221238938054</v>
      </c>
      <c r="M321" s="157" t="s">
        <v>593</v>
      </c>
      <c r="N321" s="163">
        <v>45265</v>
      </c>
      <c r="O321" s="37"/>
      <c r="R321" s="37"/>
      <c r="S321" s="55" t="s">
        <v>861</v>
      </c>
      <c r="U321" s="37"/>
      <c r="W321" s="37"/>
      <c r="X321" s="55"/>
      <c r="Z321" s="37"/>
      <c r="AB321" s="37"/>
      <c r="AC321" s="55"/>
      <c r="AE321" s="37"/>
      <c r="AG321" s="37"/>
      <c r="AH321" s="55"/>
      <c r="AJ321" s="37"/>
      <c r="AL321" s="37"/>
      <c r="AM321" s="55"/>
    </row>
    <row r="322" spans="1:39" ht="12.75" customHeight="1">
      <c r="A322" s="185">
        <v>190</v>
      </c>
      <c r="B322" s="186">
        <v>45120</v>
      </c>
      <c r="C322" s="186"/>
      <c r="D322" s="187" t="s">
        <v>538</v>
      </c>
      <c r="E322" s="188" t="s">
        <v>590</v>
      </c>
      <c r="F322" s="158">
        <v>2312.5</v>
      </c>
      <c r="G322" s="188"/>
      <c r="H322" s="188">
        <v>2935</v>
      </c>
      <c r="I322" s="190">
        <v>2935</v>
      </c>
      <c r="J322" s="160" t="s">
        <v>677</v>
      </c>
      <c r="K322" s="161">
        <f>H322-F322</f>
        <v>622.5</v>
      </c>
      <c r="L322" s="162">
        <f>K322/F322</f>
        <v>0.26918918918918922</v>
      </c>
      <c r="M322" s="157" t="s">
        <v>593</v>
      </c>
      <c r="N322" s="163">
        <v>45177</v>
      </c>
      <c r="O322" s="37"/>
      <c r="R322" s="37"/>
      <c r="S322" s="55" t="s">
        <v>861</v>
      </c>
      <c r="U322" s="37"/>
      <c r="W322" s="37"/>
      <c r="X322" s="55"/>
      <c r="Z322" s="37"/>
      <c r="AB322" s="37"/>
      <c r="AC322" s="55"/>
      <c r="AE322" s="37"/>
      <c r="AG322" s="37"/>
      <c r="AH322" s="55"/>
      <c r="AJ322" s="37"/>
      <c r="AL322" s="37"/>
      <c r="AM322" s="55"/>
    </row>
    <row r="323" spans="1:39" ht="12.75" customHeight="1">
      <c r="A323" s="185">
        <v>191</v>
      </c>
      <c r="B323" s="186">
        <v>45125</v>
      </c>
      <c r="C323" s="186"/>
      <c r="D323" s="187" t="s">
        <v>203</v>
      </c>
      <c r="E323" s="188" t="s">
        <v>590</v>
      </c>
      <c r="F323" s="158">
        <v>3980</v>
      </c>
      <c r="G323" s="188"/>
      <c r="H323" s="188">
        <v>4895</v>
      </c>
      <c r="I323" s="190">
        <v>4895</v>
      </c>
      <c r="J323" s="160" t="s">
        <v>677</v>
      </c>
      <c r="K323" s="161">
        <f>H323-F323</f>
        <v>915</v>
      </c>
      <c r="L323" s="162">
        <f>K323/F323</f>
        <v>0.22989949748743718</v>
      </c>
      <c r="M323" s="157" t="s">
        <v>593</v>
      </c>
      <c r="N323" s="163">
        <v>45155</v>
      </c>
      <c r="O323" s="37"/>
      <c r="S323" s="55" t="s">
        <v>861</v>
      </c>
      <c r="U323" s="37"/>
      <c r="X323" s="55"/>
      <c r="Z323" s="37"/>
      <c r="AC323" s="55"/>
      <c r="AE323" s="37"/>
      <c r="AH323" s="55"/>
      <c r="AJ323" s="37"/>
      <c r="AM323" s="55"/>
    </row>
    <row r="324" spans="1:39" ht="12.75" customHeight="1">
      <c r="A324" s="185">
        <v>192</v>
      </c>
      <c r="B324" s="186">
        <v>45145</v>
      </c>
      <c r="C324" s="186"/>
      <c r="D324" s="187" t="s">
        <v>862</v>
      </c>
      <c r="E324" s="188" t="s">
        <v>590</v>
      </c>
      <c r="F324" s="158">
        <v>565</v>
      </c>
      <c r="G324" s="188"/>
      <c r="H324" s="188">
        <v>725</v>
      </c>
      <c r="I324" s="190">
        <v>725</v>
      </c>
      <c r="J324" s="160" t="s">
        <v>677</v>
      </c>
      <c r="K324" s="161">
        <f>H324-F324</f>
        <v>160</v>
      </c>
      <c r="L324" s="162">
        <f>K324/F324</f>
        <v>0.2831858407079646</v>
      </c>
      <c r="M324" s="157" t="s">
        <v>593</v>
      </c>
      <c r="N324" s="163">
        <v>45169</v>
      </c>
      <c r="O324" s="37"/>
      <c r="S324" s="55" t="s">
        <v>861</v>
      </c>
      <c r="U324" s="37"/>
      <c r="X324" s="55"/>
      <c r="Z324" s="37"/>
      <c r="AC324" s="55"/>
      <c r="AE324" s="37"/>
      <c r="AH324" s="55"/>
      <c r="AJ324" s="37"/>
      <c r="AM324" s="55"/>
    </row>
    <row r="325" spans="1:39" ht="12.75" customHeight="1">
      <c r="A325" s="281">
        <v>193</v>
      </c>
      <c r="B325" s="282">
        <v>45167</v>
      </c>
      <c r="C325" s="282"/>
      <c r="D325" s="283" t="s">
        <v>866</v>
      </c>
      <c r="E325" s="284" t="s">
        <v>590</v>
      </c>
      <c r="F325" s="158">
        <v>700</v>
      </c>
      <c r="G325" s="284"/>
      <c r="H325" s="284">
        <v>950</v>
      </c>
      <c r="I325" s="285">
        <v>950</v>
      </c>
      <c r="J325" s="286" t="s">
        <v>677</v>
      </c>
      <c r="K325" s="161">
        <f>H325-F325</f>
        <v>250</v>
      </c>
      <c r="L325" s="162">
        <f>K325/F325</f>
        <v>0.35714285714285715</v>
      </c>
      <c r="M325" s="157" t="s">
        <v>593</v>
      </c>
      <c r="N325" s="163">
        <v>45261</v>
      </c>
      <c r="O325" s="37"/>
      <c r="S325" s="55" t="s">
        <v>861</v>
      </c>
      <c r="U325" s="37"/>
      <c r="X325" s="55"/>
      <c r="Z325" s="37"/>
      <c r="AC325" s="55"/>
      <c r="AE325" s="37"/>
      <c r="AH325" s="55"/>
      <c r="AJ325" s="37"/>
      <c r="AM325" s="55"/>
    </row>
    <row r="326" spans="1:39" ht="12.75" customHeight="1">
      <c r="A326" s="204">
        <v>194</v>
      </c>
      <c r="B326" s="205">
        <v>45184</v>
      </c>
      <c r="C326" s="53"/>
      <c r="D326" s="53" t="s">
        <v>541</v>
      </c>
      <c r="E326" s="206" t="s">
        <v>590</v>
      </c>
      <c r="F326" s="51" t="s">
        <v>868</v>
      </c>
      <c r="G326" s="51"/>
      <c r="H326" s="51"/>
      <c r="I326" s="51">
        <v>480</v>
      </c>
      <c r="J326" s="51" t="s">
        <v>591</v>
      </c>
      <c r="K326" s="51"/>
      <c r="L326" s="51"/>
      <c r="M326" s="51"/>
      <c r="N326" s="51"/>
      <c r="O326" s="37"/>
      <c r="S326" s="55" t="s">
        <v>861</v>
      </c>
      <c r="U326" s="37"/>
      <c r="X326" s="55"/>
      <c r="Z326" s="37"/>
      <c r="AC326" s="55"/>
      <c r="AE326" s="37"/>
      <c r="AH326" s="55"/>
      <c r="AJ326" s="37"/>
      <c r="AM326" s="55"/>
    </row>
    <row r="327" spans="1:39" ht="12.75" customHeight="1">
      <c r="A327" s="204">
        <v>195</v>
      </c>
      <c r="B327" s="205">
        <v>45203</v>
      </c>
      <c r="C327" s="53"/>
      <c r="D327" s="53" t="s">
        <v>176</v>
      </c>
      <c r="E327" s="206" t="s">
        <v>590</v>
      </c>
      <c r="F327" s="51" t="s">
        <v>869</v>
      </c>
      <c r="G327" s="51"/>
      <c r="H327" s="51"/>
      <c r="I327" s="51">
        <v>1198</v>
      </c>
      <c r="J327" s="51" t="s">
        <v>591</v>
      </c>
      <c r="K327" s="51"/>
      <c r="L327" s="51"/>
      <c r="M327" s="51"/>
      <c r="N327" s="51"/>
      <c r="O327" s="37"/>
      <c r="S327" s="55" t="s">
        <v>874</v>
      </c>
      <c r="U327" s="37"/>
      <c r="X327" s="55"/>
      <c r="Z327" s="37"/>
      <c r="AC327" s="55"/>
      <c r="AE327" s="37"/>
      <c r="AH327" s="55"/>
      <c r="AJ327" s="37"/>
      <c r="AM327" s="55"/>
    </row>
    <row r="328" spans="1:39" ht="12.75" customHeight="1">
      <c r="A328" s="204">
        <v>196</v>
      </c>
      <c r="B328" s="205">
        <v>45216</v>
      </c>
      <c r="C328" s="53"/>
      <c r="D328" s="53" t="s">
        <v>107</v>
      </c>
      <c r="E328" s="206" t="s">
        <v>590</v>
      </c>
      <c r="F328" s="51" t="s">
        <v>870</v>
      </c>
      <c r="G328" s="51"/>
      <c r="H328" s="51"/>
      <c r="I328" s="51">
        <v>6870</v>
      </c>
      <c r="J328" s="51" t="s">
        <v>591</v>
      </c>
      <c r="K328" s="51"/>
      <c r="L328" s="51"/>
      <c r="M328" s="51"/>
      <c r="N328" s="51"/>
      <c r="O328" s="37"/>
      <c r="S328" s="55" t="s">
        <v>874</v>
      </c>
      <c r="U328" s="37"/>
      <c r="X328" s="55"/>
      <c r="Z328" s="37"/>
      <c r="AC328" s="55"/>
      <c r="AE328" s="37"/>
      <c r="AH328" s="55"/>
      <c r="AJ328" s="37"/>
      <c r="AM328" s="55"/>
    </row>
    <row r="329" spans="1:39" ht="12.75" customHeight="1">
      <c r="A329" s="281">
        <v>197</v>
      </c>
      <c r="B329" s="282">
        <v>45216</v>
      </c>
      <c r="C329" s="282"/>
      <c r="D329" s="283" t="s">
        <v>871</v>
      </c>
      <c r="E329" s="284" t="s">
        <v>590</v>
      </c>
      <c r="F329" s="158">
        <v>1090</v>
      </c>
      <c r="G329" s="284"/>
      <c r="H329" s="284">
        <v>1415</v>
      </c>
      <c r="I329" s="285">
        <v>1415</v>
      </c>
      <c r="J329" s="286" t="s">
        <v>677</v>
      </c>
      <c r="K329" s="161">
        <f>H329-F329</f>
        <v>325</v>
      </c>
      <c r="L329" s="162">
        <f>K329/F329</f>
        <v>0.29816513761467889</v>
      </c>
      <c r="M329" s="157" t="s">
        <v>593</v>
      </c>
      <c r="N329" s="163">
        <v>45282</v>
      </c>
      <c r="O329" s="37"/>
      <c r="S329" s="55" t="s">
        <v>861</v>
      </c>
      <c r="U329" s="37"/>
      <c r="X329" s="55"/>
      <c r="Z329" s="37"/>
      <c r="AC329" s="55"/>
      <c r="AE329" s="37"/>
      <c r="AH329" s="55"/>
      <c r="AJ329" s="37"/>
      <c r="AM329" s="55"/>
    </row>
    <row r="330" spans="1:39" ht="12.75" customHeight="1">
      <c r="A330" s="281">
        <v>198</v>
      </c>
      <c r="B330" s="282">
        <v>45236</v>
      </c>
      <c r="C330" s="282"/>
      <c r="D330" s="283" t="s">
        <v>876</v>
      </c>
      <c r="E330" s="284" t="s">
        <v>590</v>
      </c>
      <c r="F330" s="158">
        <v>1270</v>
      </c>
      <c r="G330" s="284"/>
      <c r="H330" s="284">
        <v>1613</v>
      </c>
      <c r="I330" s="285">
        <v>1613</v>
      </c>
      <c r="J330" s="286" t="s">
        <v>677</v>
      </c>
      <c r="K330" s="161">
        <f>H330-F330</f>
        <v>343</v>
      </c>
      <c r="L330" s="162">
        <f>K330/F330</f>
        <v>0.27007874015748029</v>
      </c>
      <c r="M330" s="157" t="s">
        <v>593</v>
      </c>
      <c r="N330" s="163">
        <v>45246</v>
      </c>
      <c r="O330" s="37"/>
      <c r="S330" s="55" t="s">
        <v>874</v>
      </c>
      <c r="U330" s="37"/>
      <c r="X330" s="55"/>
      <c r="Z330" s="37"/>
      <c r="AC330" s="55"/>
      <c r="AE330" s="37"/>
      <c r="AH330" s="55"/>
      <c r="AJ330" s="37"/>
      <c r="AM330" s="55"/>
    </row>
    <row r="331" spans="1:39" ht="12.75" customHeight="1">
      <c r="A331" s="204">
        <v>199</v>
      </c>
      <c r="B331" s="205">
        <v>45251</v>
      </c>
      <c r="C331" s="53"/>
      <c r="D331" s="53" t="s">
        <v>880</v>
      </c>
      <c r="E331" s="206" t="s">
        <v>590</v>
      </c>
      <c r="F331" s="51" t="s">
        <v>881</v>
      </c>
      <c r="G331" s="51"/>
      <c r="H331" s="51"/>
      <c r="I331" s="51">
        <v>1490</v>
      </c>
      <c r="J331" s="51" t="s">
        <v>591</v>
      </c>
      <c r="K331" s="51"/>
      <c r="L331" s="51"/>
      <c r="M331" s="51"/>
      <c r="N331" s="51"/>
      <c r="O331" s="37"/>
      <c r="S331" s="55" t="s">
        <v>861</v>
      </c>
      <c r="U331" s="37"/>
      <c r="X331" s="55"/>
      <c r="Z331" s="37"/>
      <c r="AC331" s="55"/>
      <c r="AE331" s="37"/>
      <c r="AH331" s="55"/>
      <c r="AJ331" s="37"/>
      <c r="AM331" s="55"/>
    </row>
    <row r="332" spans="1:39" ht="12.75" customHeight="1">
      <c r="A332" s="204">
        <v>200</v>
      </c>
      <c r="B332" s="205">
        <v>45254</v>
      </c>
      <c r="C332" s="53"/>
      <c r="D332" s="53" t="s">
        <v>876</v>
      </c>
      <c r="E332" s="206" t="s">
        <v>590</v>
      </c>
      <c r="F332" s="51" t="s">
        <v>884</v>
      </c>
      <c r="G332" s="51"/>
      <c r="H332" s="51"/>
      <c r="I332" s="51">
        <v>1806</v>
      </c>
      <c r="J332" s="51" t="s">
        <v>591</v>
      </c>
      <c r="K332" s="51"/>
      <c r="L332" s="51"/>
      <c r="M332" s="51"/>
      <c r="N332" s="51"/>
      <c r="O332" s="37"/>
      <c r="S332" s="55" t="s">
        <v>874</v>
      </c>
      <c r="U332" s="37"/>
      <c r="X332" s="55"/>
      <c r="Z332" s="37"/>
      <c r="AC332" s="55"/>
      <c r="AE332" s="37"/>
      <c r="AH332" s="55"/>
      <c r="AJ332" s="37"/>
      <c r="AM332" s="55"/>
    </row>
    <row r="333" spans="1:39" ht="12.75" customHeight="1">
      <c r="A333" s="204">
        <v>201</v>
      </c>
      <c r="B333" s="205">
        <v>45265</v>
      </c>
      <c r="C333" s="53"/>
      <c r="D333" s="221" t="s">
        <v>542</v>
      </c>
      <c r="E333" s="206" t="s">
        <v>590</v>
      </c>
      <c r="F333" s="51" t="s">
        <v>890</v>
      </c>
      <c r="G333" s="51"/>
      <c r="I333" s="51">
        <v>558</v>
      </c>
      <c r="J333" s="51" t="s">
        <v>591</v>
      </c>
      <c r="K333" s="51"/>
      <c r="L333" s="51"/>
      <c r="M333" s="51"/>
      <c r="N333" s="51"/>
      <c r="O333" s="37"/>
      <c r="S333" s="55" t="s">
        <v>861</v>
      </c>
      <c r="U333" s="37"/>
      <c r="X333" s="55"/>
      <c r="Z333" s="37"/>
      <c r="AC333" s="55"/>
      <c r="AE333" s="37"/>
      <c r="AH333" s="55"/>
      <c r="AJ333" s="37"/>
      <c r="AM333" s="55"/>
    </row>
    <row r="334" spans="1:39" ht="12.75" customHeight="1">
      <c r="A334" s="204">
        <v>202</v>
      </c>
      <c r="B334" s="205">
        <v>45272</v>
      </c>
      <c r="C334" s="53"/>
      <c r="D334" s="53" t="s">
        <v>894</v>
      </c>
      <c r="E334" s="206" t="s">
        <v>590</v>
      </c>
      <c r="F334" s="51" t="s">
        <v>895</v>
      </c>
      <c r="G334" s="51"/>
      <c r="H334" s="51"/>
      <c r="I334" s="51">
        <v>5512</v>
      </c>
      <c r="J334" s="51" t="s">
        <v>591</v>
      </c>
      <c r="K334" s="51"/>
      <c r="L334" s="51"/>
      <c r="M334" s="51"/>
      <c r="N334" s="51"/>
      <c r="O334" s="37"/>
      <c r="S334" s="55" t="s">
        <v>874</v>
      </c>
      <c r="U334" s="37"/>
      <c r="X334" s="55"/>
      <c r="Z334" s="37"/>
      <c r="AC334" s="55"/>
      <c r="AE334" s="37"/>
      <c r="AH334" s="55"/>
      <c r="AJ334" s="37"/>
      <c r="AM334" s="55"/>
    </row>
    <row r="335" spans="1:39" ht="12.75" customHeight="1">
      <c r="A335" s="204">
        <v>203</v>
      </c>
      <c r="B335" s="205">
        <v>45292</v>
      </c>
      <c r="C335" s="53"/>
      <c r="D335" s="53" t="s">
        <v>314</v>
      </c>
      <c r="E335" s="206" t="s">
        <v>590</v>
      </c>
      <c r="F335" s="51" t="s">
        <v>914</v>
      </c>
      <c r="G335" s="51"/>
      <c r="H335" s="51"/>
      <c r="I335" s="51">
        <v>4909</v>
      </c>
      <c r="J335" s="51" t="s">
        <v>591</v>
      </c>
      <c r="K335" s="51"/>
      <c r="L335" s="51"/>
      <c r="M335" s="51"/>
      <c r="N335" s="51"/>
      <c r="O335" s="37"/>
      <c r="S335" s="55" t="s">
        <v>874</v>
      </c>
      <c r="U335" s="37"/>
      <c r="X335" s="55"/>
      <c r="Z335" s="37"/>
      <c r="AC335" s="55"/>
      <c r="AE335" s="37"/>
      <c r="AH335" s="55"/>
      <c r="AJ335" s="37"/>
      <c r="AM335" s="55"/>
    </row>
    <row r="336" spans="1:39" ht="12.75" customHeight="1">
      <c r="A336" s="204">
        <v>204</v>
      </c>
      <c r="B336" s="205">
        <v>45294</v>
      </c>
      <c r="C336" s="53"/>
      <c r="D336" s="53" t="s">
        <v>540</v>
      </c>
      <c r="E336" s="206" t="s">
        <v>590</v>
      </c>
      <c r="F336" s="51" t="s">
        <v>924</v>
      </c>
      <c r="G336" s="51"/>
      <c r="H336" s="51"/>
      <c r="I336" s="51">
        <v>1080</v>
      </c>
      <c r="J336" s="51" t="s">
        <v>591</v>
      </c>
      <c r="K336" s="51"/>
      <c r="L336" s="51"/>
      <c r="M336" s="51"/>
      <c r="N336" s="51"/>
      <c r="O336" s="37"/>
      <c r="S336" s="55" t="s">
        <v>861</v>
      </c>
      <c r="U336" s="37"/>
      <c r="X336" s="55"/>
      <c r="Z336" s="37"/>
      <c r="AC336" s="55"/>
      <c r="AE336" s="37"/>
      <c r="AH336" s="55"/>
      <c r="AJ336" s="37"/>
      <c r="AM336" s="55"/>
    </row>
    <row r="337" spans="1:39" ht="12.75" customHeight="1">
      <c r="A337" s="204">
        <v>205</v>
      </c>
      <c r="B337" s="205">
        <v>45315</v>
      </c>
      <c r="C337" s="53"/>
      <c r="D337" s="53" t="s">
        <v>315</v>
      </c>
      <c r="E337" s="206" t="s">
        <v>590</v>
      </c>
      <c r="F337" s="51" t="s">
        <v>1028</v>
      </c>
      <c r="G337" s="51"/>
      <c r="H337" s="51"/>
      <c r="I337" s="51">
        <v>2077</v>
      </c>
      <c r="J337" s="51" t="s">
        <v>591</v>
      </c>
      <c r="K337" s="51"/>
      <c r="L337" s="51"/>
      <c r="M337" s="51"/>
      <c r="N337" s="51"/>
      <c r="O337" s="37"/>
      <c r="S337" s="55" t="s">
        <v>874</v>
      </c>
      <c r="U337" s="37"/>
      <c r="X337" s="55"/>
      <c r="Z337" s="37"/>
      <c r="AC337" s="55"/>
      <c r="AE337" s="37"/>
      <c r="AH337" s="55"/>
      <c r="AJ337" s="37"/>
      <c r="AM337" s="55"/>
    </row>
    <row r="338" spans="1:39" ht="12.75" customHeight="1">
      <c r="A338" s="204">
        <v>206</v>
      </c>
      <c r="B338" s="205">
        <v>45320</v>
      </c>
      <c r="C338" s="53"/>
      <c r="D338" s="53" t="s">
        <v>1080</v>
      </c>
      <c r="E338" s="206" t="s">
        <v>590</v>
      </c>
      <c r="F338" s="51" t="s">
        <v>1081</v>
      </c>
      <c r="G338" s="51"/>
      <c r="H338" s="51"/>
      <c r="I338" s="51">
        <v>2906</v>
      </c>
      <c r="J338" s="51" t="s">
        <v>591</v>
      </c>
      <c r="K338" s="51"/>
      <c r="L338" s="51"/>
      <c r="M338" s="51"/>
      <c r="N338" s="51"/>
      <c r="O338" s="37"/>
      <c r="S338" s="55" t="s">
        <v>861</v>
      </c>
      <c r="U338" s="37"/>
      <c r="X338" s="55"/>
      <c r="Z338" s="37"/>
      <c r="AC338" s="55"/>
      <c r="AE338" s="37"/>
      <c r="AH338" s="55"/>
      <c r="AJ338" s="37"/>
      <c r="AM338" s="55"/>
    </row>
    <row r="339" spans="1:39" ht="12.75" customHeight="1">
      <c r="A339" s="53"/>
      <c r="B339" s="53"/>
      <c r="C339" s="53"/>
      <c r="D339" s="53"/>
      <c r="E339" s="53"/>
      <c r="F339" s="51"/>
      <c r="G339" s="51"/>
      <c r="H339" s="51"/>
      <c r="I339" s="51"/>
      <c r="J339" s="31"/>
      <c r="K339" s="51"/>
      <c r="L339" s="51"/>
      <c r="M339" s="51"/>
      <c r="N339" s="53"/>
      <c r="O339" s="37"/>
      <c r="S339" s="55"/>
      <c r="U339" s="37"/>
      <c r="X339" s="55"/>
      <c r="Z339" s="37"/>
      <c r="AC339" s="55"/>
      <c r="AE339" s="37"/>
      <c r="AH339" s="55"/>
      <c r="AJ339" s="37"/>
      <c r="AM339" s="55"/>
    </row>
    <row r="340" spans="1:39" ht="12.75" customHeight="1">
      <c r="B340" s="207" t="s">
        <v>837</v>
      </c>
      <c r="F340" s="55"/>
      <c r="G340" s="55"/>
      <c r="H340" s="55"/>
      <c r="I340" s="55"/>
      <c r="J340" s="37"/>
      <c r="K340" s="55"/>
      <c r="L340" s="55"/>
      <c r="M340" s="55"/>
      <c r="O340" s="37"/>
      <c r="S340" s="55"/>
      <c r="U340" s="37"/>
      <c r="X340" s="55"/>
      <c r="Z340" s="37"/>
      <c r="AC340" s="55"/>
      <c r="AE340" s="37"/>
      <c r="AH340" s="55"/>
      <c r="AJ340" s="37"/>
      <c r="AM340" s="55"/>
    </row>
    <row r="341" spans="1:39" ht="12.75" customHeight="1">
      <c r="A341" s="208"/>
      <c r="F341" s="55"/>
      <c r="G341" s="55"/>
      <c r="H341" s="55"/>
      <c r="I341" s="55"/>
      <c r="J341" s="37"/>
      <c r="K341" s="55"/>
      <c r="L341" s="55"/>
      <c r="M341" s="55"/>
      <c r="O341" s="37"/>
      <c r="S341" s="55"/>
      <c r="U341" s="37"/>
      <c r="X341" s="55"/>
      <c r="Z341" s="37"/>
      <c r="AC341" s="55"/>
      <c r="AE341" s="37"/>
      <c r="AH341" s="55"/>
      <c r="AJ341" s="37"/>
      <c r="AM341" s="55"/>
    </row>
    <row r="342" spans="1:39" ht="12.75" customHeight="1">
      <c r="A342" s="208"/>
      <c r="F342" s="55"/>
      <c r="G342" s="55"/>
      <c r="H342" s="55"/>
      <c r="I342" s="55"/>
      <c r="J342" s="37"/>
      <c r="K342" s="55"/>
      <c r="L342" s="55"/>
      <c r="M342" s="55"/>
      <c r="O342" s="37"/>
      <c r="S342" s="55"/>
    </row>
    <row r="343" spans="1:39" ht="12.75" customHeight="1">
      <c r="A343" s="51"/>
      <c r="F343" s="55"/>
      <c r="G343" s="55"/>
      <c r="H343" s="55"/>
      <c r="I343" s="55"/>
      <c r="J343" s="37"/>
      <c r="K343" s="55"/>
      <c r="L343" s="55"/>
      <c r="M343" s="55"/>
      <c r="O343" s="37"/>
      <c r="S343" s="55"/>
    </row>
    <row r="344" spans="1:39" ht="12.75" customHeight="1">
      <c r="F344" s="55"/>
      <c r="G344" s="55"/>
      <c r="H344" s="55"/>
      <c r="I344" s="55"/>
      <c r="J344" s="37"/>
      <c r="K344" s="55"/>
      <c r="L344" s="55"/>
      <c r="M344" s="55"/>
      <c r="O344" s="37"/>
      <c r="S344" s="55"/>
    </row>
    <row r="345" spans="1:39" ht="12.75" customHeight="1">
      <c r="F345" s="55"/>
      <c r="G345" s="55"/>
      <c r="H345" s="55"/>
      <c r="I345" s="55"/>
      <c r="J345" s="37"/>
      <c r="K345" s="55"/>
      <c r="L345" s="55"/>
      <c r="M345" s="55"/>
      <c r="O345" s="37"/>
      <c r="S345" s="55"/>
    </row>
    <row r="346" spans="1:39" ht="12.75" customHeight="1">
      <c r="F346" s="55"/>
      <c r="G346" s="55"/>
      <c r="H346" s="55"/>
      <c r="I346" s="55"/>
      <c r="J346" s="37"/>
      <c r="K346" s="55"/>
      <c r="L346" s="55"/>
      <c r="M346" s="55"/>
      <c r="O346" s="37"/>
      <c r="S346" s="55"/>
    </row>
    <row r="347" spans="1:39" ht="12.75" customHeight="1">
      <c r="F347" s="55"/>
      <c r="G347" s="55"/>
      <c r="H347" s="55"/>
      <c r="I347" s="55"/>
      <c r="J347" s="37"/>
      <c r="K347" s="55"/>
      <c r="L347" s="55"/>
      <c r="M347" s="55"/>
      <c r="O347" s="37"/>
      <c r="S347" s="55"/>
    </row>
    <row r="348" spans="1:39" ht="12.75" customHeight="1">
      <c r="F348" s="55"/>
      <c r="G348" s="55"/>
      <c r="H348" s="55"/>
      <c r="I348" s="55"/>
      <c r="J348" s="37"/>
      <c r="K348" s="55"/>
      <c r="L348" s="55"/>
      <c r="M348" s="55"/>
      <c r="O348" s="37"/>
      <c r="S348" s="55"/>
    </row>
    <row r="349" spans="1:39" ht="12.75" customHeight="1">
      <c r="F349" s="55"/>
      <c r="G349" s="55"/>
      <c r="H349" s="55"/>
      <c r="I349" s="55"/>
      <c r="J349" s="37"/>
      <c r="K349" s="55"/>
      <c r="L349" s="55"/>
      <c r="M349" s="55"/>
      <c r="O349" s="37"/>
      <c r="S349" s="55"/>
    </row>
    <row r="350" spans="1:39" ht="12.75" customHeight="1">
      <c r="F350" s="55"/>
      <c r="G350" s="55"/>
      <c r="H350" s="55"/>
      <c r="I350" s="55"/>
      <c r="J350" s="37"/>
      <c r="K350" s="55"/>
      <c r="L350" s="55"/>
      <c r="M350" s="55"/>
      <c r="O350" s="37"/>
      <c r="S350" s="55"/>
    </row>
    <row r="351" spans="1:39" ht="12.75" customHeight="1">
      <c r="F351" s="55"/>
      <c r="G351" s="55"/>
      <c r="H351" s="55"/>
      <c r="I351" s="55"/>
      <c r="J351" s="37"/>
      <c r="K351" s="55"/>
      <c r="L351" s="55"/>
      <c r="M351" s="55"/>
      <c r="O351" s="37"/>
      <c r="S351" s="55"/>
    </row>
    <row r="352" spans="1:39" ht="12.75" customHeight="1">
      <c r="F352" s="55"/>
      <c r="G352" s="55"/>
      <c r="H352" s="55"/>
      <c r="I352" s="55"/>
      <c r="J352" s="37"/>
      <c r="K352" s="55"/>
      <c r="L352" s="55"/>
      <c r="M352" s="55"/>
      <c r="O352" s="37"/>
      <c r="S352" s="55"/>
    </row>
    <row r="353" spans="6:19" ht="12.75" customHeight="1">
      <c r="F353" s="55"/>
      <c r="G353" s="55"/>
      <c r="H353" s="55"/>
      <c r="I353" s="55"/>
      <c r="J353" s="37"/>
      <c r="K353" s="55"/>
      <c r="L353" s="55"/>
      <c r="M353" s="55"/>
      <c r="O353" s="37"/>
      <c r="S353" s="55"/>
    </row>
    <row r="354" spans="6:19" ht="12.75" customHeight="1">
      <c r="F354" s="55"/>
      <c r="G354" s="55"/>
      <c r="H354" s="55"/>
      <c r="I354" s="55"/>
      <c r="J354" s="37"/>
      <c r="K354" s="55"/>
      <c r="L354" s="55"/>
      <c r="M354" s="55"/>
      <c r="O354" s="37"/>
      <c r="S354" s="55"/>
    </row>
    <row r="355" spans="6:19" ht="12.75" customHeight="1">
      <c r="F355" s="55"/>
      <c r="G355" s="55"/>
      <c r="H355" s="55"/>
      <c r="I355" s="55"/>
      <c r="J355" s="37"/>
      <c r="K355" s="55"/>
      <c r="L355" s="55"/>
      <c r="M355" s="55"/>
      <c r="O355" s="37"/>
      <c r="S355" s="55"/>
    </row>
    <row r="356" spans="6:19" ht="12.75" customHeight="1">
      <c r="F356" s="55"/>
      <c r="G356" s="55"/>
      <c r="H356" s="55"/>
      <c r="I356" s="55"/>
      <c r="J356" s="37"/>
      <c r="K356" s="55"/>
      <c r="L356" s="55"/>
      <c r="M356" s="55"/>
      <c r="O356" s="37"/>
      <c r="S356" s="55"/>
    </row>
    <row r="357" spans="6:19" ht="12.75" customHeight="1">
      <c r="F357" s="55"/>
      <c r="G357" s="55"/>
      <c r="H357" s="55"/>
      <c r="I357" s="55"/>
      <c r="J357" s="37"/>
      <c r="K357" s="55"/>
      <c r="L357" s="55"/>
      <c r="M357" s="55"/>
      <c r="O357" s="37"/>
      <c r="S357" s="55"/>
    </row>
    <row r="358" spans="6:19" ht="12.75" customHeight="1">
      <c r="F358" s="55"/>
      <c r="G358" s="55"/>
      <c r="H358" s="55"/>
      <c r="I358" s="55"/>
      <c r="J358" s="37"/>
      <c r="K358" s="55"/>
      <c r="L358" s="55"/>
      <c r="M358" s="55"/>
      <c r="O358" s="37"/>
      <c r="S358" s="55"/>
    </row>
    <row r="359" spans="6:19" ht="12.75" customHeight="1">
      <c r="F359" s="55"/>
      <c r="G359" s="55"/>
      <c r="H359" s="55"/>
      <c r="I359" s="55"/>
      <c r="J359" s="37"/>
      <c r="K359" s="55"/>
      <c r="L359" s="55"/>
      <c r="M359" s="55"/>
      <c r="O359" s="37"/>
      <c r="S359" s="55"/>
    </row>
    <row r="360" spans="6:19" ht="12.75" customHeight="1">
      <c r="F360" s="55"/>
      <c r="G360" s="55"/>
      <c r="H360" s="55"/>
      <c r="I360" s="55"/>
      <c r="J360" s="37"/>
      <c r="K360" s="55"/>
      <c r="L360" s="55"/>
      <c r="M360" s="55"/>
      <c r="O360" s="37"/>
      <c r="S360" s="55"/>
    </row>
    <row r="361" spans="6:19" ht="12.75" customHeight="1">
      <c r="F361" s="55"/>
      <c r="G361" s="55"/>
      <c r="H361" s="55"/>
      <c r="I361" s="55"/>
      <c r="J361" s="37"/>
      <c r="K361" s="55"/>
      <c r="L361" s="55"/>
      <c r="M361" s="55"/>
      <c r="O361" s="37"/>
      <c r="S361" s="55"/>
    </row>
    <row r="362" spans="6:19" ht="12.75" customHeight="1">
      <c r="F362" s="55"/>
      <c r="G362" s="55"/>
      <c r="H362" s="55"/>
      <c r="I362" s="55"/>
      <c r="J362" s="37"/>
      <c r="K362" s="55"/>
      <c r="L362" s="55"/>
      <c r="M362" s="55"/>
      <c r="O362" s="37"/>
      <c r="S362" s="55"/>
    </row>
    <row r="363" spans="6:19" ht="12.75" customHeight="1">
      <c r="F363" s="55"/>
      <c r="G363" s="55"/>
      <c r="H363" s="55"/>
      <c r="I363" s="55"/>
      <c r="J363" s="37"/>
      <c r="K363" s="55"/>
      <c r="L363" s="55"/>
      <c r="M363" s="55"/>
      <c r="O363" s="37"/>
      <c r="S363" s="55"/>
    </row>
    <row r="364" spans="6:19" ht="12.75" customHeight="1">
      <c r="F364" s="55"/>
      <c r="G364" s="55"/>
      <c r="H364" s="55"/>
      <c r="I364" s="55"/>
      <c r="J364" s="37"/>
      <c r="K364" s="55"/>
      <c r="L364" s="55"/>
      <c r="M364" s="55"/>
      <c r="O364" s="37"/>
      <c r="S364" s="55"/>
    </row>
    <row r="365" spans="6:19" ht="12.75" customHeight="1">
      <c r="F365" s="55"/>
      <c r="G365" s="55"/>
      <c r="H365" s="55"/>
      <c r="I365" s="55"/>
      <c r="J365" s="37"/>
      <c r="K365" s="55"/>
      <c r="L365" s="55"/>
      <c r="M365" s="55"/>
      <c r="O365" s="37"/>
      <c r="S365" s="55"/>
    </row>
    <row r="366" spans="6:19" ht="12.75" customHeight="1">
      <c r="F366" s="55"/>
      <c r="G366" s="55"/>
      <c r="H366" s="55"/>
      <c r="I366" s="55"/>
      <c r="J366" s="37"/>
      <c r="K366" s="55"/>
      <c r="L366" s="55"/>
      <c r="M366" s="55"/>
      <c r="O366" s="37"/>
      <c r="S366" s="55"/>
    </row>
    <row r="367" spans="6:19" ht="12.75" customHeight="1">
      <c r="F367" s="55"/>
      <c r="G367" s="55"/>
      <c r="H367" s="55"/>
      <c r="I367" s="55"/>
      <c r="J367" s="37"/>
      <c r="K367" s="55"/>
      <c r="L367" s="55"/>
      <c r="M367" s="55"/>
      <c r="O367" s="37"/>
      <c r="S367" s="55"/>
    </row>
    <row r="368" spans="6:19" ht="12.75" customHeight="1">
      <c r="F368" s="55"/>
      <c r="G368" s="55"/>
      <c r="H368" s="55"/>
      <c r="I368" s="55"/>
      <c r="J368" s="37"/>
      <c r="K368" s="55"/>
      <c r="L368" s="55"/>
      <c r="M368" s="55"/>
      <c r="O368" s="37"/>
      <c r="S368" s="55"/>
    </row>
    <row r="369" spans="6:19" ht="12.75" customHeight="1">
      <c r="F369" s="55"/>
      <c r="G369" s="55"/>
      <c r="H369" s="55"/>
      <c r="I369" s="55"/>
      <c r="J369" s="37"/>
      <c r="K369" s="55"/>
      <c r="L369" s="55"/>
      <c r="M369" s="55"/>
      <c r="O369" s="37"/>
      <c r="S369" s="55"/>
    </row>
    <row r="370" spans="6:19" ht="12.75" customHeight="1">
      <c r="F370" s="55"/>
      <c r="G370" s="55"/>
      <c r="H370" s="55"/>
      <c r="I370" s="55"/>
      <c r="J370" s="37"/>
      <c r="K370" s="55"/>
      <c r="L370" s="55"/>
      <c r="M370" s="55"/>
      <c r="O370" s="37"/>
      <c r="S370" s="55"/>
    </row>
    <row r="371" spans="6:19" ht="12.75" customHeight="1">
      <c r="F371" s="55"/>
      <c r="G371" s="55"/>
      <c r="H371" s="55"/>
      <c r="I371" s="55"/>
      <c r="J371" s="37"/>
      <c r="K371" s="55"/>
      <c r="L371" s="55"/>
      <c r="M371" s="55"/>
      <c r="O371" s="37"/>
      <c r="S371" s="55"/>
    </row>
    <row r="372" spans="6:19" ht="12.75" customHeight="1">
      <c r="F372" s="55"/>
      <c r="G372" s="55"/>
      <c r="H372" s="55"/>
      <c r="I372" s="55"/>
      <c r="J372" s="37"/>
      <c r="K372" s="55"/>
      <c r="L372" s="55"/>
      <c r="M372" s="55"/>
      <c r="O372" s="37"/>
      <c r="S372" s="55"/>
    </row>
    <row r="373" spans="6:19" ht="12.75" customHeight="1">
      <c r="F373" s="55"/>
      <c r="G373" s="55"/>
      <c r="H373" s="55"/>
      <c r="I373" s="55"/>
      <c r="J373" s="37"/>
      <c r="K373" s="55"/>
      <c r="L373" s="55"/>
      <c r="M373" s="55"/>
      <c r="O373" s="37"/>
      <c r="S373" s="55"/>
    </row>
    <row r="374" spans="6:19" ht="12.75" customHeight="1">
      <c r="F374" s="55"/>
      <c r="G374" s="55"/>
      <c r="H374" s="55"/>
      <c r="I374" s="55"/>
      <c r="J374" s="37"/>
      <c r="K374" s="55"/>
      <c r="L374" s="55"/>
      <c r="M374" s="55"/>
      <c r="O374" s="37"/>
      <c r="S374" s="55"/>
    </row>
    <row r="375" spans="6:19" ht="12.75" customHeight="1">
      <c r="F375" s="55"/>
      <c r="G375" s="55"/>
      <c r="H375" s="55"/>
      <c r="I375" s="55"/>
      <c r="J375" s="37"/>
      <c r="K375" s="55"/>
      <c r="L375" s="55"/>
      <c r="M375" s="55"/>
      <c r="O375" s="37"/>
      <c r="S375" s="55"/>
    </row>
    <row r="376" spans="6:19" ht="12.75" customHeight="1">
      <c r="F376" s="55"/>
      <c r="G376" s="55"/>
      <c r="H376" s="55"/>
      <c r="I376" s="55"/>
      <c r="J376" s="37"/>
      <c r="K376" s="55"/>
      <c r="L376" s="55"/>
      <c r="M376" s="55"/>
      <c r="O376" s="37"/>
      <c r="S376" s="55"/>
    </row>
    <row r="377" spans="6:19" ht="12.75" customHeight="1">
      <c r="F377" s="55"/>
      <c r="G377" s="55"/>
      <c r="H377" s="55"/>
      <c r="I377" s="55"/>
      <c r="J377" s="37"/>
      <c r="K377" s="55"/>
      <c r="L377" s="55"/>
      <c r="M377" s="55"/>
      <c r="O377" s="37"/>
      <c r="S377" s="55"/>
    </row>
    <row r="378" spans="6:19" ht="12.75" customHeight="1">
      <c r="F378" s="55"/>
      <c r="G378" s="55"/>
      <c r="H378" s="55"/>
      <c r="I378" s="55"/>
      <c r="J378" s="37"/>
      <c r="K378" s="55"/>
      <c r="L378" s="55"/>
      <c r="M378" s="55"/>
      <c r="O378" s="37"/>
      <c r="S378" s="55"/>
    </row>
    <row r="379" spans="6:19" ht="12.75" customHeight="1">
      <c r="F379" s="55"/>
      <c r="G379" s="55"/>
      <c r="H379" s="55"/>
      <c r="I379" s="55"/>
      <c r="J379" s="37"/>
      <c r="K379" s="55"/>
      <c r="L379" s="55"/>
      <c r="M379" s="55"/>
      <c r="O379" s="37"/>
      <c r="S379" s="55"/>
    </row>
    <row r="380" spans="6:19" ht="12.75" customHeight="1">
      <c r="F380" s="55"/>
      <c r="G380" s="55"/>
      <c r="H380" s="55"/>
      <c r="I380" s="55"/>
      <c r="J380" s="37"/>
      <c r="K380" s="55"/>
      <c r="L380" s="55"/>
      <c r="M380" s="55"/>
      <c r="O380" s="37"/>
      <c r="S380" s="55"/>
    </row>
    <row r="381" spans="6:19" ht="12.75" customHeight="1">
      <c r="F381" s="55"/>
      <c r="G381" s="55"/>
      <c r="H381" s="55"/>
      <c r="I381" s="55"/>
      <c r="J381" s="37"/>
      <c r="K381" s="55"/>
      <c r="L381" s="55"/>
      <c r="M381" s="55"/>
      <c r="O381" s="37"/>
      <c r="S381" s="55"/>
    </row>
    <row r="382" spans="6:19" ht="12.75" customHeight="1">
      <c r="F382" s="55"/>
      <c r="G382" s="55"/>
      <c r="H382" s="55"/>
      <c r="I382" s="55"/>
      <c r="J382" s="37"/>
      <c r="K382" s="55"/>
      <c r="L382" s="55"/>
      <c r="M382" s="55"/>
      <c r="O382" s="37"/>
      <c r="S382" s="55"/>
    </row>
    <row r="383" spans="6:19" ht="12.75" customHeight="1">
      <c r="F383" s="55"/>
      <c r="G383" s="55"/>
      <c r="H383" s="55"/>
      <c r="I383" s="55"/>
      <c r="J383" s="37"/>
      <c r="K383" s="55"/>
      <c r="L383" s="55"/>
      <c r="M383" s="55"/>
      <c r="O383" s="37"/>
      <c r="S383" s="55"/>
    </row>
    <row r="384" spans="6:19" ht="12.75" customHeight="1">
      <c r="F384" s="55"/>
      <c r="G384" s="55"/>
      <c r="H384" s="55"/>
      <c r="I384" s="55"/>
      <c r="J384" s="37"/>
      <c r="K384" s="55"/>
      <c r="L384" s="55"/>
      <c r="M384" s="55"/>
      <c r="O384" s="37"/>
      <c r="S384" s="55"/>
    </row>
    <row r="385" spans="6:19" ht="12.75" customHeight="1">
      <c r="F385" s="55"/>
      <c r="G385" s="55"/>
      <c r="H385" s="55"/>
      <c r="I385" s="55"/>
      <c r="J385" s="37"/>
      <c r="K385" s="55"/>
      <c r="L385" s="55"/>
      <c r="M385" s="55"/>
      <c r="O385" s="37"/>
      <c r="S385" s="55"/>
    </row>
    <row r="386" spans="6:19" ht="12.75" customHeight="1">
      <c r="F386" s="55"/>
      <c r="G386" s="55"/>
      <c r="H386" s="55"/>
      <c r="I386" s="55"/>
      <c r="J386" s="37"/>
      <c r="K386" s="55"/>
      <c r="L386" s="55"/>
      <c r="M386" s="55"/>
      <c r="O386" s="37"/>
      <c r="S386" s="55"/>
    </row>
    <row r="387" spans="6:19" ht="12.75" customHeight="1">
      <c r="F387" s="55"/>
      <c r="G387" s="55"/>
      <c r="H387" s="55"/>
      <c r="I387" s="55"/>
      <c r="J387" s="37"/>
      <c r="K387" s="55"/>
      <c r="L387" s="55"/>
      <c r="M387" s="55"/>
      <c r="O387" s="37"/>
      <c r="S387" s="55"/>
    </row>
    <row r="388" spans="6:19" ht="12.75" customHeight="1">
      <c r="F388" s="55"/>
      <c r="G388" s="55"/>
      <c r="H388" s="55"/>
      <c r="I388" s="55"/>
      <c r="J388" s="37"/>
      <c r="K388" s="55"/>
      <c r="L388" s="55"/>
      <c r="M388" s="55"/>
      <c r="O388" s="37"/>
      <c r="S388" s="55"/>
    </row>
    <row r="389" spans="6:19" ht="12.75" customHeight="1">
      <c r="F389" s="55"/>
      <c r="G389" s="55"/>
      <c r="H389" s="55"/>
      <c r="I389" s="55"/>
      <c r="J389" s="37"/>
      <c r="K389" s="55"/>
      <c r="L389" s="55"/>
      <c r="M389" s="55"/>
      <c r="O389" s="37"/>
      <c r="S389" s="55"/>
    </row>
    <row r="390" spans="6:19" ht="12.75" customHeight="1">
      <c r="F390" s="55"/>
      <c r="G390" s="55"/>
      <c r="H390" s="55"/>
      <c r="I390" s="55"/>
      <c r="J390" s="37"/>
      <c r="K390" s="55"/>
      <c r="L390" s="55"/>
      <c r="M390" s="55"/>
      <c r="O390" s="37"/>
      <c r="S390" s="55"/>
    </row>
    <row r="391" spans="6:19" ht="12.75" customHeight="1">
      <c r="F391" s="55"/>
      <c r="G391" s="55"/>
      <c r="H391" s="55"/>
      <c r="I391" s="55"/>
      <c r="J391" s="37"/>
      <c r="K391" s="55"/>
      <c r="L391" s="55"/>
      <c r="M391" s="55"/>
      <c r="O391" s="37"/>
      <c r="S391" s="55"/>
    </row>
    <row r="392" spans="6:19" ht="12.75" customHeight="1">
      <c r="F392" s="55"/>
      <c r="G392" s="55"/>
      <c r="H392" s="55"/>
      <c r="I392" s="55"/>
      <c r="J392" s="37"/>
      <c r="K392" s="55"/>
      <c r="L392" s="55"/>
      <c r="M392" s="55"/>
      <c r="O392" s="37"/>
      <c r="S392" s="55"/>
    </row>
    <row r="393" spans="6:19" ht="12.75" customHeight="1">
      <c r="F393" s="55"/>
      <c r="G393" s="55"/>
      <c r="H393" s="55"/>
      <c r="I393" s="55"/>
      <c r="J393" s="37"/>
      <c r="K393" s="55"/>
      <c r="L393" s="55"/>
      <c r="M393" s="55"/>
      <c r="O393" s="37"/>
      <c r="S393" s="55"/>
    </row>
    <row r="394" spans="6:19" ht="12.75" customHeight="1">
      <c r="F394" s="55"/>
      <c r="G394" s="55"/>
      <c r="H394" s="55"/>
      <c r="I394" s="55"/>
      <c r="J394" s="37"/>
      <c r="K394" s="55"/>
      <c r="L394" s="55"/>
      <c r="M394" s="55"/>
      <c r="O394" s="37"/>
      <c r="S394" s="55"/>
    </row>
    <row r="395" spans="6:19" ht="12.75" customHeight="1">
      <c r="F395" s="55"/>
      <c r="G395" s="55"/>
      <c r="H395" s="55"/>
      <c r="I395" s="55"/>
      <c r="J395" s="37"/>
      <c r="K395" s="55"/>
      <c r="L395" s="55"/>
      <c r="M395" s="55"/>
      <c r="O395" s="37"/>
      <c r="S395" s="55"/>
    </row>
    <row r="396" spans="6:19" ht="12.75" customHeight="1">
      <c r="F396" s="55"/>
      <c r="G396" s="55"/>
      <c r="H396" s="55"/>
      <c r="I396" s="55"/>
      <c r="J396" s="37"/>
      <c r="K396" s="55"/>
      <c r="L396" s="55"/>
      <c r="M396" s="55"/>
      <c r="O396" s="37"/>
      <c r="S396" s="55"/>
    </row>
    <row r="397" spans="6:19" ht="12.75" customHeight="1">
      <c r="F397" s="55"/>
      <c r="G397" s="55"/>
      <c r="H397" s="55"/>
      <c r="I397" s="55"/>
      <c r="J397" s="37"/>
      <c r="K397" s="55"/>
      <c r="L397" s="55"/>
      <c r="M397" s="55"/>
      <c r="O397" s="37"/>
      <c r="S397" s="55"/>
    </row>
    <row r="398" spans="6:19" ht="12.75" customHeight="1">
      <c r="F398" s="55"/>
      <c r="G398" s="55"/>
      <c r="H398" s="55"/>
      <c r="I398" s="55"/>
      <c r="J398" s="37"/>
      <c r="K398" s="55"/>
      <c r="L398" s="55"/>
      <c r="M398" s="55"/>
      <c r="O398" s="37"/>
      <c r="S398" s="55"/>
    </row>
    <row r="399" spans="6:19" ht="12.75" customHeight="1">
      <c r="F399" s="55"/>
      <c r="G399" s="55"/>
      <c r="H399" s="55"/>
      <c r="I399" s="55"/>
      <c r="J399" s="37"/>
      <c r="K399" s="55"/>
      <c r="L399" s="55"/>
      <c r="M399" s="55"/>
      <c r="O399" s="37"/>
      <c r="S399" s="55"/>
    </row>
    <row r="400" spans="6:19" ht="12.75" customHeight="1">
      <c r="F400" s="55"/>
      <c r="G400" s="55"/>
      <c r="H400" s="55"/>
      <c r="I400" s="55"/>
      <c r="J400" s="37"/>
      <c r="K400" s="55"/>
      <c r="L400" s="55"/>
      <c r="M400" s="55"/>
      <c r="O400" s="37"/>
      <c r="S400" s="55"/>
    </row>
    <row r="401" spans="6:19" ht="12.75" customHeight="1">
      <c r="F401" s="55"/>
      <c r="G401" s="55"/>
      <c r="H401" s="55"/>
      <c r="I401" s="55"/>
      <c r="J401" s="37"/>
      <c r="K401" s="55"/>
      <c r="L401" s="55"/>
      <c r="M401" s="55"/>
      <c r="O401" s="37"/>
      <c r="S401" s="55"/>
    </row>
    <row r="402" spans="6:19" ht="12.75" customHeight="1">
      <c r="F402" s="55"/>
      <c r="G402" s="55"/>
      <c r="H402" s="55"/>
      <c r="I402" s="55"/>
      <c r="J402" s="37"/>
      <c r="K402" s="55"/>
      <c r="L402" s="55"/>
      <c r="M402" s="55"/>
      <c r="O402" s="37"/>
      <c r="S402" s="55"/>
    </row>
    <row r="403" spans="6:19" ht="12.75" customHeight="1">
      <c r="F403" s="55"/>
      <c r="G403" s="55"/>
      <c r="H403" s="55"/>
      <c r="I403" s="55"/>
      <c r="J403" s="37"/>
      <c r="K403" s="55"/>
      <c r="L403" s="55"/>
      <c r="M403" s="55"/>
      <c r="O403" s="37"/>
      <c r="S403" s="55"/>
    </row>
    <row r="404" spans="6:19" ht="12.75" customHeight="1">
      <c r="F404" s="55"/>
      <c r="G404" s="55"/>
      <c r="H404" s="55"/>
      <c r="I404" s="55"/>
      <c r="J404" s="37"/>
      <c r="K404" s="55"/>
      <c r="L404" s="55"/>
      <c r="M404" s="55"/>
      <c r="O404" s="37"/>
      <c r="S404" s="55"/>
    </row>
    <row r="405" spans="6:19" ht="12.75" customHeight="1">
      <c r="F405" s="55"/>
      <c r="G405" s="55"/>
      <c r="H405" s="55"/>
      <c r="I405" s="55"/>
      <c r="J405" s="37"/>
      <c r="K405" s="55"/>
      <c r="L405" s="55"/>
      <c r="M405" s="55"/>
      <c r="O405" s="37"/>
      <c r="S405" s="55"/>
    </row>
    <row r="406" spans="6:19" ht="12.75" customHeight="1">
      <c r="F406" s="55"/>
      <c r="G406" s="55"/>
      <c r="H406" s="55"/>
      <c r="I406" s="55"/>
      <c r="J406" s="37"/>
      <c r="K406" s="55"/>
      <c r="L406" s="55"/>
      <c r="M406" s="55"/>
      <c r="O406" s="37"/>
      <c r="S406" s="55"/>
    </row>
    <row r="407" spans="6:19" ht="12.75" customHeight="1">
      <c r="F407" s="55"/>
      <c r="G407" s="55"/>
      <c r="H407" s="55"/>
      <c r="I407" s="55"/>
      <c r="J407" s="37"/>
      <c r="K407" s="55"/>
      <c r="L407" s="55"/>
      <c r="M407" s="55"/>
      <c r="O407" s="37"/>
      <c r="S407" s="55"/>
    </row>
    <row r="408" spans="6:19" ht="12.75" customHeight="1">
      <c r="F408" s="55"/>
      <c r="G408" s="55"/>
      <c r="H408" s="55"/>
      <c r="I408" s="55"/>
      <c r="J408" s="37"/>
      <c r="K408" s="55"/>
      <c r="L408" s="55"/>
      <c r="M408" s="55"/>
      <c r="O408" s="37"/>
      <c r="S408" s="55"/>
    </row>
    <row r="409" spans="6:19" ht="12.75" customHeight="1">
      <c r="F409" s="55"/>
      <c r="G409" s="55"/>
      <c r="H409" s="55"/>
      <c r="I409" s="55"/>
      <c r="J409" s="37"/>
      <c r="K409" s="55"/>
      <c r="L409" s="55"/>
      <c r="M409" s="55"/>
      <c r="O409" s="37"/>
      <c r="S409" s="55"/>
    </row>
    <row r="410" spans="6:19" ht="12.75" customHeight="1">
      <c r="F410" s="55"/>
      <c r="G410" s="55"/>
      <c r="H410" s="55"/>
      <c r="I410" s="55"/>
      <c r="J410" s="37"/>
      <c r="K410" s="55"/>
      <c r="L410" s="55"/>
      <c r="M410" s="55"/>
      <c r="O410" s="37"/>
      <c r="S410" s="55"/>
    </row>
    <row r="411" spans="6:19" ht="12.75" customHeight="1">
      <c r="F411" s="55"/>
      <c r="G411" s="55"/>
      <c r="H411" s="55"/>
      <c r="I411" s="55"/>
      <c r="J411" s="37"/>
      <c r="K411" s="55"/>
      <c r="L411" s="55"/>
      <c r="M411" s="55"/>
      <c r="O411" s="37"/>
      <c r="S411" s="55"/>
    </row>
    <row r="412" spans="6:19" ht="12.75" customHeight="1">
      <c r="F412" s="55"/>
      <c r="G412" s="55"/>
      <c r="H412" s="55"/>
      <c r="I412" s="55"/>
      <c r="J412" s="37"/>
      <c r="K412" s="55"/>
      <c r="L412" s="55"/>
      <c r="M412" s="55"/>
      <c r="O412" s="37"/>
      <c r="S412" s="55"/>
    </row>
    <row r="413" spans="6:19" ht="12.75" customHeight="1">
      <c r="F413" s="55"/>
      <c r="G413" s="55"/>
      <c r="H413" s="55"/>
      <c r="I413" s="55"/>
      <c r="J413" s="37"/>
      <c r="K413" s="55"/>
      <c r="L413" s="55"/>
      <c r="M413" s="55"/>
      <c r="O413" s="37"/>
      <c r="S413" s="55"/>
    </row>
    <row r="414" spans="6:19" ht="12.75" customHeight="1">
      <c r="F414" s="55"/>
      <c r="G414" s="55"/>
      <c r="H414" s="55"/>
      <c r="I414" s="55"/>
      <c r="J414" s="37"/>
      <c r="K414" s="55"/>
      <c r="L414" s="55"/>
      <c r="M414" s="55"/>
      <c r="O414" s="37"/>
      <c r="S414" s="55"/>
    </row>
    <row r="415" spans="6:19" ht="12.75" customHeight="1">
      <c r="F415" s="55"/>
      <c r="G415" s="55"/>
      <c r="H415" s="55"/>
      <c r="I415" s="55"/>
      <c r="J415" s="37"/>
      <c r="K415" s="55"/>
      <c r="L415" s="55"/>
      <c r="M415" s="55"/>
      <c r="O415" s="37"/>
      <c r="S415" s="55"/>
    </row>
    <row r="416" spans="6:19" ht="12.75" customHeight="1">
      <c r="F416" s="55"/>
      <c r="G416" s="55"/>
      <c r="H416" s="55"/>
      <c r="I416" s="55"/>
      <c r="J416" s="37"/>
      <c r="K416" s="55"/>
      <c r="L416" s="55"/>
      <c r="M416" s="55"/>
      <c r="O416" s="37"/>
      <c r="S416" s="55"/>
    </row>
    <row r="417" spans="6:19" ht="12.75" customHeight="1">
      <c r="F417" s="55"/>
      <c r="G417" s="55"/>
      <c r="H417" s="55"/>
      <c r="I417" s="55"/>
      <c r="J417" s="37"/>
      <c r="K417" s="55"/>
      <c r="L417" s="55"/>
      <c r="M417" s="55"/>
      <c r="O417" s="37"/>
      <c r="S417" s="55"/>
    </row>
    <row r="418" spans="6:19" ht="12.75" customHeight="1">
      <c r="F418" s="55"/>
      <c r="G418" s="55"/>
      <c r="H418" s="55"/>
      <c r="I418" s="55"/>
      <c r="J418" s="37"/>
      <c r="K418" s="55"/>
      <c r="L418" s="55"/>
      <c r="M418" s="55"/>
      <c r="O418" s="37"/>
      <c r="S418" s="55"/>
    </row>
    <row r="419" spans="6:19" ht="12.75" customHeight="1">
      <c r="F419" s="55"/>
      <c r="G419" s="55"/>
      <c r="H419" s="55"/>
      <c r="I419" s="55"/>
      <c r="J419" s="37"/>
      <c r="K419" s="55"/>
      <c r="L419" s="55"/>
      <c r="M419" s="55"/>
      <c r="O419" s="37"/>
      <c r="S419" s="55"/>
    </row>
    <row r="420" spans="6:19" ht="12.75" customHeight="1">
      <c r="F420" s="55"/>
      <c r="G420" s="55"/>
      <c r="H420" s="55"/>
      <c r="I420" s="55"/>
      <c r="J420" s="37"/>
      <c r="K420" s="55"/>
      <c r="L420" s="55"/>
      <c r="M420" s="55"/>
      <c r="O420" s="37"/>
      <c r="S420" s="55"/>
    </row>
    <row r="421" spans="6:19" ht="12.75" customHeight="1">
      <c r="F421" s="55"/>
      <c r="G421" s="55"/>
      <c r="H421" s="55"/>
      <c r="I421" s="55"/>
      <c r="J421" s="37"/>
      <c r="K421" s="55"/>
      <c r="L421" s="55"/>
      <c r="M421" s="55"/>
      <c r="O421" s="37"/>
      <c r="S421" s="55"/>
    </row>
    <row r="422" spans="6:19" ht="12.75" customHeight="1">
      <c r="F422" s="55"/>
      <c r="G422" s="55"/>
      <c r="H422" s="55"/>
      <c r="I422" s="55"/>
      <c r="J422" s="37"/>
      <c r="K422" s="55"/>
      <c r="L422" s="55"/>
      <c r="M422" s="55"/>
      <c r="O422" s="37"/>
      <c r="S422" s="55"/>
    </row>
    <row r="423" spans="6:19" ht="12.75" customHeight="1">
      <c r="F423" s="55"/>
      <c r="G423" s="55"/>
      <c r="H423" s="55"/>
      <c r="I423" s="55"/>
      <c r="J423" s="37"/>
      <c r="K423" s="55"/>
      <c r="L423" s="55"/>
      <c r="M423" s="55"/>
      <c r="O423" s="37"/>
      <c r="S423" s="55"/>
    </row>
    <row r="424" spans="6:19" ht="12.75" customHeight="1">
      <c r="F424" s="55"/>
      <c r="G424" s="55"/>
      <c r="H424" s="55"/>
      <c r="I424" s="55"/>
      <c r="J424" s="37"/>
      <c r="K424" s="55"/>
      <c r="L424" s="55"/>
      <c r="M424" s="55"/>
      <c r="O424" s="37"/>
      <c r="S424" s="55"/>
    </row>
    <row r="425" spans="6:19" ht="12.75" customHeight="1">
      <c r="F425" s="55"/>
      <c r="G425" s="55"/>
      <c r="H425" s="55"/>
      <c r="I425" s="55"/>
      <c r="J425" s="37"/>
      <c r="K425" s="55"/>
      <c r="L425" s="55"/>
      <c r="M425" s="55"/>
      <c r="O425" s="37"/>
      <c r="S425" s="55"/>
    </row>
    <row r="426" spans="6:19" ht="12.75" customHeight="1">
      <c r="F426" s="55"/>
      <c r="G426" s="55"/>
      <c r="H426" s="55"/>
      <c r="I426" s="55"/>
      <c r="J426" s="37"/>
      <c r="K426" s="55"/>
      <c r="L426" s="55"/>
      <c r="M426" s="55"/>
      <c r="O426" s="37"/>
      <c r="S426" s="55"/>
    </row>
    <row r="427" spans="6:19" ht="12.75" customHeight="1">
      <c r="F427" s="55"/>
      <c r="G427" s="55"/>
      <c r="H427" s="55"/>
      <c r="I427" s="55"/>
      <c r="J427" s="37"/>
      <c r="K427" s="55"/>
      <c r="L427" s="55"/>
      <c r="M427" s="55"/>
      <c r="O427" s="37"/>
      <c r="S427" s="55"/>
    </row>
    <row r="428" spans="6:19" ht="12.75" customHeight="1">
      <c r="F428" s="55"/>
      <c r="G428" s="55"/>
      <c r="H428" s="55"/>
      <c r="I428" s="55"/>
      <c r="J428" s="37"/>
      <c r="K428" s="55"/>
      <c r="L428" s="55"/>
      <c r="M428" s="55"/>
      <c r="O428" s="37"/>
      <c r="S428" s="55"/>
    </row>
    <row r="429" spans="6:19" ht="12.75" customHeight="1">
      <c r="F429" s="55"/>
      <c r="G429" s="55"/>
      <c r="H429" s="55"/>
      <c r="I429" s="55"/>
      <c r="J429" s="37"/>
      <c r="K429" s="55"/>
      <c r="L429" s="55"/>
      <c r="M429" s="55"/>
      <c r="O429" s="37"/>
      <c r="S429" s="55"/>
    </row>
    <row r="430" spans="6:19" ht="12.75" customHeight="1">
      <c r="F430" s="55"/>
      <c r="G430" s="55"/>
      <c r="H430" s="55"/>
      <c r="I430" s="55"/>
      <c r="J430" s="37"/>
      <c r="K430" s="55"/>
      <c r="L430" s="55"/>
      <c r="M430" s="55"/>
      <c r="O430" s="37"/>
      <c r="S430" s="55"/>
    </row>
    <row r="431" spans="6:19" ht="12.75" customHeight="1">
      <c r="F431" s="55"/>
      <c r="G431" s="55"/>
      <c r="H431" s="55"/>
      <c r="I431" s="55"/>
      <c r="J431" s="37"/>
      <c r="K431" s="55"/>
      <c r="L431" s="55"/>
      <c r="M431" s="55"/>
      <c r="O431" s="37"/>
      <c r="S431" s="55"/>
    </row>
    <row r="432" spans="6:19" ht="12.75" customHeight="1">
      <c r="F432" s="55"/>
      <c r="G432" s="55"/>
      <c r="H432" s="55"/>
      <c r="I432" s="55"/>
      <c r="J432" s="37"/>
      <c r="K432" s="55"/>
      <c r="L432" s="55"/>
      <c r="M432" s="55"/>
      <c r="O432" s="37"/>
      <c r="S432" s="55"/>
    </row>
    <row r="433" spans="6:19" ht="12.75" customHeight="1">
      <c r="F433" s="55"/>
      <c r="G433" s="55"/>
      <c r="H433" s="55"/>
      <c r="I433" s="55"/>
      <c r="J433" s="37"/>
      <c r="K433" s="55"/>
      <c r="L433" s="55"/>
      <c r="M433" s="55"/>
      <c r="O433" s="37"/>
      <c r="S433" s="55"/>
    </row>
    <row r="434" spans="6:19" ht="12.75" customHeight="1">
      <c r="F434" s="55"/>
      <c r="G434" s="55"/>
      <c r="H434" s="55"/>
      <c r="I434" s="55"/>
      <c r="J434" s="37"/>
      <c r="K434" s="55"/>
      <c r="L434" s="55"/>
      <c r="M434" s="55"/>
      <c r="O434" s="37"/>
      <c r="S434" s="55"/>
    </row>
    <row r="435" spans="6:19" ht="12.75" customHeight="1">
      <c r="F435" s="55"/>
      <c r="G435" s="55"/>
      <c r="H435" s="55"/>
      <c r="I435" s="55"/>
      <c r="J435" s="37"/>
      <c r="K435" s="55"/>
      <c r="L435" s="55"/>
      <c r="M435" s="55"/>
      <c r="O435" s="37"/>
      <c r="S435" s="55"/>
    </row>
    <row r="436" spans="6:19" ht="12.75" customHeight="1">
      <c r="F436" s="55"/>
      <c r="G436" s="55"/>
      <c r="H436" s="55"/>
      <c r="I436" s="55"/>
      <c r="J436" s="37"/>
      <c r="K436" s="55"/>
      <c r="L436" s="55"/>
      <c r="M436" s="55"/>
      <c r="O436" s="37"/>
      <c r="S436" s="55"/>
    </row>
    <row r="437" spans="6:19" ht="12.75" customHeight="1">
      <c r="F437" s="55"/>
      <c r="G437" s="55"/>
      <c r="H437" s="55"/>
      <c r="I437" s="55"/>
      <c r="J437" s="37"/>
      <c r="K437" s="55"/>
      <c r="L437" s="55"/>
      <c r="M437" s="55"/>
      <c r="O437" s="37"/>
      <c r="S437" s="55"/>
    </row>
    <row r="438" spans="6:19" ht="12.75" customHeight="1">
      <c r="F438" s="55"/>
      <c r="G438" s="55"/>
      <c r="H438" s="55"/>
      <c r="I438" s="55"/>
      <c r="J438" s="37"/>
      <c r="K438" s="55"/>
      <c r="L438" s="55"/>
      <c r="M438" s="55"/>
      <c r="O438" s="37"/>
      <c r="S438" s="55"/>
    </row>
    <row r="439" spans="6:19" ht="12.75" customHeight="1">
      <c r="F439" s="55"/>
      <c r="G439" s="55"/>
      <c r="H439" s="55"/>
      <c r="I439" s="55"/>
      <c r="J439" s="37"/>
      <c r="K439" s="55"/>
      <c r="L439" s="55"/>
      <c r="M439" s="55"/>
      <c r="O439" s="37"/>
      <c r="S439" s="55"/>
    </row>
    <row r="440" spans="6:19" ht="12.75" customHeight="1">
      <c r="F440" s="55"/>
      <c r="G440" s="55"/>
      <c r="H440" s="55"/>
      <c r="I440" s="55"/>
      <c r="J440" s="37"/>
      <c r="K440" s="55"/>
      <c r="L440" s="55"/>
      <c r="M440" s="55"/>
      <c r="O440" s="37"/>
      <c r="S440" s="55"/>
    </row>
    <row r="441" spans="6:19" ht="12.75" customHeight="1">
      <c r="F441" s="55"/>
      <c r="G441" s="55"/>
      <c r="H441" s="55"/>
      <c r="I441" s="55"/>
      <c r="J441" s="37"/>
      <c r="K441" s="55"/>
      <c r="L441" s="55"/>
      <c r="M441" s="55"/>
      <c r="O441" s="37"/>
      <c r="S441" s="55"/>
    </row>
    <row r="442" spans="6:19" ht="12.75" customHeight="1">
      <c r="F442" s="55"/>
      <c r="G442" s="55"/>
      <c r="H442" s="55"/>
      <c r="I442" s="55"/>
      <c r="J442" s="37"/>
      <c r="K442" s="55"/>
      <c r="L442" s="55"/>
      <c r="M442" s="55"/>
      <c r="O442" s="37"/>
      <c r="S442" s="55"/>
    </row>
    <row r="443" spans="6:19" ht="12.75" customHeight="1">
      <c r="F443" s="55"/>
      <c r="G443" s="55"/>
      <c r="H443" s="55"/>
      <c r="I443" s="55"/>
      <c r="J443" s="37"/>
      <c r="K443" s="55"/>
      <c r="L443" s="55"/>
      <c r="M443" s="55"/>
      <c r="O443" s="37"/>
      <c r="S443" s="55"/>
    </row>
    <row r="444" spans="6:19" ht="12.75" customHeight="1">
      <c r="F444" s="55"/>
      <c r="G444" s="55"/>
      <c r="H444" s="55"/>
      <c r="I444" s="55"/>
      <c r="J444" s="37"/>
      <c r="K444" s="55"/>
      <c r="L444" s="55"/>
      <c r="M444" s="55"/>
      <c r="O444" s="37"/>
      <c r="S444" s="55"/>
    </row>
    <row r="445" spans="6:19" ht="12.75" customHeight="1">
      <c r="F445" s="55"/>
      <c r="G445" s="55"/>
      <c r="H445" s="55"/>
      <c r="I445" s="55"/>
      <c r="J445" s="37"/>
      <c r="K445" s="55"/>
      <c r="L445" s="55"/>
      <c r="M445" s="55"/>
      <c r="O445" s="37"/>
      <c r="S445" s="55"/>
    </row>
    <row r="446" spans="6:19" ht="12.75" customHeight="1">
      <c r="F446" s="55"/>
      <c r="G446" s="55"/>
      <c r="H446" s="55"/>
      <c r="I446" s="55"/>
      <c r="J446" s="37"/>
      <c r="K446" s="55"/>
      <c r="L446" s="55"/>
      <c r="M446" s="55"/>
      <c r="O446" s="37"/>
      <c r="S446" s="55"/>
    </row>
    <row r="447" spans="6:19" ht="12.75" customHeight="1">
      <c r="F447" s="55"/>
      <c r="G447" s="55"/>
      <c r="H447" s="55"/>
      <c r="I447" s="55"/>
      <c r="J447" s="37"/>
      <c r="K447" s="55"/>
      <c r="L447" s="55"/>
      <c r="M447" s="55"/>
      <c r="O447" s="37"/>
      <c r="S447" s="55"/>
    </row>
    <row r="448" spans="6:19" ht="12.75" customHeight="1">
      <c r="F448" s="55"/>
      <c r="G448" s="55"/>
      <c r="H448" s="55"/>
      <c r="I448" s="55"/>
      <c r="J448" s="37"/>
      <c r="K448" s="55"/>
      <c r="L448" s="55"/>
      <c r="M448" s="55"/>
      <c r="O448" s="37"/>
      <c r="S448" s="55"/>
    </row>
    <row r="449" spans="6:19" ht="12.75" customHeight="1">
      <c r="F449" s="55"/>
      <c r="G449" s="55"/>
      <c r="H449" s="55"/>
      <c r="I449" s="55"/>
      <c r="J449" s="37"/>
      <c r="K449" s="55"/>
      <c r="L449" s="55"/>
      <c r="M449" s="55"/>
      <c r="O449" s="37"/>
      <c r="S449" s="55"/>
    </row>
    <row r="450" spans="6:19" ht="12.75" customHeight="1">
      <c r="F450" s="55"/>
      <c r="G450" s="55"/>
      <c r="H450" s="55"/>
      <c r="I450" s="55"/>
      <c r="J450" s="37"/>
      <c r="K450" s="55"/>
      <c r="L450" s="55"/>
      <c r="M450" s="55"/>
      <c r="O450" s="37"/>
      <c r="S450" s="55"/>
    </row>
    <row r="451" spans="6:19" ht="12.75" customHeight="1">
      <c r="F451" s="55"/>
      <c r="G451" s="55"/>
      <c r="H451" s="55"/>
      <c r="I451" s="55"/>
      <c r="J451" s="37"/>
      <c r="K451" s="55"/>
      <c r="L451" s="55"/>
      <c r="M451" s="55"/>
      <c r="O451" s="37"/>
      <c r="S451" s="55"/>
    </row>
    <row r="452" spans="6:19" ht="12.75" customHeight="1">
      <c r="F452" s="55"/>
      <c r="G452" s="55"/>
      <c r="H452" s="55"/>
      <c r="I452" s="55"/>
      <c r="J452" s="37"/>
      <c r="K452" s="55"/>
      <c r="L452" s="55"/>
      <c r="M452" s="55"/>
      <c r="O452" s="37"/>
      <c r="S452" s="55"/>
    </row>
    <row r="453" spans="6:19" ht="12.75" customHeight="1">
      <c r="F453" s="55"/>
      <c r="G453" s="55"/>
      <c r="H453" s="55"/>
      <c r="I453" s="55"/>
      <c r="J453" s="37"/>
      <c r="K453" s="55"/>
      <c r="L453" s="55"/>
      <c r="M453" s="55"/>
      <c r="O453" s="37"/>
      <c r="S453" s="55"/>
    </row>
    <row r="454" spans="6:19" ht="12.75" customHeight="1">
      <c r="F454" s="55"/>
      <c r="G454" s="55"/>
      <c r="H454" s="55"/>
      <c r="I454" s="55"/>
      <c r="J454" s="37"/>
      <c r="K454" s="55"/>
      <c r="L454" s="55"/>
      <c r="M454" s="55"/>
      <c r="O454" s="37"/>
      <c r="S454" s="55"/>
    </row>
    <row r="455" spans="6:19" ht="12.75" customHeight="1">
      <c r="F455" s="55"/>
      <c r="G455" s="55"/>
      <c r="H455" s="55"/>
      <c r="I455" s="55"/>
      <c r="J455" s="37"/>
      <c r="K455" s="55"/>
      <c r="L455" s="55"/>
      <c r="M455" s="55"/>
      <c r="O455" s="37"/>
      <c r="S455" s="55"/>
    </row>
    <row r="456" spans="6:19" ht="12.75" customHeight="1">
      <c r="F456" s="55"/>
      <c r="G456" s="55"/>
      <c r="H456" s="55"/>
      <c r="I456" s="55"/>
      <c r="J456" s="37"/>
      <c r="K456" s="55"/>
      <c r="L456" s="55"/>
      <c r="M456" s="55"/>
      <c r="O456" s="37"/>
      <c r="S456" s="55"/>
    </row>
    <row r="457" spans="6:19" ht="12.75" customHeight="1">
      <c r="F457" s="55"/>
      <c r="G457" s="55"/>
      <c r="H457" s="55"/>
      <c r="I457" s="55"/>
      <c r="J457" s="37"/>
      <c r="K457" s="55"/>
      <c r="L457" s="55"/>
      <c r="M457" s="55"/>
      <c r="O457" s="37"/>
      <c r="S457" s="55"/>
    </row>
    <row r="458" spans="6:19" ht="12.75" customHeight="1">
      <c r="F458" s="55"/>
      <c r="G458" s="55"/>
      <c r="H458" s="55"/>
      <c r="I458" s="55"/>
      <c r="J458" s="37"/>
      <c r="K458" s="55"/>
      <c r="L458" s="55"/>
      <c r="M458" s="55"/>
      <c r="O458" s="37"/>
      <c r="S458" s="55"/>
    </row>
    <row r="459" spans="6:19" ht="12.75" customHeight="1">
      <c r="F459" s="55"/>
      <c r="G459" s="55"/>
      <c r="H459" s="55"/>
      <c r="I459" s="55"/>
      <c r="J459" s="37"/>
      <c r="K459" s="55"/>
      <c r="L459" s="55"/>
      <c r="M459" s="55"/>
      <c r="O459" s="37"/>
      <c r="S459" s="55"/>
    </row>
    <row r="460" spans="6:19" ht="12.75" customHeight="1">
      <c r="F460" s="55"/>
      <c r="G460" s="55"/>
      <c r="H460" s="55"/>
      <c r="I460" s="55"/>
      <c r="J460" s="37"/>
      <c r="K460" s="55"/>
      <c r="L460" s="55"/>
      <c r="M460" s="55"/>
      <c r="O460" s="37"/>
      <c r="S460" s="55"/>
    </row>
    <row r="461" spans="6:19" ht="12.75" customHeight="1">
      <c r="F461" s="55"/>
      <c r="G461" s="55"/>
      <c r="H461" s="55"/>
      <c r="I461" s="55"/>
      <c r="J461" s="37"/>
      <c r="K461" s="55"/>
      <c r="L461" s="55"/>
      <c r="M461" s="55"/>
      <c r="O461" s="37"/>
      <c r="S461" s="55"/>
    </row>
    <row r="462" spans="6:19" ht="12.75" customHeight="1">
      <c r="F462" s="55"/>
      <c r="G462" s="55"/>
      <c r="H462" s="55"/>
      <c r="I462" s="55"/>
      <c r="J462" s="37"/>
      <c r="K462" s="55"/>
      <c r="L462" s="55"/>
      <c r="M462" s="55"/>
      <c r="O462" s="37"/>
      <c r="S462" s="55"/>
    </row>
    <row r="463" spans="6:19" ht="12.75" customHeight="1">
      <c r="F463" s="55"/>
      <c r="G463" s="55"/>
      <c r="H463" s="55"/>
      <c r="I463" s="55"/>
      <c r="J463" s="37"/>
      <c r="K463" s="55"/>
      <c r="L463" s="55"/>
      <c r="M463" s="55"/>
      <c r="O463" s="37"/>
      <c r="S463" s="55"/>
    </row>
    <row r="464" spans="6:19" ht="12.75" customHeight="1">
      <c r="F464" s="55"/>
      <c r="G464" s="55"/>
      <c r="H464" s="55"/>
      <c r="I464" s="55"/>
      <c r="J464" s="37"/>
      <c r="K464" s="55"/>
      <c r="L464" s="55"/>
      <c r="M464" s="55"/>
      <c r="O464" s="37"/>
      <c r="S464" s="55"/>
    </row>
    <row r="465" spans="6:19" ht="12.75" customHeight="1">
      <c r="F465" s="55"/>
      <c r="G465" s="55"/>
      <c r="H465" s="55"/>
      <c r="I465" s="55"/>
      <c r="J465" s="37"/>
      <c r="K465" s="55"/>
      <c r="L465" s="55"/>
      <c r="M465" s="55"/>
      <c r="O465" s="37"/>
      <c r="S465" s="55"/>
    </row>
    <row r="466" spans="6:19" ht="12.75" customHeight="1">
      <c r="F466" s="55"/>
      <c r="G466" s="55"/>
      <c r="H466" s="55"/>
      <c r="I466" s="55"/>
      <c r="J466" s="37"/>
      <c r="K466" s="55"/>
      <c r="L466" s="55"/>
      <c r="M466" s="55"/>
      <c r="O466" s="37"/>
      <c r="S466" s="55"/>
    </row>
    <row r="467" spans="6:19" ht="12.75" customHeight="1">
      <c r="F467" s="55"/>
      <c r="G467" s="55"/>
      <c r="H467" s="55"/>
      <c r="I467" s="55"/>
      <c r="J467" s="37"/>
      <c r="K467" s="55"/>
      <c r="L467" s="55"/>
      <c r="M467" s="55"/>
      <c r="O467" s="37"/>
      <c r="S467" s="55"/>
    </row>
    <row r="468" spans="6:19" ht="12.75" customHeight="1">
      <c r="F468" s="55"/>
      <c r="G468" s="55"/>
      <c r="H468" s="55"/>
      <c r="I468" s="55"/>
      <c r="J468" s="37"/>
      <c r="K468" s="55"/>
      <c r="L468" s="55"/>
      <c r="M468" s="55"/>
      <c r="O468" s="37"/>
      <c r="S468" s="55"/>
    </row>
    <row r="469" spans="6:19" ht="12.75" customHeight="1">
      <c r="F469" s="55"/>
      <c r="G469" s="55"/>
      <c r="H469" s="55"/>
      <c r="I469" s="55"/>
      <c r="J469" s="37"/>
      <c r="K469" s="55"/>
      <c r="L469" s="55"/>
      <c r="M469" s="55"/>
      <c r="O469" s="37"/>
      <c r="S469" s="55"/>
    </row>
    <row r="470" spans="6:19" ht="12.75" customHeight="1">
      <c r="F470" s="55"/>
      <c r="G470" s="55"/>
      <c r="H470" s="55"/>
      <c r="I470" s="55"/>
      <c r="J470" s="37"/>
      <c r="K470" s="55"/>
      <c r="L470" s="55"/>
      <c r="M470" s="55"/>
      <c r="O470" s="37"/>
      <c r="S470" s="55"/>
    </row>
    <row r="471" spans="6:19" ht="12.75" customHeight="1">
      <c r="F471" s="55"/>
      <c r="G471" s="55"/>
      <c r="H471" s="55"/>
      <c r="I471" s="55"/>
      <c r="J471" s="37"/>
      <c r="K471" s="55"/>
      <c r="L471" s="55"/>
      <c r="M471" s="55"/>
      <c r="O471" s="37"/>
      <c r="S471" s="55"/>
    </row>
    <row r="472" spans="6:19" ht="12.75" customHeight="1">
      <c r="F472" s="55"/>
      <c r="G472" s="55"/>
      <c r="H472" s="55"/>
      <c r="I472" s="55"/>
      <c r="J472" s="37"/>
      <c r="K472" s="55"/>
      <c r="L472" s="55"/>
      <c r="M472" s="55"/>
      <c r="O472" s="37"/>
      <c r="S472" s="55"/>
    </row>
    <row r="473" spans="6:19" ht="12.75" customHeight="1">
      <c r="F473" s="55"/>
      <c r="G473" s="55"/>
      <c r="H473" s="55"/>
      <c r="I473" s="55"/>
      <c r="J473" s="37"/>
      <c r="K473" s="55"/>
      <c r="L473" s="55"/>
      <c r="M473" s="55"/>
      <c r="O473" s="37"/>
      <c r="S473" s="55"/>
    </row>
    <row r="474" spans="6:19" ht="12.75" customHeight="1">
      <c r="F474" s="55"/>
      <c r="G474" s="55"/>
      <c r="H474" s="55"/>
      <c r="I474" s="55"/>
      <c r="J474" s="37"/>
      <c r="K474" s="55"/>
      <c r="L474" s="55"/>
      <c r="M474" s="55"/>
      <c r="O474" s="37"/>
      <c r="S474" s="55"/>
    </row>
    <row r="475" spans="6:19" ht="12.75" customHeight="1">
      <c r="F475" s="55"/>
      <c r="G475" s="55"/>
      <c r="H475" s="55"/>
      <c r="I475" s="55"/>
      <c r="J475" s="37"/>
      <c r="K475" s="55"/>
      <c r="L475" s="55"/>
      <c r="M475" s="55"/>
      <c r="O475" s="37"/>
      <c r="S475" s="55"/>
    </row>
    <row r="476" spans="6:19" ht="12.75" customHeight="1">
      <c r="F476" s="55"/>
      <c r="G476" s="55"/>
      <c r="H476" s="55"/>
      <c r="I476" s="55"/>
      <c r="J476" s="37"/>
      <c r="K476" s="55"/>
      <c r="L476" s="55"/>
      <c r="M476" s="55"/>
      <c r="O476" s="37"/>
      <c r="S476" s="55"/>
    </row>
    <row r="477" spans="6:19" ht="12.75" customHeight="1">
      <c r="F477" s="55"/>
      <c r="G477" s="55"/>
      <c r="H477" s="55"/>
      <c r="I477" s="55"/>
      <c r="J477" s="37"/>
      <c r="K477" s="55"/>
      <c r="L477" s="55"/>
      <c r="M477" s="55"/>
      <c r="O477" s="37"/>
      <c r="S477" s="55"/>
    </row>
    <row r="478" spans="6:19" ht="12.75" customHeight="1">
      <c r="F478" s="55"/>
      <c r="G478" s="55"/>
      <c r="H478" s="55"/>
      <c r="I478" s="55"/>
      <c r="J478" s="37"/>
      <c r="K478" s="55"/>
      <c r="L478" s="55"/>
      <c r="M478" s="55"/>
      <c r="O478" s="37"/>
      <c r="S478" s="55"/>
    </row>
    <row r="479" spans="6:19" ht="12.75" customHeight="1">
      <c r="F479" s="55"/>
      <c r="G479" s="55"/>
      <c r="H479" s="55"/>
      <c r="I479" s="55"/>
      <c r="J479" s="37"/>
      <c r="K479" s="55"/>
      <c r="L479" s="55"/>
      <c r="M479" s="55"/>
      <c r="O479" s="37"/>
      <c r="S479" s="55"/>
    </row>
    <row r="480" spans="6:19" ht="12.75" customHeight="1">
      <c r="F480" s="55"/>
      <c r="G480" s="55"/>
      <c r="H480" s="55"/>
      <c r="I480" s="55"/>
      <c r="J480" s="37"/>
      <c r="K480" s="55"/>
      <c r="L480" s="55"/>
      <c r="M480" s="55"/>
      <c r="O480" s="37"/>
      <c r="S480" s="55"/>
    </row>
    <row r="481" spans="6:19" ht="12.75" customHeight="1">
      <c r="F481" s="55"/>
      <c r="G481" s="55"/>
      <c r="H481" s="55"/>
      <c r="I481" s="55"/>
      <c r="J481" s="37"/>
      <c r="K481" s="55"/>
      <c r="L481" s="55"/>
      <c r="M481" s="55"/>
      <c r="O481" s="37"/>
      <c r="S481" s="55"/>
    </row>
    <row r="482" spans="6:19" ht="12.75" customHeight="1">
      <c r="F482" s="55"/>
      <c r="G482" s="55"/>
      <c r="H482" s="55"/>
      <c r="I482" s="55"/>
      <c r="J482" s="37"/>
      <c r="K482" s="55"/>
      <c r="L482" s="55"/>
      <c r="M482" s="55"/>
      <c r="O482" s="37"/>
      <c r="S482" s="55"/>
    </row>
    <row r="483" spans="6:19" ht="12.75" customHeight="1">
      <c r="F483" s="55"/>
      <c r="G483" s="55"/>
      <c r="H483" s="55"/>
      <c r="I483" s="55"/>
      <c r="J483" s="37"/>
      <c r="K483" s="55"/>
      <c r="L483" s="55"/>
      <c r="M483" s="55"/>
      <c r="O483" s="37"/>
      <c r="S483" s="55"/>
    </row>
    <row r="484" spans="6:19" ht="12.75" customHeight="1">
      <c r="F484" s="55"/>
      <c r="G484" s="55"/>
      <c r="H484" s="55"/>
      <c r="I484" s="55"/>
      <c r="J484" s="37"/>
      <c r="K484" s="55"/>
      <c r="L484" s="55"/>
      <c r="M484" s="55"/>
      <c r="O484" s="37"/>
      <c r="S484" s="55"/>
    </row>
    <row r="485" spans="6:19" ht="12.75" customHeight="1">
      <c r="F485" s="55"/>
      <c r="G485" s="55"/>
      <c r="H485" s="55"/>
      <c r="I485" s="55"/>
      <c r="J485" s="37"/>
      <c r="K485" s="55"/>
      <c r="L485" s="55"/>
      <c r="M485" s="55"/>
      <c r="O485" s="37"/>
      <c r="S485" s="55"/>
    </row>
    <row r="486" spans="6:19" ht="12.75" customHeight="1">
      <c r="F486" s="55"/>
      <c r="G486" s="55"/>
      <c r="H486" s="55"/>
      <c r="I486" s="55"/>
      <c r="J486" s="37"/>
      <c r="K486" s="55"/>
      <c r="L486" s="55"/>
      <c r="M486" s="55"/>
      <c r="O486" s="37"/>
      <c r="S486" s="55"/>
    </row>
    <row r="487" spans="6:19" ht="12.75" customHeight="1">
      <c r="F487" s="55"/>
      <c r="G487" s="55"/>
      <c r="H487" s="55"/>
      <c r="I487" s="55"/>
      <c r="J487" s="37"/>
      <c r="K487" s="55"/>
      <c r="L487" s="55"/>
      <c r="M487" s="55"/>
      <c r="O487" s="37"/>
      <c r="S487" s="55"/>
    </row>
    <row r="488" spans="6:19" ht="12.75" customHeight="1">
      <c r="F488" s="55"/>
      <c r="G488" s="55"/>
      <c r="H488" s="55"/>
      <c r="I488" s="55"/>
      <c r="J488" s="37"/>
      <c r="K488" s="55"/>
      <c r="L488" s="55"/>
      <c r="M488" s="55"/>
      <c r="O488" s="37"/>
      <c r="S488" s="55"/>
    </row>
    <row r="489" spans="6:19" ht="12.75" customHeight="1">
      <c r="F489" s="55"/>
      <c r="G489" s="55"/>
      <c r="H489" s="55"/>
      <c r="I489" s="55"/>
      <c r="J489" s="37"/>
      <c r="K489" s="55"/>
      <c r="L489" s="55"/>
      <c r="M489" s="55"/>
      <c r="O489" s="37"/>
      <c r="S489" s="55"/>
    </row>
    <row r="490" spans="6:19" ht="12.75" customHeight="1">
      <c r="F490" s="55"/>
      <c r="G490" s="55"/>
      <c r="H490" s="55"/>
      <c r="I490" s="55"/>
      <c r="J490" s="37"/>
      <c r="K490" s="55"/>
      <c r="L490" s="55"/>
      <c r="M490" s="55"/>
      <c r="O490" s="37"/>
      <c r="S490" s="55"/>
    </row>
    <row r="491" spans="6:19" ht="12.75" customHeight="1">
      <c r="F491" s="55"/>
      <c r="G491" s="55"/>
      <c r="H491" s="55"/>
      <c r="I491" s="55"/>
      <c r="J491" s="37"/>
      <c r="K491" s="55"/>
      <c r="L491" s="55"/>
      <c r="M491" s="55"/>
      <c r="O491" s="37"/>
      <c r="S491" s="55"/>
    </row>
    <row r="492" spans="6:19" ht="12.75" customHeight="1">
      <c r="F492" s="55"/>
      <c r="G492" s="55"/>
      <c r="H492" s="55"/>
      <c r="I492" s="55"/>
      <c r="J492" s="37"/>
      <c r="K492" s="55"/>
      <c r="L492" s="55"/>
      <c r="M492" s="55"/>
      <c r="O492" s="37"/>
      <c r="S492" s="55"/>
    </row>
    <row r="493" spans="6:19" ht="12.75" customHeight="1">
      <c r="F493" s="55"/>
      <c r="G493" s="55"/>
      <c r="H493" s="55"/>
      <c r="I493" s="55"/>
      <c r="J493" s="37"/>
      <c r="K493" s="55"/>
      <c r="L493" s="55"/>
      <c r="M493" s="55"/>
      <c r="O493" s="37"/>
      <c r="S493" s="55"/>
    </row>
    <row r="494" spans="6:19" ht="12.75" customHeight="1">
      <c r="F494" s="55"/>
      <c r="G494" s="55"/>
      <c r="H494" s="55"/>
      <c r="I494" s="55"/>
      <c r="J494" s="37"/>
      <c r="K494" s="55"/>
      <c r="L494" s="55"/>
      <c r="M494" s="55"/>
      <c r="O494" s="37"/>
      <c r="S494" s="55"/>
    </row>
    <row r="495" spans="6:19" ht="12.75" customHeight="1">
      <c r="F495" s="55"/>
      <c r="G495" s="55"/>
      <c r="H495" s="55"/>
      <c r="I495" s="55"/>
      <c r="J495" s="37"/>
      <c r="K495" s="55"/>
      <c r="L495" s="55"/>
      <c r="M495" s="55"/>
      <c r="O495" s="37"/>
      <c r="S495" s="55"/>
    </row>
    <row r="496" spans="6:19" ht="12.75" customHeight="1">
      <c r="F496" s="55"/>
      <c r="G496" s="55"/>
      <c r="H496" s="55"/>
      <c r="I496" s="55"/>
      <c r="J496" s="37"/>
      <c r="K496" s="55"/>
      <c r="L496" s="55"/>
      <c r="M496" s="55"/>
      <c r="O496" s="37"/>
      <c r="S496" s="55"/>
    </row>
    <row r="497" spans="6:19" ht="12.75" customHeight="1">
      <c r="F497" s="55"/>
      <c r="G497" s="55"/>
      <c r="H497" s="55"/>
      <c r="I497" s="55"/>
      <c r="J497" s="37"/>
      <c r="K497" s="55"/>
      <c r="L497" s="55"/>
      <c r="M497" s="55"/>
      <c r="O497" s="37"/>
      <c r="S497" s="55"/>
    </row>
    <row r="498" spans="6:19" ht="12.75" customHeight="1">
      <c r="F498" s="55"/>
      <c r="G498" s="55"/>
      <c r="H498" s="55"/>
      <c r="I498" s="55"/>
      <c r="J498" s="37"/>
      <c r="K498" s="55"/>
      <c r="L498" s="55"/>
      <c r="M498" s="55"/>
      <c r="O498" s="37"/>
      <c r="S498" s="55"/>
    </row>
    <row r="499" spans="6:19" ht="12.75" customHeight="1">
      <c r="F499" s="55"/>
      <c r="G499" s="55"/>
      <c r="H499" s="55"/>
      <c r="I499" s="55"/>
      <c r="J499" s="37"/>
      <c r="K499" s="55"/>
      <c r="L499" s="55"/>
      <c r="M499" s="55"/>
      <c r="O499" s="37"/>
      <c r="S499" s="55"/>
    </row>
    <row r="500" spans="6:19" ht="12.75" customHeight="1">
      <c r="F500" s="55"/>
      <c r="G500" s="55"/>
      <c r="H500" s="55"/>
      <c r="I500" s="55"/>
      <c r="J500" s="37"/>
      <c r="K500" s="55"/>
      <c r="L500" s="55"/>
      <c r="M500" s="55"/>
      <c r="O500" s="37"/>
      <c r="S500" s="55"/>
    </row>
    <row r="501" spans="6:19" ht="12.75" customHeight="1">
      <c r="F501" s="55"/>
      <c r="G501" s="55"/>
      <c r="H501" s="55"/>
      <c r="I501" s="55"/>
      <c r="J501" s="37"/>
      <c r="K501" s="55"/>
      <c r="L501" s="55"/>
      <c r="M501" s="55"/>
      <c r="O501" s="37"/>
      <c r="S501" s="55"/>
    </row>
    <row r="502" spans="6:19" ht="12.75" customHeight="1">
      <c r="F502" s="55"/>
      <c r="G502" s="55"/>
      <c r="H502" s="55"/>
      <c r="I502" s="55"/>
      <c r="J502" s="37"/>
      <c r="K502" s="55"/>
      <c r="L502" s="55"/>
      <c r="M502" s="55"/>
      <c r="O502" s="37"/>
      <c r="S502" s="55"/>
    </row>
    <row r="503" spans="6:19" ht="12.75" customHeight="1">
      <c r="F503" s="55"/>
      <c r="G503" s="55"/>
      <c r="H503" s="55"/>
      <c r="I503" s="55"/>
      <c r="J503" s="37"/>
      <c r="K503" s="55"/>
      <c r="L503" s="55"/>
      <c r="M503" s="55"/>
      <c r="O503" s="37"/>
      <c r="S503" s="55"/>
    </row>
    <row r="504" spans="6:19" ht="12.75" customHeight="1">
      <c r="F504" s="55"/>
      <c r="G504" s="55"/>
      <c r="H504" s="55"/>
      <c r="I504" s="55"/>
      <c r="J504" s="37"/>
      <c r="K504" s="55"/>
      <c r="L504" s="55"/>
      <c r="M504" s="55"/>
      <c r="O504" s="37"/>
      <c r="S504" s="55"/>
    </row>
    <row r="505" spans="6:19" ht="12.75" customHeight="1">
      <c r="F505" s="55"/>
      <c r="G505" s="55"/>
      <c r="H505" s="55"/>
      <c r="I505" s="55"/>
      <c r="J505" s="37"/>
      <c r="K505" s="55"/>
      <c r="L505" s="55"/>
      <c r="M505" s="55"/>
      <c r="O505" s="37"/>
      <c r="S505" s="55"/>
    </row>
    <row r="506" spans="6:19" ht="12.75" customHeight="1">
      <c r="F506" s="55"/>
      <c r="G506" s="55"/>
      <c r="H506" s="55"/>
      <c r="I506" s="55"/>
      <c r="J506" s="37"/>
      <c r="K506" s="55"/>
      <c r="L506" s="55"/>
      <c r="M506" s="55"/>
      <c r="O506" s="37"/>
      <c r="S506" s="55"/>
    </row>
    <row r="507" spans="6:19" ht="12.75" customHeight="1">
      <c r="F507" s="55"/>
      <c r="G507" s="55"/>
      <c r="H507" s="55"/>
      <c r="I507" s="55"/>
      <c r="J507" s="37"/>
      <c r="K507" s="55"/>
      <c r="L507" s="55"/>
      <c r="M507" s="55"/>
      <c r="O507" s="37"/>
      <c r="S507" s="55"/>
    </row>
    <row r="508" spans="6:19" ht="12.75" customHeight="1">
      <c r="F508" s="55"/>
      <c r="G508" s="55"/>
      <c r="H508" s="55"/>
      <c r="I508" s="55"/>
      <c r="J508" s="37"/>
      <c r="K508" s="55"/>
      <c r="L508" s="55"/>
      <c r="M508" s="55"/>
      <c r="O508" s="37"/>
      <c r="S508" s="55"/>
    </row>
    <row r="509" spans="6:19" ht="12.75" customHeight="1">
      <c r="F509" s="55"/>
      <c r="G509" s="55"/>
      <c r="H509" s="55"/>
      <c r="I509" s="55"/>
      <c r="J509" s="37"/>
      <c r="K509" s="55"/>
      <c r="L509" s="55"/>
      <c r="M509" s="55"/>
      <c r="O509" s="37"/>
      <c r="S509" s="55"/>
    </row>
    <row r="510" spans="6:19" ht="12.75" customHeight="1">
      <c r="F510" s="55"/>
      <c r="G510" s="55"/>
      <c r="H510" s="55"/>
      <c r="I510" s="55"/>
      <c r="J510" s="37"/>
      <c r="K510" s="55"/>
      <c r="L510" s="55"/>
      <c r="M510" s="55"/>
      <c r="O510" s="37"/>
      <c r="S510" s="55"/>
    </row>
    <row r="511" spans="6:19" ht="12.75" customHeight="1">
      <c r="F511" s="55"/>
      <c r="G511" s="55"/>
      <c r="H511" s="55"/>
      <c r="I511" s="55"/>
      <c r="J511" s="37"/>
      <c r="K511" s="55"/>
      <c r="L511" s="55"/>
      <c r="M511" s="55"/>
      <c r="O511" s="37"/>
      <c r="S511" s="55"/>
    </row>
    <row r="512" spans="6:19" ht="12.75" customHeight="1">
      <c r="F512" s="55"/>
      <c r="G512" s="55"/>
      <c r="H512" s="55"/>
      <c r="I512" s="55"/>
      <c r="J512" s="37"/>
      <c r="K512" s="55"/>
      <c r="L512" s="55"/>
      <c r="M512" s="55"/>
      <c r="O512" s="37"/>
      <c r="S512" s="55"/>
    </row>
    <row r="513" spans="6:19" ht="12.75" customHeight="1">
      <c r="F513" s="55"/>
      <c r="G513" s="55"/>
      <c r="H513" s="55"/>
      <c r="I513" s="55"/>
      <c r="J513" s="37"/>
      <c r="K513" s="55"/>
      <c r="L513" s="55"/>
      <c r="M513" s="55"/>
      <c r="O513" s="37"/>
      <c r="S513" s="55"/>
    </row>
    <row r="514" spans="6:19" ht="12.75" customHeight="1">
      <c r="F514" s="55"/>
      <c r="G514" s="55"/>
      <c r="H514" s="55"/>
      <c r="I514" s="55"/>
      <c r="J514" s="37"/>
      <c r="K514" s="55"/>
      <c r="L514" s="55"/>
      <c r="M514" s="55"/>
      <c r="O514" s="37"/>
      <c r="S514" s="55"/>
    </row>
    <row r="515" spans="6:19" ht="12.75" customHeight="1">
      <c r="F515" s="55"/>
      <c r="G515" s="55"/>
      <c r="H515" s="55"/>
      <c r="I515" s="55"/>
      <c r="J515" s="37"/>
      <c r="K515" s="55"/>
      <c r="L515" s="55"/>
      <c r="M515" s="55"/>
      <c r="O515" s="37"/>
      <c r="S515" s="55"/>
    </row>
    <row r="516" spans="6:19" ht="15" customHeight="1">
      <c r="F516" s="55"/>
      <c r="G516" s="55"/>
      <c r="H516" s="55"/>
      <c r="I516" s="55"/>
      <c r="J516" s="37"/>
      <c r="K516" s="55"/>
      <c r="L516" s="55"/>
      <c r="M516" s="55"/>
      <c r="O516" s="37"/>
      <c r="S516" s="55"/>
    </row>
  </sheetData>
  <autoFilter ref="S1:S339"/>
  <mergeCells count="63">
    <mergeCell ref="A97:A98"/>
    <mergeCell ref="B97:B98"/>
    <mergeCell ref="O100:O101"/>
    <mergeCell ref="J95:J96"/>
    <mergeCell ref="M95:M96"/>
    <mergeCell ref="O95:O96"/>
    <mergeCell ref="P97:P98"/>
    <mergeCell ref="M97:M98"/>
    <mergeCell ref="O97:O98"/>
    <mergeCell ref="J93:J94"/>
    <mergeCell ref="P93:P94"/>
    <mergeCell ref="P95:P96"/>
    <mergeCell ref="A93:A94"/>
    <mergeCell ref="B93:B94"/>
    <mergeCell ref="O93:O94"/>
    <mergeCell ref="M93:M94"/>
    <mergeCell ref="B95:B96"/>
    <mergeCell ref="A95:A96"/>
    <mergeCell ref="M90:M91"/>
    <mergeCell ref="J90:J91"/>
    <mergeCell ref="P90:P91"/>
    <mergeCell ref="A90:A91"/>
    <mergeCell ref="B90:B91"/>
    <mergeCell ref="O90:O91"/>
    <mergeCell ref="A86:A87"/>
    <mergeCell ref="B86:B87"/>
    <mergeCell ref="P86:P87"/>
    <mergeCell ref="J86:J87"/>
    <mergeCell ref="A83:A84"/>
    <mergeCell ref="B83:B84"/>
    <mergeCell ref="J83:J84"/>
    <mergeCell ref="P83:P84"/>
    <mergeCell ref="O86:O87"/>
    <mergeCell ref="O83:O84"/>
    <mergeCell ref="M83:M84"/>
    <mergeCell ref="P73:P74"/>
    <mergeCell ref="A80:A81"/>
    <mergeCell ref="B80:B81"/>
    <mergeCell ref="J80:J81"/>
    <mergeCell ref="J73:J74"/>
    <mergeCell ref="A73:A74"/>
    <mergeCell ref="B73:B74"/>
    <mergeCell ref="M80:M81"/>
    <mergeCell ref="O80:O81"/>
    <mergeCell ref="P80:P81"/>
    <mergeCell ref="M73:M74"/>
    <mergeCell ref="O73:O74"/>
    <mergeCell ref="J97:J98"/>
    <mergeCell ref="J109:J110"/>
    <mergeCell ref="P109:P110"/>
    <mergeCell ref="A109:A110"/>
    <mergeCell ref="B109:B110"/>
    <mergeCell ref="M104:M105"/>
    <mergeCell ref="O104:O105"/>
    <mergeCell ref="J104:J105"/>
    <mergeCell ref="P104:P105"/>
    <mergeCell ref="A104:A105"/>
    <mergeCell ref="B104:B105"/>
    <mergeCell ref="P100:P101"/>
    <mergeCell ref="A100:A101"/>
    <mergeCell ref="B100:B101"/>
    <mergeCell ref="J100:J101"/>
    <mergeCell ref="M100:M101"/>
  </mergeCells>
  <hyperlinks>
    <hyperlink ref="M5" location="Main!A1" display="Back To Main Page"/>
  </hyperlinks>
  <pageMargins left="0.7" right="0.7" top="0.75" bottom="0.75" header="0" footer="0"/>
  <pageSetup orientation="portrait" r:id="rId1"/>
  <ignoredErrors>
    <ignoredError sqref="K74 K82 K87 K100:K101 K96:K97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2023-07-25T18:59:36Z</cp:lastPrinted>
  <dcterms:created xsi:type="dcterms:W3CDTF">2015-06-08T02:34:00Z</dcterms:created>
  <dcterms:modified xsi:type="dcterms:W3CDTF">2024-02-01T03:07:53Z</dcterms:modified>
</cp:coreProperties>
</file>