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C:\Users\Aniket Jangir\Downloads\"/>
    </mc:Choice>
  </mc:AlternateContent>
  <xr:revisionPtr revIDLastSave="0" documentId="13_ncr:1_{A25AC680-5B2C-4690-8286-1EC481AF9CB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5" hidden="1">'Call Tracker (Equity &amp; F&amp;O)'!$S$1:$S$332</definedName>
  </definedNames>
  <calcPr calcId="181029"/>
</workbook>
</file>

<file path=xl/calcChain.xml><?xml version="1.0" encoding="utf-8"?>
<calcChain xmlns="http://schemas.openxmlformats.org/spreadsheetml/2006/main">
  <c r="L28" i="6" l="1"/>
  <c r="K28" i="6"/>
  <c r="M28" i="6" s="1"/>
  <c r="K92" i="6"/>
  <c r="K91" i="6"/>
  <c r="L12" i="6"/>
  <c r="K12" i="6"/>
  <c r="M12" i="6" s="1"/>
  <c r="L62" i="6"/>
  <c r="M62" i="6" s="1"/>
  <c r="K62" i="6"/>
  <c r="K63" i="6"/>
  <c r="L63" i="6"/>
  <c r="K103" i="6"/>
  <c r="K102" i="6"/>
  <c r="M63" i="6" l="1"/>
  <c r="K61" i="6"/>
  <c r="L61" i="6"/>
  <c r="P31" i="6"/>
  <c r="P30" i="6"/>
  <c r="K100" i="6"/>
  <c r="M100" i="6" s="1"/>
  <c r="K97" i="6"/>
  <c r="M97" i="6" s="1"/>
  <c r="K101" i="6"/>
  <c r="M101" i="6" s="1"/>
  <c r="L23" i="6"/>
  <c r="K23" i="6"/>
  <c r="L22" i="6"/>
  <c r="K22" i="6"/>
  <c r="M23" i="6" l="1"/>
  <c r="M61" i="6"/>
  <c r="M22" i="6"/>
  <c r="L21" i="6"/>
  <c r="K21" i="6"/>
  <c r="K99" i="6"/>
  <c r="K98" i="6"/>
  <c r="K94" i="6"/>
  <c r="K93" i="6"/>
  <c r="L60" i="6"/>
  <c r="K60" i="6"/>
  <c r="M60" i="6" l="1"/>
  <c r="M21" i="6"/>
  <c r="K59" i="6"/>
  <c r="L59" i="6"/>
  <c r="M59" i="6" l="1"/>
  <c r="L29" i="6"/>
  <c r="K29" i="6"/>
  <c r="L27" i="6"/>
  <c r="K27" i="6"/>
  <c r="M90" i="6"/>
  <c r="L58" i="6"/>
  <c r="K58" i="6"/>
  <c r="L57" i="6"/>
  <c r="K57" i="6"/>
  <c r="M58" i="6" l="1"/>
  <c r="M29" i="6"/>
  <c r="M27" i="6"/>
  <c r="M57" i="6"/>
  <c r="F19" i="6"/>
  <c r="K19" i="6" s="1"/>
  <c r="K89" i="6"/>
  <c r="K88" i="6"/>
  <c r="L24" i="6"/>
  <c r="K24" i="6"/>
  <c r="L19" i="6" l="1"/>
  <c r="M19" i="6" s="1"/>
  <c r="M24" i="6"/>
  <c r="K85" i="6" l="1"/>
  <c r="M85" i="6" s="1"/>
  <c r="K84" i="6"/>
  <c r="M84" i="6" s="1"/>
  <c r="K87" i="6"/>
  <c r="M87" i="6" s="1"/>
  <c r="K86" i="6" l="1"/>
  <c r="M86" i="6" s="1"/>
  <c r="L51" i="6"/>
  <c r="K51" i="6"/>
  <c r="L56" i="6"/>
  <c r="K56" i="6"/>
  <c r="K82" i="6"/>
  <c r="K81" i="6"/>
  <c r="M51" i="6" l="1"/>
  <c r="M56" i="6"/>
  <c r="K83" i="6"/>
  <c r="M83" i="6" s="1"/>
  <c r="L15" i="6"/>
  <c r="K15" i="6"/>
  <c r="L54" i="6"/>
  <c r="K54" i="6"/>
  <c r="L52" i="6"/>
  <c r="K52" i="6"/>
  <c r="L55" i="6"/>
  <c r="K55" i="6"/>
  <c r="K79" i="6"/>
  <c r="K78" i="6"/>
  <c r="K80" i="6"/>
  <c r="M80" i="6" s="1"/>
  <c r="M15" i="6" l="1"/>
  <c r="M54" i="6"/>
  <c r="M52" i="6"/>
  <c r="M55" i="6"/>
  <c r="P25" i="6"/>
  <c r="L10" i="6"/>
  <c r="K10" i="6"/>
  <c r="M10" i="6" l="1"/>
  <c r="L53" i="6"/>
  <c r="K53" i="6"/>
  <c r="K77" i="6"/>
  <c r="M77" i="6" s="1"/>
  <c r="M53" i="6" l="1"/>
  <c r="K76" i="6" l="1"/>
  <c r="M76" i="6" s="1"/>
  <c r="K75" i="6"/>
  <c r="M75" i="6" s="1"/>
  <c r="K74" i="6"/>
  <c r="M74" i="6" s="1"/>
  <c r="L18" i="6" l="1"/>
  <c r="K18" i="6"/>
  <c r="K296" i="6"/>
  <c r="L296" i="6" s="1"/>
  <c r="L49" i="6"/>
  <c r="K49" i="6"/>
  <c r="L50" i="6"/>
  <c r="K50" i="6"/>
  <c r="M18" i="6" l="1"/>
  <c r="M49" i="6"/>
  <c r="M50" i="6"/>
  <c r="K73" i="6"/>
  <c r="M73" i="6" s="1"/>
  <c r="L17" i="6" l="1"/>
  <c r="K17" i="6"/>
  <c r="M17" i="6" l="1"/>
  <c r="K72" i="6"/>
  <c r="K71" i="6"/>
  <c r="P20" i="6" l="1"/>
  <c r="K11" i="6"/>
  <c r="L11" i="6"/>
  <c r="L48" i="6"/>
  <c r="K48" i="6"/>
  <c r="L46" i="6"/>
  <c r="K46" i="6"/>
  <c r="L47" i="6"/>
  <c r="K47" i="6"/>
  <c r="M11" i="6" l="1"/>
  <c r="M48" i="6"/>
  <c r="M47" i="6"/>
  <c r="M46" i="6"/>
  <c r="L45" i="6"/>
  <c r="K45" i="6"/>
  <c r="L13" i="6"/>
  <c r="K13" i="6"/>
  <c r="M45" i="6" l="1"/>
  <c r="M13" i="6"/>
  <c r="P16" i="6" l="1"/>
  <c r="K322" i="6" l="1"/>
  <c r="L322" i="6" s="1"/>
  <c r="P14" i="6" l="1"/>
  <c r="P111" i="6" l="1"/>
  <c r="P110" i="6"/>
  <c r="P109" i="6"/>
  <c r="K314" i="6" l="1"/>
  <c r="L314" i="6" s="1"/>
  <c r="K318" i="6" l="1"/>
  <c r="L318" i="6" s="1"/>
  <c r="K323" i="6" l="1"/>
  <c r="L323" i="6" s="1"/>
  <c r="K315" i="6" l="1"/>
  <c r="L315" i="6" s="1"/>
  <c r="K309" i="6"/>
  <c r="L309" i="6" s="1"/>
  <c r="K317" i="6" l="1"/>
  <c r="L317" i="6" s="1"/>
  <c r="K305" i="6" l="1"/>
  <c r="L305" i="6" s="1"/>
  <c r="K306" i="6" l="1"/>
  <c r="L306" i="6" s="1"/>
  <c r="K299" i="6"/>
  <c r="L299" i="6" s="1"/>
  <c r="K316" i="6" l="1"/>
  <c r="L316" i="6" s="1"/>
  <c r="K310" i="6"/>
  <c r="L310" i="6" s="1"/>
  <c r="K312" i="6" l="1"/>
  <c r="L312" i="6" s="1"/>
  <c r="L6" i="2" l="1"/>
  <c r="K6" i="3"/>
  <c r="D7" i="5" l="1"/>
  <c r="M7" i="6"/>
  <c r="K307" i="6" l="1"/>
  <c r="L307" i="6" s="1"/>
  <c r="K304" i="6" l="1"/>
  <c r="L304" i="6" s="1"/>
  <c r="K308" i="6" l="1"/>
  <c r="L308" i="6" s="1"/>
  <c r="K303" i="6"/>
  <c r="L303" i="6" s="1"/>
  <c r="K302" i="6"/>
  <c r="L302" i="6" s="1"/>
  <c r="K300" i="6"/>
  <c r="L300" i="6" s="1"/>
  <c r="H298" i="6"/>
  <c r="K298" i="6" s="1"/>
  <c r="L298" i="6" s="1"/>
  <c r="K297" i="6"/>
  <c r="L297" i="6" s="1"/>
  <c r="K294" i="6"/>
  <c r="L294" i="6" s="1"/>
  <c r="K293" i="6"/>
  <c r="L293" i="6" s="1"/>
  <c r="K292" i="6"/>
  <c r="L292" i="6" s="1"/>
  <c r="K291" i="6"/>
  <c r="L291" i="6" s="1"/>
  <c r="K290" i="6"/>
  <c r="L290" i="6" s="1"/>
  <c r="K289" i="6"/>
  <c r="L289" i="6" s="1"/>
  <c r="K288" i="6"/>
  <c r="L288" i="6" s="1"/>
  <c r="K287" i="6"/>
  <c r="L287" i="6" s="1"/>
  <c r="K286" i="6"/>
  <c r="L286" i="6" s="1"/>
  <c r="K285" i="6"/>
  <c r="L285" i="6" s="1"/>
  <c r="K284" i="6"/>
  <c r="L284" i="6" s="1"/>
  <c r="K283" i="6"/>
  <c r="L283" i="6" s="1"/>
  <c r="K282" i="6"/>
  <c r="L282" i="6" s="1"/>
  <c r="K281" i="6"/>
  <c r="L281" i="6" s="1"/>
  <c r="K280" i="6"/>
  <c r="L280" i="6" s="1"/>
  <c r="K279" i="6"/>
  <c r="L279" i="6" s="1"/>
  <c r="K278" i="6"/>
  <c r="L278" i="6" s="1"/>
  <c r="K277" i="6"/>
  <c r="L277" i="6" s="1"/>
  <c r="K276" i="6"/>
  <c r="L276" i="6" s="1"/>
  <c r="K275" i="6"/>
  <c r="L275" i="6" s="1"/>
  <c r="K274" i="6"/>
  <c r="L274" i="6" s="1"/>
  <c r="K273" i="6"/>
  <c r="L273" i="6" s="1"/>
  <c r="K272" i="6"/>
  <c r="L272" i="6" s="1"/>
  <c r="K271" i="6"/>
  <c r="L271" i="6" s="1"/>
  <c r="K270" i="6"/>
  <c r="L270" i="6" s="1"/>
  <c r="K269" i="6"/>
  <c r="L269" i="6" s="1"/>
  <c r="K268" i="6"/>
  <c r="L268" i="6" s="1"/>
  <c r="K267" i="6"/>
  <c r="L267" i="6" s="1"/>
  <c r="F266" i="6"/>
  <c r="K266" i="6" s="1"/>
  <c r="L266" i="6" s="1"/>
  <c r="K265" i="6"/>
  <c r="L265" i="6" s="1"/>
  <c r="K264" i="6"/>
  <c r="L264" i="6" s="1"/>
  <c r="K263" i="6"/>
  <c r="L263" i="6" s="1"/>
  <c r="K262" i="6"/>
  <c r="L262" i="6" s="1"/>
  <c r="K261" i="6"/>
  <c r="L261" i="6" s="1"/>
  <c r="F260" i="6"/>
  <c r="K260" i="6" s="1"/>
  <c r="L260" i="6" s="1"/>
  <c r="F259" i="6"/>
  <c r="K259" i="6" s="1"/>
  <c r="L259" i="6" s="1"/>
  <c r="K258" i="6"/>
  <c r="L258" i="6" s="1"/>
  <c r="F257" i="6"/>
  <c r="K257" i="6" s="1"/>
  <c r="L257" i="6" s="1"/>
  <c r="K256" i="6"/>
  <c r="L256" i="6" s="1"/>
  <c r="K255" i="6"/>
  <c r="L255" i="6" s="1"/>
  <c r="K254" i="6"/>
  <c r="L254" i="6" s="1"/>
  <c r="K253" i="6"/>
  <c r="L253" i="6" s="1"/>
  <c r="K252" i="6"/>
  <c r="L252" i="6" s="1"/>
  <c r="K251" i="6"/>
  <c r="L251" i="6" s="1"/>
  <c r="K250" i="6"/>
  <c r="L250" i="6" s="1"/>
  <c r="K249" i="6"/>
  <c r="L249" i="6" s="1"/>
  <c r="K248" i="6"/>
  <c r="L248" i="6" s="1"/>
  <c r="K247" i="6"/>
  <c r="L247" i="6" s="1"/>
  <c r="K246" i="6"/>
  <c r="L246" i="6" s="1"/>
  <c r="K245" i="6"/>
  <c r="L245" i="6" s="1"/>
  <c r="K244" i="6"/>
  <c r="L244" i="6" s="1"/>
  <c r="K243" i="6"/>
  <c r="L243" i="6" s="1"/>
  <c r="K241" i="6"/>
  <c r="L241" i="6" s="1"/>
  <c r="K239" i="6"/>
  <c r="L239" i="6" s="1"/>
  <c r="K238" i="6"/>
  <c r="L238" i="6" s="1"/>
  <c r="F237" i="6"/>
  <c r="K237" i="6" s="1"/>
  <c r="L237" i="6" s="1"/>
  <c r="K236" i="6"/>
  <c r="L236" i="6" s="1"/>
  <c r="K233" i="6"/>
  <c r="L233" i="6" s="1"/>
  <c r="K232" i="6"/>
  <c r="L232" i="6" s="1"/>
  <c r="K231" i="6"/>
  <c r="L231" i="6" s="1"/>
  <c r="K228" i="6"/>
  <c r="L228" i="6" s="1"/>
  <c r="K227" i="6"/>
  <c r="L227" i="6" s="1"/>
  <c r="K226" i="6"/>
  <c r="L226" i="6" s="1"/>
  <c r="K225" i="6"/>
  <c r="L225" i="6" s="1"/>
  <c r="K224" i="6"/>
  <c r="L224" i="6" s="1"/>
  <c r="K223" i="6"/>
  <c r="L223" i="6" s="1"/>
  <c r="K221" i="6"/>
  <c r="L221" i="6" s="1"/>
  <c r="K220" i="6"/>
  <c r="L220" i="6" s="1"/>
  <c r="K219" i="6"/>
  <c r="L219" i="6" s="1"/>
  <c r="K218" i="6"/>
  <c r="L218" i="6" s="1"/>
  <c r="K217" i="6"/>
  <c r="L217" i="6" s="1"/>
  <c r="K216" i="6"/>
  <c r="L216" i="6" s="1"/>
  <c r="K215" i="6"/>
  <c r="L215" i="6" s="1"/>
  <c r="K214" i="6"/>
  <c r="L214" i="6" s="1"/>
  <c r="K213" i="6"/>
  <c r="L213" i="6" s="1"/>
  <c r="K211" i="6"/>
  <c r="L211" i="6" s="1"/>
  <c r="K209" i="6"/>
  <c r="L209" i="6" s="1"/>
  <c r="K207" i="6"/>
  <c r="L207" i="6" s="1"/>
  <c r="K205" i="6"/>
  <c r="L205" i="6" s="1"/>
  <c r="K204" i="6"/>
  <c r="L204" i="6" s="1"/>
  <c r="K203" i="6"/>
  <c r="L203" i="6" s="1"/>
  <c r="K201" i="6"/>
  <c r="L201" i="6" s="1"/>
  <c r="K200" i="6"/>
  <c r="L200" i="6" s="1"/>
  <c r="K199" i="6"/>
  <c r="L199" i="6" s="1"/>
  <c r="K198" i="6"/>
  <c r="K197" i="6"/>
  <c r="L197" i="6" s="1"/>
  <c r="K196" i="6"/>
  <c r="L196" i="6" s="1"/>
  <c r="K194" i="6"/>
  <c r="L194" i="6" s="1"/>
  <c r="K193" i="6"/>
  <c r="L193" i="6" s="1"/>
  <c r="K192" i="6"/>
  <c r="L192" i="6" s="1"/>
  <c r="K191" i="6"/>
  <c r="L191" i="6" s="1"/>
  <c r="K190" i="6"/>
  <c r="L190" i="6" s="1"/>
  <c r="F189" i="6"/>
  <c r="K189" i="6" s="1"/>
  <c r="L189" i="6" s="1"/>
  <c r="H188" i="6"/>
  <c r="K188" i="6" s="1"/>
  <c r="L188" i="6" s="1"/>
  <c r="K185" i="6"/>
  <c r="L185" i="6" s="1"/>
  <c r="K184" i="6"/>
  <c r="L184" i="6" s="1"/>
  <c r="K183" i="6"/>
  <c r="L183" i="6" s="1"/>
  <c r="K182" i="6"/>
  <c r="L182" i="6" s="1"/>
  <c r="K181" i="6"/>
  <c r="L181" i="6" s="1"/>
  <c r="K178" i="6"/>
  <c r="L178" i="6" s="1"/>
  <c r="K177" i="6"/>
  <c r="L177" i="6" s="1"/>
  <c r="K176" i="6"/>
  <c r="L176" i="6" s="1"/>
  <c r="K175" i="6"/>
  <c r="L175" i="6" s="1"/>
  <c r="K174" i="6"/>
  <c r="L174" i="6" s="1"/>
  <c r="K173" i="6"/>
  <c r="L173" i="6" s="1"/>
  <c r="K172" i="6"/>
  <c r="L172" i="6" s="1"/>
  <c r="K171" i="6"/>
  <c r="L171" i="6" s="1"/>
  <c r="K170" i="6"/>
  <c r="L170" i="6" s="1"/>
  <c r="K169" i="6"/>
  <c r="L169" i="6" s="1"/>
  <c r="K168" i="6"/>
  <c r="L168" i="6" s="1"/>
  <c r="K167" i="6"/>
  <c r="L167" i="6" s="1"/>
  <c r="K166" i="6"/>
  <c r="L166" i="6" s="1"/>
  <c r="K165" i="6"/>
  <c r="L165" i="6" s="1"/>
  <c r="K164" i="6"/>
  <c r="L164" i="6" s="1"/>
  <c r="K163" i="6"/>
  <c r="L163" i="6" s="1"/>
  <c r="K162" i="6"/>
  <c r="L162" i="6" s="1"/>
  <c r="K161" i="6"/>
  <c r="L161" i="6" s="1"/>
  <c r="K160" i="6"/>
  <c r="L160" i="6" s="1"/>
  <c r="K159" i="6"/>
  <c r="L159" i="6" s="1"/>
  <c r="K158" i="6"/>
  <c r="L158" i="6" s="1"/>
  <c r="K157" i="6"/>
  <c r="L157" i="6" s="1"/>
  <c r="K156" i="6"/>
  <c r="L156" i="6" s="1"/>
  <c r="K155" i="6"/>
  <c r="L155" i="6" s="1"/>
  <c r="H154" i="6"/>
  <c r="K154" i="6" s="1"/>
  <c r="L154" i="6" s="1"/>
  <c r="F153" i="6"/>
  <c r="K153" i="6" s="1"/>
  <c r="L153" i="6" s="1"/>
  <c r="K152" i="6"/>
  <c r="L152" i="6" s="1"/>
  <c r="K151" i="6"/>
  <c r="L151" i="6" s="1"/>
  <c r="K150" i="6"/>
  <c r="L150" i="6" s="1"/>
  <c r="K149" i="6"/>
  <c r="L149" i="6" s="1"/>
  <c r="K148" i="6"/>
  <c r="L148" i="6" s="1"/>
  <c r="K147" i="6"/>
  <c r="L147" i="6" s="1"/>
  <c r="K146" i="6"/>
  <c r="L146" i="6" s="1"/>
  <c r="K145" i="6"/>
  <c r="L145" i="6" s="1"/>
  <c r="K144" i="6"/>
  <c r="L144" i="6" s="1"/>
  <c r="K143" i="6"/>
  <c r="L143" i="6" s="1"/>
  <c r="K142" i="6"/>
  <c r="L142" i="6" s="1"/>
  <c r="K141" i="6"/>
  <c r="L141" i="6" s="1"/>
  <c r="K140" i="6"/>
  <c r="L140" i="6" s="1"/>
  <c r="K139" i="6"/>
  <c r="L139" i="6" s="1"/>
  <c r="K138" i="6"/>
  <c r="L138" i="6" s="1"/>
  <c r="K137" i="6"/>
  <c r="L137" i="6" s="1"/>
  <c r="K136" i="6"/>
  <c r="L136" i="6" s="1"/>
  <c r="K135" i="6"/>
  <c r="L135" i="6" s="1"/>
  <c r="K134" i="6"/>
  <c r="L134" i="6" s="1"/>
  <c r="K133" i="6"/>
  <c r="L133" i="6" s="1"/>
  <c r="K132" i="6"/>
  <c r="L132" i="6" s="1"/>
  <c r="K131" i="6"/>
  <c r="L131" i="6" s="1"/>
  <c r="K130" i="6"/>
  <c r="L130" i="6" s="1"/>
  <c r="K129" i="6"/>
  <c r="L129" i="6" s="1"/>
  <c r="K128" i="6"/>
  <c r="L128" i="6" s="1"/>
  <c r="K127" i="6"/>
  <c r="L127" i="6" s="1"/>
  <c r="K126" i="6"/>
  <c r="L126" i="6" s="1"/>
  <c r="K6" i="4"/>
</calcChain>
</file>

<file path=xl/sharedStrings.xml><?xml version="1.0" encoding="utf-8"?>
<sst xmlns="http://schemas.openxmlformats.org/spreadsheetml/2006/main" count="3798" uniqueCount="1313">
  <si>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</si>
  <si>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</si>
  <si>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</si>
  <si>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</si>
  <si>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</si>
  <si>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</si>
  <si>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</si>
  <si>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</si>
  <si>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</si>
  <si>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</si>
  <si>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</si>
  <si>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</si>
  <si>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</si>
  <si>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</si>
  <si>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</si>
  <si>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</si>
  <si>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</si>
  <si>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</si>
  <si>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</si>
  <si>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</si>
  <si>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</si>
  <si>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</si>
  <si>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</si>
  <si>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</si>
  <si>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</si>
  <si>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</si>
  <si>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</si>
  <si>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</si>
  <si>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</si>
  <si>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</si>
  <si>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</si>
  <si>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</si>
  <si>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</si>
  <si>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</si>
  <si>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Index</t>
  </si>
  <si>
    <t>NIFTY</t>
  </si>
  <si>
    <t>BANKNIFTY</t>
  </si>
  <si>
    <t>FINNIFTY</t>
  </si>
  <si>
    <t>MIDCPNIFTY</t>
  </si>
  <si>
    <t>Chemical</t>
  </si>
  <si>
    <t>AARTIIND</t>
  </si>
  <si>
    <t>Capital_Goods</t>
  </si>
  <si>
    <t>ABB</t>
  </si>
  <si>
    <t>Pharma</t>
  </si>
  <si>
    <t>ABBOTINDIA</t>
  </si>
  <si>
    <t>Others</t>
  </si>
  <si>
    <t>ABCAPITAL</t>
  </si>
  <si>
    <t>Textile</t>
  </si>
  <si>
    <t>ABFRL</t>
  </si>
  <si>
    <t>Cement</t>
  </si>
  <si>
    <t>ACC</t>
  </si>
  <si>
    <t>ADANIENT</t>
  </si>
  <si>
    <t>ADANIPORTS</t>
  </si>
  <si>
    <t>ALKEM</t>
  </si>
  <si>
    <t>AMBUJACEM</t>
  </si>
  <si>
    <t>APOLLOHOSP</t>
  </si>
  <si>
    <t>Automobile</t>
  </si>
  <si>
    <t>APOLLOTYRE</t>
  </si>
  <si>
    <t>ASHOKLEY</t>
  </si>
  <si>
    <t>FMCG</t>
  </si>
  <si>
    <t>ASIANPAINT</t>
  </si>
  <si>
    <t>ASTRAL</t>
  </si>
  <si>
    <t>ATUL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</si>
  <si>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</si>
  <si>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</si>
  <si>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</si>
  <si>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</si>
  <si>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</si>
  <si>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</si>
  <si>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</si>
  <si>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</si>
  <si>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</si>
  <si>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BALRAMCHIN</t>
  </si>
  <si>
    <t>BANDHANBNK</t>
  </si>
  <si>
    <t>BANKBARODA</t>
  </si>
  <si>
    <t>BATAINDIA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</si>
  <si>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</si>
  <si>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</si>
  <si>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</si>
  <si>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</si>
  <si>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</si>
  <si>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</si>
  <si>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</si>
  <si>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</si>
  <si>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</si>
  <si>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</si>
  <si>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</si>
  <si>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Technology</t>
  </si>
  <si>
    <t>BSOFT</t>
  </si>
  <si>
    <t>CANBK</t>
  </si>
  <si>
    <t>CANFINHOME</t>
  </si>
  <si>
    <t>CHAMBLFERT</t>
  </si>
  <si>
    <t>CHOLAFIN</t>
  </si>
  <si>
    <t>CIPLA</t>
  </si>
  <si>
    <t>COALINDIA</t>
  </si>
  <si>
    <t>COFORGE</t>
  </si>
  <si>
    <t>COLPAL</t>
  </si>
  <si>
    <t>CONCOR</t>
  </si>
  <si>
    <t>COROMANDEL</t>
  </si>
  <si>
    <t>CROMPTON</t>
  </si>
  <si>
    <t>CUB</t>
  </si>
  <si>
    <t>CUMMINSIND</t>
  </si>
  <si>
    <t>DABUR</t>
  </si>
  <si>
    <t>DALBHARAT</t>
  </si>
  <si>
    <t>DEEPAKNTR</t>
  </si>
  <si>
    <t>DELTACORP</t>
  </si>
  <si>
    <t>DIVISLAB</t>
  </si>
  <si>
    <t>DIXON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</si>
  <si>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</si>
  <si>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</si>
  <si>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</si>
  <si>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</si>
  <si>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</si>
  <si>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</si>
  <si>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</si>
  <si>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</si>
  <si>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</si>
  <si>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</si>
  <si>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</si>
  <si>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GNFC</t>
  </si>
  <si>
    <t>GODREJCP</t>
  </si>
  <si>
    <t>GODREJPROP</t>
  </si>
  <si>
    <t>GRANULES</t>
  </si>
  <si>
    <t>GRASIM</t>
  </si>
  <si>
    <t>GUJGASLTD</t>
  </si>
  <si>
    <t>HAL</t>
  </si>
  <si>
    <t>HAVELLS</t>
  </si>
  <si>
    <t>HCLTECH</t>
  </si>
  <si>
    <t>HDFCAMC</t>
  </si>
  <si>
    <t>HDFCBANK</t>
  </si>
  <si>
    <t>HDFCLIFE</t>
  </si>
  <si>
    <t>HEROMOTOCO</t>
  </si>
  <si>
    <t>Metals</t>
  </si>
  <si>
    <t>HINDALCO</t>
  </si>
  <si>
    <t>HINDCOPPER</t>
  </si>
  <si>
    <t>HINDPETRO</t>
  </si>
  <si>
    <t>HINDUNILVR</t>
  </si>
  <si>
    <t>IBULHSGFIN</t>
  </si>
  <si>
    <t>ICICIBANK</t>
  </si>
  <si>
    <t>ICICIGI</t>
  </si>
  <si>
    <t>ICICIPRULI</t>
  </si>
  <si>
    <t>IDEA</t>
  </si>
  <si>
    <t>IDFC</t>
  </si>
  <si>
    <t>IDFCFIRSTB</t>
  </si>
  <si>
    <t>IEX</t>
  </si>
  <si>
    <t>IGL</t>
  </si>
  <si>
    <t>INDHOTEL</t>
  </si>
  <si>
    <t>INDIACEM</t>
  </si>
  <si>
    <t>INDIAMART</t>
  </si>
  <si>
    <t>INDIGO</t>
  </si>
  <si>
    <t>INDUSINDBK</t>
  </si>
  <si>
    <t>INDUSTOWER</t>
  </si>
  <si>
    <t>INFY</t>
  </si>
  <si>
    <t>INTELLECT</t>
  </si>
  <si>
    <t>IOC</t>
  </si>
  <si>
    <t>IPCALAB</t>
  </si>
  <si>
    <t>IRCTC</t>
  </si>
  <si>
    <t>ITC</t>
  </si>
  <si>
    <t>JINDALSTEL</t>
  </si>
  <si>
    <t>JKCEMENT</t>
  </si>
  <si>
    <t>JSWSTEEL</t>
  </si>
  <si>
    <t>JUBLFOOD</t>
  </si>
  <si>
    <t>KOTAKBANK</t>
  </si>
  <si>
    <t>L&amp;TFH</t>
  </si>
  <si>
    <t>LALPATHLAB</t>
  </si>
  <si>
    <t>LAURUSLABS</t>
  </si>
  <si>
    <t>LICHSGFIN</t>
  </si>
  <si>
    <t>LT</t>
  </si>
  <si>
    <t>LTIM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</si>
  <si>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</si>
  <si>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</si>
  <si>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</si>
  <si>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</si>
  <si>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</si>
  <si>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</si>
  <si>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</si>
  <si>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</si>
  <si>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MCX</t>
  </si>
  <si>
    <t>METROPOLIS</t>
  </si>
  <si>
    <t>MFSL</t>
  </si>
  <si>
    <t>MGL</t>
  </si>
  <si>
    <t>MOTHERSON</t>
  </si>
  <si>
    <t>MPHASIS</t>
  </si>
  <si>
    <t>MRF</t>
  </si>
  <si>
    <t>MUTHOOTFIN</t>
  </si>
  <si>
    <t>NATIONALUM</t>
  </si>
  <si>
    <t>NAUKRI</t>
  </si>
  <si>
    <t>NAVINFLUOR</t>
  </si>
  <si>
    <t>NESTLEIND</t>
  </si>
  <si>
    <t>NMDC</t>
  </si>
  <si>
    <t>Power</t>
  </si>
  <si>
    <t>NTPC</t>
  </si>
  <si>
    <t>OBEROIRLTY</t>
  </si>
  <si>
    <t>OFSS</t>
  </si>
  <si>
    <t>ONGC</t>
  </si>
  <si>
    <t>PAGEIND</t>
  </si>
  <si>
    <t>PEL</t>
  </si>
  <si>
    <t>PERSISTENT</t>
  </si>
  <si>
    <t>PETRONET</t>
  </si>
  <si>
    <t>PFC</t>
  </si>
  <si>
    <t>PIDILITIND</t>
  </si>
  <si>
    <t>PIIND</t>
  </si>
  <si>
    <t>PNB</t>
  </si>
  <si>
    <t>POLYCAB</t>
  </si>
  <si>
    <t>POWERGRID</t>
  </si>
  <si>
    <t>Media</t>
  </si>
  <si>
    <t>PVRINOX</t>
  </si>
  <si>
    <t>RAIN</t>
  </si>
  <si>
    <t>RAMCOCEM</t>
  </si>
  <si>
    <t>RBLBANK</t>
  </si>
  <si>
    <t>RECLTD</t>
  </si>
  <si>
    <t>RELIANCE</t>
  </si>
  <si>
    <t>SAIL</t>
  </si>
  <si>
    <t>SBICARD</t>
  </si>
  <si>
    <t>SBILIFE</t>
  </si>
  <si>
    <t>SBIN</t>
  </si>
  <si>
    <t>SHREECEM</t>
  </si>
  <si>
    <t>SIEMENS</t>
  </si>
  <si>
    <t>SRF</t>
  </si>
  <si>
    <t>SHRIRAMFIN</t>
  </si>
  <si>
    <t>SUNPHARMA</t>
  </si>
  <si>
    <t>SUNTV</t>
  </si>
  <si>
    <t>SYNGENE</t>
  </si>
  <si>
    <t>TATACHEM</t>
  </si>
  <si>
    <t>TATACOMM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</si>
  <si>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</si>
  <si>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</si>
  <si>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</si>
  <si>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</si>
  <si>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</si>
  <si>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</si>
  <si>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</si>
  <si>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</si>
  <si>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</si>
  <si>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</si>
  <si>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</si>
  <si>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</si>
  <si>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</si>
  <si>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</si>
  <si>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</si>
  <si>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</si>
  <si>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</si>
  <si>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ZYDUSLIFE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</si>
  <si>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</si>
  <si>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</si>
  <si>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</si>
  <si>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</si>
  <si>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</si>
  <si>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</si>
  <si>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</si>
  <si>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</si>
  <si>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</si>
  <si>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</si>
  <si>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</si>
  <si>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</si>
  <si>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</si>
  <si>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</si>
  <si>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</si>
  <si>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</si>
  <si>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</si>
  <si>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</si>
  <si>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</si>
  <si>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</si>
  <si>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</si>
  <si>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</si>
  <si>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</si>
  <si>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ADANIGREEN</t>
  </si>
  <si>
    <t>ATGL</t>
  </si>
  <si>
    <t>AWL</t>
  </si>
  <si>
    <t>DMART</t>
  </si>
  <si>
    <t>BAJAJHLDNG</t>
  </si>
  <si>
    <t>BANKINDIA</t>
  </si>
  <si>
    <t>CLEAN</t>
  </si>
  <si>
    <t>DELHIVERY</t>
  </si>
  <si>
    <t>EMAMILTD</t>
  </si>
  <si>
    <t>NYKAA</t>
  </si>
  <si>
    <t>FORTIS</t>
  </si>
  <si>
    <t>GLAND</t>
  </si>
  <si>
    <t>GSPL</t>
  </si>
  <si>
    <t>HINDZINC</t>
  </si>
  <si>
    <t>HONAUT</t>
  </si>
  <si>
    <t>ISEC</t>
  </si>
  <si>
    <t>INDIANB</t>
  </si>
  <si>
    <t>JSWENERGY</t>
  </si>
  <si>
    <t>LICI</t>
  </si>
  <si>
    <t>LINDEINDIA</t>
  </si>
  <si>
    <t>MAXHEALTH</t>
  </si>
  <si>
    <t>MSUMI</t>
  </si>
  <si>
    <t>NAM-INDIA</t>
  </si>
  <si>
    <t>OIL</t>
  </si>
  <si>
    <t>PAYTM</t>
  </si>
  <si>
    <t>POLICYBZR</t>
  </si>
  <si>
    <t>PATANJALI</t>
  </si>
  <si>
    <t>POONAWALLA</t>
  </si>
  <si>
    <t>PRESTIGE</t>
  </si>
  <si>
    <t>PGHH</t>
  </si>
  <si>
    <t>SONACOMS</t>
  </si>
  <si>
    <t>TATAELXSI</t>
  </si>
  <si>
    <t>TTML</t>
  </si>
  <si>
    <t>TORNTPOWER</t>
  </si>
  <si>
    <t>TRIDENT</t>
  </si>
  <si>
    <t>TIINDIA</t>
  </si>
  <si>
    <t>UNIONBANK</t>
  </si>
  <si>
    <t>VBL</t>
  </si>
  <si>
    <t>WHIRLPOOL</t>
  </si>
  <si>
    <t>YESBANK</t>
  </si>
  <si>
    <t>ZOMATO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</si>
  <si>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</si>
  <si>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</si>
  <si>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</si>
  <si>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Back To Main Page</t>
  </si>
  <si>
    <t xml:space="preserve"> </t>
  </si>
  <si>
    <t>360ONE</t>
  </si>
  <si>
    <t>3MINDIA</t>
  </si>
  <si>
    <t>AIAENG</t>
  </si>
  <si>
    <t>APLAPOLLO</t>
  </si>
  <si>
    <t>AARTIDRUGS</t>
  </si>
  <si>
    <t>AAVAS</t>
  </si>
  <si>
    <t>AEGISCHEM</t>
  </si>
  <si>
    <t>AETHER</t>
  </si>
  <si>
    <t>AFFLE</t>
  </si>
  <si>
    <t>AJANTPHARM</t>
  </si>
  <si>
    <t>APLLTD</t>
  </si>
  <si>
    <t>ALKYLAMINE</t>
  </si>
  <si>
    <t>AMBER</t>
  </si>
  <si>
    <t>ANGELONE</t>
  </si>
  <si>
    <t>ANURAS</t>
  </si>
  <si>
    <t>APTUS</t>
  </si>
  <si>
    <t>ASAHIINDIA</t>
  </si>
  <si>
    <t>ASTERDM</t>
  </si>
  <si>
    <t>AVANTIFEED</t>
  </si>
  <si>
    <t>BASF</t>
  </si>
  <si>
    <t>BEML</t>
  </si>
  <si>
    <t>BSE</t>
  </si>
  <si>
    <t>BALAMINES</t>
  </si>
  <si>
    <t>MAHABANK</t>
  </si>
  <si>
    <t>BAYERCROP</t>
  </si>
  <si>
    <t>BDL</t>
  </si>
  <si>
    <t>BIRLACORPN</t>
  </si>
  <si>
    <t>BLUEDART</t>
  </si>
  <si>
    <t>BLUESTARCO</t>
  </si>
  <si>
    <t>BBTC</t>
  </si>
  <si>
    <t>BORORENEW</t>
  </si>
  <si>
    <t>BRIGADE</t>
  </si>
  <si>
    <t>BCG</t>
  </si>
  <si>
    <t>MAPMYINDIA</t>
  </si>
  <si>
    <t>CCL</t>
  </si>
  <si>
    <t>CESC</t>
  </si>
  <si>
    <t>CGPOWER</t>
  </si>
  <si>
    <t>CRISIL</t>
  </si>
  <si>
    <t>CSBBANK</t>
  </si>
  <si>
    <t>CAMPUS</t>
  </si>
  <si>
    <t>CGCL</t>
  </si>
  <si>
    <t>CARBORUNIV</t>
  </si>
  <si>
    <t>CASTROLIND</t>
  </si>
  <si>
    <t>CEATLTD</t>
  </si>
  <si>
    <t>CENTRALBK</t>
  </si>
  <si>
    <t>CDSL</t>
  </si>
  <si>
    <t>CENTURYPLY</t>
  </si>
  <si>
    <t>CENTURYTEX</t>
  </si>
  <si>
    <t>CERA</t>
  </si>
  <si>
    <t>CHALET</t>
  </si>
  <si>
    <t>CHEMPLASTS</t>
  </si>
  <si>
    <t>CHOLAHLDNG</t>
  </si>
  <si>
    <t>COCHINSHIP</t>
  </si>
  <si>
    <t>CAMS</t>
  </si>
  <si>
    <t>CREDITACC</t>
  </si>
  <si>
    <t>CYIENT</t>
  </si>
  <si>
    <t>DCMSHRIRAM</t>
  </si>
  <si>
    <t>DEEPAKFERT</t>
  </si>
  <si>
    <t>DEVYANI</t>
  </si>
  <si>
    <t>EIDPARRY</t>
  </si>
  <si>
    <t>EIHOTEL</t>
  </si>
  <si>
    <t>EPL</t>
  </si>
  <si>
    <t>EASEMYTRIP</t>
  </si>
  <si>
    <t>ELGIEQUIP</t>
  </si>
  <si>
    <t>ENDURANCE</t>
  </si>
  <si>
    <t>ENGINERSIN</t>
  </si>
  <si>
    <t>EQUITASBNK</t>
  </si>
  <si>
    <t>FDC</t>
  </si>
  <si>
    <t>FACT</t>
  </si>
  <si>
    <t>FINEORG</t>
  </si>
  <si>
    <t>FINCABLES</t>
  </si>
  <si>
    <t>FINPIPE</t>
  </si>
  <si>
    <t>FSL</t>
  </si>
  <si>
    <t>GRINFRA</t>
  </si>
  <si>
    <t>GMMPFAUDLR</t>
  </si>
  <si>
    <t>GALAXYSURF</t>
  </si>
  <si>
    <t>GARFIBRES</t>
  </si>
  <si>
    <t>GICRE</t>
  </si>
  <si>
    <t>GLAXO</t>
  </si>
  <si>
    <t>GOCOLORS</t>
  </si>
  <si>
    <t>GODFRYPHLP</t>
  </si>
  <si>
    <t>GODREJAGRO</t>
  </si>
  <si>
    <t>GODREJIND</t>
  </si>
  <si>
    <t>GRAPHITE</t>
  </si>
  <si>
    <t>GESHIP</t>
  </si>
  <si>
    <t>GREENPANEL</t>
  </si>
  <si>
    <t>GRINDWELL</t>
  </si>
  <si>
    <t>GUJALKALI</t>
  </si>
  <si>
    <t>GAEL</t>
  </si>
  <si>
    <t>FLUOROCHEM</t>
  </si>
  <si>
    <t>GPPL</t>
  </si>
  <si>
    <t>GSFC</t>
  </si>
  <si>
    <t>HEG</t>
  </si>
  <si>
    <t>HFCL</t>
  </si>
  <si>
    <t>HLEGLAS</t>
  </si>
  <si>
    <t>HAPPSTMNDS</t>
  </si>
  <si>
    <t>HATSUN</t>
  </si>
  <si>
    <t>HIKAL</t>
  </si>
  <si>
    <t>HGS</t>
  </si>
  <si>
    <t>POWERINDIA</t>
  </si>
  <si>
    <t>HOMEFIRST</t>
  </si>
  <si>
    <t>HUDCO</t>
  </si>
  <si>
    <t>IDBI</t>
  </si>
  <si>
    <t>IFBIND</t>
  </si>
  <si>
    <t>IIFL</t>
  </si>
  <si>
    <t>IRB</t>
  </si>
  <si>
    <t>ITI</t>
  </si>
  <si>
    <t>IBREALEST</t>
  </si>
  <si>
    <t>IOB</t>
  </si>
  <si>
    <t>IRFC</t>
  </si>
  <si>
    <t>INDIGOPNTS</t>
  </si>
  <si>
    <t>INFIBEAM</t>
  </si>
  <si>
    <t>JBCHEPHARM</t>
  </si>
  <si>
    <t>JBMA</t>
  </si>
  <si>
    <t>JKLAKSHMI</t>
  </si>
  <si>
    <t>JKPAPER</t>
  </si>
  <si>
    <t>JMFINANCIL</t>
  </si>
  <si>
    <t>JAMNAAUTO</t>
  </si>
  <si>
    <t>JSL</t>
  </si>
  <si>
    <t>JUBLINGREA</t>
  </si>
  <si>
    <t>JUBLPHARMA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</si>
  <si>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</si>
  <si>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</si>
  <si>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</si>
  <si>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</si>
  <si>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</si>
  <si>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</si>
  <si>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</si>
  <si>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</si>
  <si>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KALYANKJIL</t>
  </si>
  <si>
    <t>KANSAINER</t>
  </si>
  <si>
    <t>KARURVYSYA</t>
  </si>
  <si>
    <t>KEC</t>
  </si>
  <si>
    <t>KIMS</t>
  </si>
  <si>
    <t>LAXMIMACH</t>
  </si>
  <si>
    <t>LATENTVIEW</t>
  </si>
  <si>
    <t>LXCHEM</t>
  </si>
  <si>
    <t>LEMONTREE</t>
  </si>
  <si>
    <t>LUXIND</t>
  </si>
  <si>
    <t>MMTC</t>
  </si>
  <si>
    <t>MTARTECH</t>
  </si>
  <si>
    <t>LODHA</t>
  </si>
  <si>
    <t>MHRIL</t>
  </si>
  <si>
    <t>MAHLIFE</t>
  </si>
  <si>
    <t>MAHLOG</t>
  </si>
  <si>
    <t>MRPL</t>
  </si>
  <si>
    <t>MASTEK</t>
  </si>
  <si>
    <t>MAZDOCK</t>
  </si>
  <si>
    <t>MEDPLUS</t>
  </si>
  <si>
    <t>METROBRAND</t>
  </si>
  <si>
    <t>MOTILALOFS</t>
  </si>
  <si>
    <t>NATCOPHARM</t>
  </si>
  <si>
    <t>NBCC</t>
  </si>
  <si>
    <t>NCC</t>
  </si>
  <si>
    <t>NHPC</t>
  </si>
  <si>
    <t>NLCINDIA</t>
  </si>
  <si>
    <t>NOCIL</t>
  </si>
  <si>
    <t>NH</t>
  </si>
  <si>
    <t>NAZARA</t>
  </si>
  <si>
    <t>NETWORK18</t>
  </si>
  <si>
    <t>NUVOCO</t>
  </si>
  <si>
    <t>OLECTRA</t>
  </si>
  <si>
    <t>ORIENTELEC</t>
  </si>
  <si>
    <t>PCBL</t>
  </si>
  <si>
    <t>PNBHOUSING</t>
  </si>
  <si>
    <t>PNCINFRA</t>
  </si>
  <si>
    <t>PFIZER</t>
  </si>
  <si>
    <t>PHOENIXLTD</t>
  </si>
  <si>
    <t>PPLPHARMA</t>
  </si>
  <si>
    <t>POLYMED</t>
  </si>
  <si>
    <t>POLYPLEX</t>
  </si>
  <si>
    <t>PRAJIND</t>
  </si>
  <si>
    <t>PRINCEPIPE</t>
  </si>
  <si>
    <t>PRSMJOHNSN</t>
  </si>
  <si>
    <t>QUESS</t>
  </si>
  <si>
    <t>RHIM</t>
  </si>
  <si>
    <t>RITES</t>
  </si>
  <si>
    <t>RADICO</t>
  </si>
  <si>
    <t>RVNL</t>
  </si>
  <si>
    <t>RAINBOW</t>
  </si>
  <si>
    <t>RAJESHEXPO</t>
  </si>
  <si>
    <t>RALLIS</t>
  </si>
  <si>
    <t>RCF</t>
  </si>
  <si>
    <t>RATNAMANI</t>
  </si>
  <si>
    <t>RTNINDIA</t>
  </si>
  <si>
    <t>RAYMOND</t>
  </si>
  <si>
    <t>REDINGTON</t>
  </si>
  <si>
    <t>RELAXO</t>
  </si>
  <si>
    <t>RBA</t>
  </si>
  <si>
    <t>ROSSARI</t>
  </si>
  <si>
    <t>ROUTE</t>
  </si>
  <si>
    <t>SJVN</t>
  </si>
  <si>
    <t>SKFINDIA</t>
  </si>
  <si>
    <t>SANOFI</t>
  </si>
  <si>
    <t>SAPPHIRE</t>
  </si>
  <si>
    <t>SCHAEFFLER</t>
  </si>
  <si>
    <t>SHARDACROP</t>
  </si>
  <si>
    <t>SHOPERSTOP</t>
  </si>
  <si>
    <t>RENUKA</t>
  </si>
  <si>
    <t>SHYAMMETL</t>
  </si>
  <si>
    <t>SOBHA</t>
  </si>
  <si>
    <t>SOLARINDS</t>
  </si>
  <si>
    <t>SONATSOFTW</t>
  </si>
  <si>
    <t>STARHEALTH</t>
  </si>
  <si>
    <t>SWSOLAR</t>
  </si>
  <si>
    <t>STLTECH</t>
  </si>
  <si>
    <t>SUMICHEM</t>
  </si>
  <si>
    <t>SPARC</t>
  </si>
  <si>
    <t>SUNDARMFIN</t>
  </si>
  <si>
    <t>SUNDRMFAST</t>
  </si>
  <si>
    <t>SUNTECK</t>
  </si>
  <si>
    <t>SUPRAJIT</t>
  </si>
  <si>
    <t>SUPREMEIND</t>
  </si>
  <si>
    <t>SUVENPHAR</t>
  </si>
  <si>
    <t>SUZLON</t>
  </si>
  <si>
    <t>SWANENERGY</t>
  </si>
  <si>
    <t>TCIEXP</t>
  </si>
  <si>
    <t>TCNSBRANDS</t>
  </si>
  <si>
    <t>TTKPRESTIG</t>
  </si>
  <si>
    <t>TV18BRDCST</t>
  </si>
  <si>
    <t>TANLA</t>
  </si>
  <si>
    <t>TATAINVEST</t>
  </si>
  <si>
    <t>TATAMTRDVR</t>
  </si>
  <si>
    <t>TEAMLEASE</t>
  </si>
  <si>
    <t>TEJASNET</t>
  </si>
  <si>
    <t>NIACL</t>
  </si>
  <si>
    <t>THERMAX</t>
  </si>
  <si>
    <t>TIMKEN</t>
  </si>
  <si>
    <t>TCI</t>
  </si>
  <si>
    <t>TRIVENI</t>
  </si>
  <si>
    <t>TRITURBINE</t>
  </si>
  <si>
    <t>UCOBANK</t>
  </si>
  <si>
    <t>UFLEX</t>
  </si>
  <si>
    <t>UNOMINDA</t>
  </si>
  <si>
    <t>UTIAMC</t>
  </si>
  <si>
    <t>VGUARD</t>
  </si>
  <si>
    <t>VMART</t>
  </si>
  <si>
    <t>VIPIND</t>
  </si>
  <si>
    <t>VAIBHAVGBL</t>
  </si>
  <si>
    <t>VTL</t>
  </si>
  <si>
    <t>VARROC</t>
  </si>
  <si>
    <t>MANYAVAR</t>
  </si>
  <si>
    <t>VIJAYA</t>
  </si>
  <si>
    <t>VINATIORGA</t>
  </si>
  <si>
    <t>WELCORP</t>
  </si>
  <si>
    <t>WESTLIFE</t>
  </si>
  <si>
    <t>ZFCVINDIA</t>
  </si>
  <si>
    <t>ZENSARTECH</t>
  </si>
  <si>
    <t>ZYDUSWELL</t>
  </si>
  <si>
    <t>ECLERX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</si>
  <si>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</si>
  <si>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</si>
  <si>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</si>
  <si>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</si>
  <si>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</si>
  <si>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</si>
  <si>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</si>
  <si>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</si>
  <si>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</si>
  <si>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</si>
  <si>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</si>
  <si>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</si>
  <si>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</si>
  <si>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GRAVITON RESEARCH CAPITAL LLP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</si>
  <si>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</si>
  <si>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</si>
  <si>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</si>
  <si>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</si>
  <si>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</si>
  <si>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</si>
  <si>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</si>
  <si>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</si>
  <si>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</si>
  <si>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</si>
  <si>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</si>
  <si>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</si>
  <si>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</si>
  <si>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Market Closing Price</t>
  </si>
  <si>
    <t>Accu</t>
  </si>
  <si>
    <t>Open</t>
  </si>
  <si>
    <t>H</t>
  </si>
  <si>
    <t>Successful</t>
  </si>
  <si>
    <t>CLBS = Closing Basis ***</t>
  </si>
  <si>
    <t>Dividend adjusted &lt;&gt;</t>
  </si>
  <si>
    <t>Reinitiated $</t>
  </si>
  <si>
    <t>Part book {}</t>
  </si>
  <si>
    <t>s</t>
  </si>
  <si>
    <t>Revised stoploss #</t>
  </si>
  <si>
    <t>Stop Loss</t>
  </si>
  <si>
    <t>Profit / Loss per Share/Lot</t>
  </si>
  <si>
    <t>Buy</t>
  </si>
  <si>
    <t>Unsuccessful</t>
  </si>
  <si>
    <t>Master Trade High Risk</t>
  </si>
  <si>
    <t>Profit / Loss per share</t>
  </si>
  <si>
    <t>Gain / Loss  per Lot</t>
  </si>
  <si>
    <t>Lot</t>
  </si>
  <si>
    <t xml:space="preserve">Master Trade Medium Risk </t>
  </si>
  <si>
    <t xml:space="preserve">Profit/ Loss per lot </t>
  </si>
  <si>
    <t>Neutral</t>
  </si>
  <si>
    <t>Profit of Rs.21/-</t>
  </si>
  <si>
    <t>Profit of Rs.47.5/-</t>
  </si>
  <si>
    <t>Profit of Rs.100/-</t>
  </si>
  <si>
    <t>Techno -Funda  (positional)</t>
  </si>
  <si>
    <t>95-100</t>
  </si>
  <si>
    <t>.................</t>
  </si>
  <si>
    <t xml:space="preserve">Investment Idea </t>
  </si>
  <si>
    <t>Point of Review</t>
  </si>
  <si>
    <t>Close Rate</t>
  </si>
  <si>
    <t>Gain / Loss  %</t>
  </si>
  <si>
    <t>L&amp;T Finance Holding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</si>
  <si>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</si>
  <si>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</si>
  <si>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</si>
  <si>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</si>
  <si>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</si>
  <si>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</si>
  <si>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</si>
  <si>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</si>
  <si>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</si>
  <si>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</si>
  <si>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</si>
  <si>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</si>
  <si>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</si>
  <si>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</si>
  <si>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</si>
  <si>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</si>
  <si>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</si>
  <si>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</si>
  <si>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</si>
  <si>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</si>
  <si>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</si>
  <si>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</si>
  <si>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</si>
  <si>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</si>
  <si>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</si>
  <si>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</si>
  <si>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</si>
  <si>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</si>
  <si>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</si>
  <si>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</si>
  <si>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</si>
  <si>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</si>
  <si>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</si>
  <si>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</si>
  <si>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</si>
  <si>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</si>
  <si>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</si>
  <si>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</si>
  <si>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</si>
  <si>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</si>
  <si>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</si>
  <si>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</si>
  <si>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</si>
  <si>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</si>
  <si>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</si>
  <si>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</si>
  <si>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</si>
  <si>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</si>
  <si>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</si>
  <si>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</si>
  <si>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</si>
  <si>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</si>
  <si>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</si>
  <si>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</si>
  <si>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</si>
  <si>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</si>
  <si>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</si>
  <si>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</si>
  <si>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</si>
  <si>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</si>
  <si>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</si>
  <si>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</si>
  <si>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</si>
  <si>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</si>
  <si>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</si>
  <si>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</si>
  <si>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</si>
  <si>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</si>
  <si>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</si>
  <si>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</si>
  <si>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</si>
  <si>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</si>
  <si>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</si>
  <si>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</si>
  <si>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</si>
  <si>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</si>
  <si>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</si>
  <si>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</si>
  <si>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</si>
  <si>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</si>
  <si>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</si>
  <si>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</si>
  <si>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</si>
  <si>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</si>
  <si>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</si>
  <si>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</si>
  <si>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</si>
  <si>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</si>
  <si>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</si>
  <si>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</si>
  <si>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</si>
  <si>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</si>
  <si>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</si>
  <si>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</si>
  <si>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</si>
  <si>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</si>
  <si>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</si>
  <si>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</si>
  <si>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</si>
  <si>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</si>
  <si>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</si>
  <si>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</si>
  <si>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DCBBANK</t>
  </si>
  <si>
    <t>ORIENTREF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</si>
  <si>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</si>
  <si>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</si>
  <si>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</si>
  <si>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</si>
  <si>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</si>
  <si>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</si>
  <si>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</si>
  <si>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</si>
  <si>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</si>
  <si>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</si>
  <si>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</si>
  <si>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</si>
  <si>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</si>
  <si>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</si>
  <si>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</si>
  <si>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</si>
  <si>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</si>
  <si>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</si>
  <si>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MAYURUNIQ</t>
  </si>
  <si>
    <t>SHK</t>
  </si>
  <si>
    <t>Loss of Rs.37.75/-</t>
  </si>
  <si>
    <t>SKIPPER</t>
  </si>
  <si>
    <t>CAMLINFINE$</t>
  </si>
  <si>
    <t>Profit of Rs.15.00/-</t>
  </si>
  <si>
    <t>GNA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</si>
  <si>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</si>
  <si>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</si>
  <si>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</si>
  <si>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</si>
  <si>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</si>
  <si>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</si>
  <si>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</si>
  <si>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</si>
  <si>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</si>
  <si>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Profit of Rs.25/-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</si>
  <si>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</si>
  <si>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</si>
  <si>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</si>
  <si>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</si>
  <si>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</si>
  <si>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</si>
  <si>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</si>
  <si>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>HEIDELBERG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</si>
  <si>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</si>
  <si>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</si>
  <si>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</si>
  <si>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</si>
  <si>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</si>
  <si>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</si>
  <si>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</si>
  <si>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GULFOILLUB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</si>
  <si>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</si>
  <si>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</si>
  <si>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</si>
  <si>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</si>
  <si>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</si>
  <si>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</si>
  <si>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</si>
  <si>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</si>
  <si>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</si>
  <si>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</si>
  <si>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Rs.191.50/-</t>
  </si>
  <si>
    <t>GREAVESCOT</t>
  </si>
  <si>
    <t>Profit of Rs.10.40</t>
  </si>
  <si>
    <t>MOLDTKPAC</t>
  </si>
  <si>
    <t>Profit of Rs.65.5</t>
  </si>
  <si>
    <t>Loss of Rs.145.60/-</t>
  </si>
  <si>
    <t>PHILIPCARB</t>
  </si>
  <si>
    <t>Loss of Rs.127.80/-</t>
  </si>
  <si>
    <t>Profit of Rs.75.10</t>
  </si>
  <si>
    <t>Profit of Rs.0.53/-</t>
  </si>
  <si>
    <t>FCONSUMER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</si>
  <si>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</si>
  <si>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</si>
  <si>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</si>
  <si>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</si>
  <si>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</si>
  <si>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</si>
  <si>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</si>
  <si>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</si>
  <si>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Rs.1/-</t>
  </si>
  <si>
    <t>Profit of Rs.60/-</t>
  </si>
  <si>
    <t>KEC$</t>
  </si>
  <si>
    <t>Profit of Rs.55.50/-</t>
  </si>
  <si>
    <t>MGL$</t>
  </si>
  <si>
    <t>Profit of Rs.235/-</t>
  </si>
  <si>
    <t>JKPAPER$</t>
  </si>
  <si>
    <t>Profit of Rs.30/-</t>
  </si>
  <si>
    <t>RADICO$</t>
  </si>
  <si>
    <t>MOLDTKPAC$</t>
  </si>
  <si>
    <t>Profit of Rs.82.5/-</t>
  </si>
  <si>
    <t>PSPPROJECT</t>
  </si>
  <si>
    <t>Profit of Rs.18.50/-</t>
  </si>
  <si>
    <t>Profit of Rs.170/-</t>
  </si>
  <si>
    <t>Profit of Rs.60.50/-</t>
  </si>
  <si>
    <t>MIDHANI</t>
  </si>
  <si>
    <t>Profit of Rs.49/-</t>
  </si>
  <si>
    <t>Profit of Rs.67.5/-</t>
  </si>
  <si>
    <t>Profit of Rs.108/-</t>
  </si>
  <si>
    <t>HUHTAMAKI</t>
  </si>
  <si>
    <t>Loss of Rs.42.50/-</t>
  </si>
  <si>
    <t>FILATEX</t>
  </si>
  <si>
    <t>IRCON</t>
  </si>
  <si>
    <t>Profiit of Rs.210/-</t>
  </si>
  <si>
    <t>440-450</t>
  </si>
  <si>
    <t>ACE</t>
  </si>
  <si>
    <t>DHANUKA</t>
  </si>
  <si>
    <t>GRSE</t>
  </si>
  <si>
    <t>3600-3660</t>
  </si>
  <si>
    <t>GRAVITA</t>
  </si>
  <si>
    <t>3290-3330</t>
  </si>
  <si>
    <t>Re-initiated $</t>
  </si>
  <si>
    <t>KPIL</t>
  </si>
  <si>
    <t>CIEINDIA</t>
  </si>
  <si>
    <t>ADANIPOWER</t>
  </si>
  <si>
    <t>ACI</t>
  </si>
  <si>
    <t>APARINDS</t>
  </si>
  <si>
    <t>BIKAJI</t>
  </si>
  <si>
    <t>BLS</t>
  </si>
  <si>
    <t>CRAFTSMAN</t>
  </si>
  <si>
    <t>DATAPATTNS</t>
  </si>
  <si>
    <t>ERIS</t>
  </si>
  <si>
    <t>FIVESTAR</t>
  </si>
  <si>
    <t>INGERRAND</t>
  </si>
  <si>
    <t>JINDWORLD</t>
  </si>
  <si>
    <t>KFINTECH</t>
  </si>
  <si>
    <t>KSB</t>
  </si>
  <si>
    <t>MEDANTA</t>
  </si>
  <si>
    <t>NSLNISP</t>
  </si>
  <si>
    <t>RUSTOMJEE</t>
  </si>
  <si>
    <t>TMB</t>
  </si>
  <si>
    <t>% Change in OI</t>
  </si>
  <si>
    <t>MINDACORP</t>
  </si>
  <si>
    <t>MANKIND</t>
  </si>
  <si>
    <t>NSE</t>
  </si>
  <si>
    <t>J</t>
  </si>
  <si>
    <t>RKFORGE</t>
  </si>
  <si>
    <t>Profiit of Rs.65/-</t>
  </si>
  <si>
    <t>Profiit of Rs.145/-</t>
  </si>
  <si>
    <t>Profiit of Rs.42.50/-</t>
  </si>
  <si>
    <t>ISGEC</t>
  </si>
  <si>
    <t>EPIGRAL</t>
  </si>
  <si>
    <t>370-375</t>
  </si>
  <si>
    <t>990-995</t>
  </si>
  <si>
    <t>5400-5450</t>
  </si>
  <si>
    <t>CAPLIPOINT</t>
  </si>
  <si>
    <t>Second Buying Date</t>
  </si>
  <si>
    <t>ARE&amp;M</t>
  </si>
  <si>
    <t>R</t>
  </si>
  <si>
    <t>MULTIPLIER SHARE &amp; STOCK ADVISORS PRIVATE LIMITED</t>
  </si>
  <si>
    <t>ADORWELD</t>
  </si>
  <si>
    <t>119-125</t>
  </si>
  <si>
    <t>HRTI PRIVATE LIMITED</t>
  </si>
  <si>
    <t>40-42</t>
  </si>
  <si>
    <t>AHLUCONT</t>
  </si>
  <si>
    <t>800-815</t>
  </si>
  <si>
    <t>2665-2765</t>
  </si>
  <si>
    <t>3100-3300</t>
  </si>
  <si>
    <t>1500-1520</t>
  </si>
  <si>
    <t>Accu&lt;&gt;</t>
  </si>
  <si>
    <t>502.50-542.5</t>
  </si>
  <si>
    <t>600-650</t>
  </si>
  <si>
    <t>Sell</t>
  </si>
  <si>
    <t>290-310</t>
  </si>
  <si>
    <t>430-440</t>
  </si>
  <si>
    <t>2140-2250</t>
  </si>
  <si>
    <t>545-625</t>
  </si>
  <si>
    <t>437-465</t>
  </si>
  <si>
    <t>POWERMECH</t>
  </si>
  <si>
    <t>4200-4250</t>
  </si>
  <si>
    <t>622-642</t>
  </si>
  <si>
    <t>680-720</t>
  </si>
  <si>
    <t>MANSI SHARE AND STOCK ADVISORS PVT LTD</t>
  </si>
  <si>
    <t>1200-1270</t>
  </si>
  <si>
    <t>1700-1750</t>
  </si>
  <si>
    <t>1860-1960</t>
  </si>
  <si>
    <t>BANKNIFTY 48400 CE 03-JAN</t>
  </si>
  <si>
    <t>BANKNIFTY 49000 CE 03-JAN</t>
  </si>
  <si>
    <t xml:space="preserve">CAPACITE </t>
  </si>
  <si>
    <t>280-310</t>
  </si>
  <si>
    <t>Loss of Rs.115/-</t>
  </si>
  <si>
    <t>HCLTECH JAN FUT</t>
  </si>
  <si>
    <t>HAL JAN FUT</t>
  </si>
  <si>
    <t>CONCOR JAN FUT</t>
  </si>
  <si>
    <t>1479-1494</t>
  </si>
  <si>
    <t>Profit of Rs.16/-</t>
  </si>
  <si>
    <t>2893-2928</t>
  </si>
  <si>
    <t>881-891</t>
  </si>
  <si>
    <t>3650-3690</t>
  </si>
  <si>
    <t>219-230</t>
  </si>
  <si>
    <t>Retail Research Technical Calls &amp; Fundamental Performance Report for the month of January-2024</t>
  </si>
  <si>
    <t>Loss of Rs.10/-</t>
  </si>
  <si>
    <t>Loss of Rs.37/-</t>
  </si>
  <si>
    <t>1475-1490</t>
  </si>
  <si>
    <t>Loss of Rs.15/-</t>
  </si>
  <si>
    <t>4000-4100</t>
  </si>
  <si>
    <t>9750-10125</t>
  </si>
  <si>
    <t>10700-11200</t>
  </si>
  <si>
    <t>460-500</t>
  </si>
  <si>
    <t>825-835</t>
  </si>
  <si>
    <t>Profit of Rs.2.15/-</t>
  </si>
  <si>
    <t>Loss of Rs.195/-</t>
  </si>
  <si>
    <t>Profit of Rs.28/-</t>
  </si>
  <si>
    <t>HINDUNILVR JAN FUT</t>
  </si>
  <si>
    <t>2661-2696</t>
  </si>
  <si>
    <t>BANKNIFTY 48200 CE 10 JAN</t>
  </si>
  <si>
    <t>360-400</t>
  </si>
  <si>
    <t>Profit of Rs.62.5/-</t>
  </si>
  <si>
    <t>NESTLEIND JAN FUT</t>
  </si>
  <si>
    <t>OSIAHYPER</t>
  </si>
  <si>
    <t>Osia Hyper Retail Ltd</t>
  </si>
  <si>
    <t>2760-2800</t>
  </si>
  <si>
    <t>Loss of Rs.31/-</t>
  </si>
  <si>
    <t>4400-4800</t>
  </si>
  <si>
    <t>Profiit of Rs.20/-</t>
  </si>
  <si>
    <t>Profit of Rs.12.5/-</t>
  </si>
  <si>
    <t>310-330</t>
  </si>
  <si>
    <t>MARUTI JAN FUT</t>
  </si>
  <si>
    <t>10290-10500</t>
  </si>
  <si>
    <t>NIFTY 21500 PE 11 JAN</t>
  </si>
  <si>
    <t>120-150</t>
  </si>
  <si>
    <t>Loss of Rs.54/-</t>
  </si>
  <si>
    <t>BANKNIFTY 47500 CE 10 JAN</t>
  </si>
  <si>
    <t>380-480</t>
  </si>
  <si>
    <t>No Profit No Loss</t>
  </si>
  <si>
    <t>FINNIFTY 21300 CE 09 JAN</t>
  </si>
  <si>
    <t>30-45</t>
  </si>
  <si>
    <t>Loss of Rs.16/-</t>
  </si>
  <si>
    <t>POWERGRID JAN FUT</t>
  </si>
  <si>
    <t>244-247</t>
  </si>
  <si>
    <t>3800-4000</t>
  </si>
  <si>
    <t>RELIANCE JAN FUT</t>
  </si>
  <si>
    <t>2700-2750</t>
  </si>
  <si>
    <t>BANKNIFTY 47600 CE 17 JAN</t>
  </si>
  <si>
    <t>450-520</t>
  </si>
  <si>
    <t>Profit of Rs.6.35/-</t>
  </si>
  <si>
    <t>NAUKRI JAN FUT</t>
  </si>
  <si>
    <t>5435-5505</t>
  </si>
  <si>
    <t>517-526</t>
  </si>
  <si>
    <t>555-575</t>
  </si>
  <si>
    <t>FINNIFTY 21500 CE 16-JAN</t>
  </si>
  <si>
    <t>FINNIFTY 21200 PE 16-JAN</t>
  </si>
  <si>
    <t>465-565</t>
  </si>
  <si>
    <t>NIFTY JAN FUT</t>
  </si>
  <si>
    <t>22000-22100</t>
  </si>
  <si>
    <t>QE SECURITIES LLP</t>
  </si>
  <si>
    <t>Profit of Rs.120/-</t>
  </si>
  <si>
    <t>Profit of Rs.23/-</t>
  </si>
  <si>
    <t>Loss of Rs.3/-</t>
  </si>
  <si>
    <t>Loss of Rs.40/-</t>
  </si>
  <si>
    <t>FINNIFTY 21550 CE 16-JAN</t>
  </si>
  <si>
    <t>FINNIFTY 21350 PE 16-JAN</t>
  </si>
  <si>
    <t>BANKNIFTY 48100 CE 17 JAN</t>
  </si>
  <si>
    <t>350-450</t>
  </si>
  <si>
    <t>N</t>
  </si>
  <si>
    <t>NCLRESE</t>
  </si>
  <si>
    <t>VIBRANT SECURITIES PRIVATE LIMITED</t>
  </si>
  <si>
    <t>Profit of Rs.26/-</t>
  </si>
  <si>
    <t>DIVISLAB JAN FUT</t>
  </si>
  <si>
    <t>3940-3993</t>
  </si>
  <si>
    <t>247.5-267.5</t>
  </si>
  <si>
    <t>300-330</t>
  </si>
  <si>
    <t>Profit of Rs.177.5/-</t>
  </si>
  <si>
    <t>Loss of Rs.49.5/-</t>
  </si>
  <si>
    <t>LT 3580 CE JAN</t>
  </si>
  <si>
    <t>LT 3640 CE JAN</t>
  </si>
  <si>
    <t>FINNIFTY 21400 PE 16 JAN</t>
  </si>
  <si>
    <t>30-50</t>
  </si>
  <si>
    <t>300-400</t>
  </si>
  <si>
    <t>MTNL</t>
  </si>
  <si>
    <t>Maha Tel Nigam Ltd.</t>
  </si>
  <si>
    <t>SCI</t>
  </si>
  <si>
    <t>184-196</t>
  </si>
  <si>
    <t>3000-3200</t>
  </si>
  <si>
    <t>Loss of Rs.205/-</t>
  </si>
  <si>
    <t>Profit of Rs.5.5/-</t>
  </si>
  <si>
    <t>480-500</t>
  </si>
  <si>
    <t>BAJAJ-AUTO 7150 CE JAN</t>
  </si>
  <si>
    <t>BAJAJ-AUTO 7350 CE JAN</t>
  </si>
  <si>
    <t>SW CAPITAL PRIVATE LIMITED</t>
  </si>
  <si>
    <t>CITADEL SECURITIES INDIA MARKETS PRIVATE LIMITED</t>
  </si>
  <si>
    <t>VIKASLIFE</t>
  </si>
  <si>
    <t>Vikas Lifecare Limited</t>
  </si>
  <si>
    <t>Profit of Rs.14.5/-</t>
  </si>
  <si>
    <t>BANKNIFTY 46000 CE 25 JAN</t>
  </si>
  <si>
    <t>500-600</t>
  </si>
  <si>
    <t>Profit of Rs.257/-</t>
  </si>
  <si>
    <t>TCS&lt;&gt;</t>
  </si>
  <si>
    <t>YUGA STOCKS AND COMMODITIES PRIVATE LIMITED  .</t>
  </si>
  <si>
    <t>Nbcc (India) Ltd</t>
  </si>
  <si>
    <t>AUBANK JAN FUT</t>
  </si>
  <si>
    <t>757-768</t>
  </si>
  <si>
    <t>Loss of Rs.8/-</t>
  </si>
  <si>
    <t>21770-21850</t>
  </si>
  <si>
    <t>Profit of Rs.5/-</t>
  </si>
  <si>
    <t>Profit of Rs.11.5/-</t>
  </si>
  <si>
    <t>Profit of Rs.26.5/-</t>
  </si>
  <si>
    <t>UNISHIRE</t>
  </si>
  <si>
    <t>RAMASTEEL</t>
  </si>
  <si>
    <t>Rama Steel Tubes Limited</t>
  </si>
  <si>
    <t>NIFTY 21800 CE 08 FEB</t>
  </si>
  <si>
    <t>NIFTY 20700 PE 08 FEB</t>
  </si>
  <si>
    <t>NIFTY FEB FUT</t>
  </si>
  <si>
    <t>21200-21000</t>
  </si>
  <si>
    <t>Profit of Rs.267.5/-</t>
  </si>
  <si>
    <t>SECURE SHANTI ADVISORY LLP</t>
  </si>
  <si>
    <t>GANONPRO</t>
  </si>
  <si>
    <t>JTAPARIA</t>
  </si>
  <si>
    <t>MAYUKH</t>
  </si>
  <si>
    <t>RAMASIGNS</t>
  </si>
  <si>
    <t>PANKAJ HASMUKH JOBALIA</t>
  </si>
  <si>
    <t>URJA</t>
  </si>
  <si>
    <t>HCC</t>
  </si>
  <si>
    <t>Hindustan Construc Co.</t>
  </si>
  <si>
    <t>Infibeam Avenues Limited</t>
  </si>
  <si>
    <t>Urja Global Limited</t>
  </si>
  <si>
    <t>Profit of Rs.10/-</t>
  </si>
  <si>
    <t>1495-1505</t>
  </si>
  <si>
    <t>BANKNIFTY 45000 PE 25 JAN</t>
  </si>
  <si>
    <t>BANKNIFTY 44500 PE 25 JAN</t>
  </si>
  <si>
    <t>Profit of Rs.110/-</t>
  </si>
  <si>
    <t>HDFCBANK 1460 CE 29 FEB</t>
  </si>
  <si>
    <t>HDFCBANK 1500 CE 29 FEB</t>
  </si>
  <si>
    <t xml:space="preserve">NIFTY 21500 CE 25 JAN </t>
  </si>
  <si>
    <t>BAJAJ-AUTO 7400 CE 25 JAN</t>
  </si>
  <si>
    <t>BAJAJ-AUTO 7000 PE 25 JAN</t>
  </si>
  <si>
    <t>LTIM FEB FUT</t>
  </si>
  <si>
    <t>5740-5800</t>
  </si>
  <si>
    <t>Loss of Rs.21.5/-</t>
  </si>
  <si>
    <t>PARITOSHKUMAR</t>
  </si>
  <si>
    <t>ARHAM SHARE PRIVATE LIMITED</t>
  </si>
  <si>
    <t>SPARK FINANCE</t>
  </si>
  <si>
    <t>F3 ADVISORS PRIVATE LIMITED</t>
  </si>
  <si>
    <t>ANKITA VISHAL SHAH</t>
  </si>
  <si>
    <t>JAINAM BROKING LIMITED</t>
  </si>
  <si>
    <t>SUBEXLTD</t>
  </si>
  <si>
    <t>Subex Ltd</t>
  </si>
  <si>
    <t>Loss of Rs.330/-</t>
  </si>
  <si>
    <t>278-288</t>
  </si>
  <si>
    <t>305-325</t>
  </si>
  <si>
    <t>ITC FEB FUT</t>
  </si>
  <si>
    <t>NIFTY 21350 CE JAN</t>
  </si>
  <si>
    <t>75-100</t>
  </si>
  <si>
    <t>NIFTY 21000 PE 01 FEB</t>
  </si>
  <si>
    <t>120-160</t>
  </si>
  <si>
    <t>Profit of Rs.3.5/-</t>
  </si>
  <si>
    <t>Profit of Rs.15/-</t>
  </si>
  <si>
    <t>Profit of Rs.33.5/-</t>
  </si>
  <si>
    <t>3395-3575</t>
  </si>
  <si>
    <t>3900-4200</t>
  </si>
  <si>
    <t>Profit of Rs.2.5/-</t>
  </si>
  <si>
    <t>FEDERALBNK FEB FUT</t>
  </si>
  <si>
    <t>144-146</t>
  </si>
  <si>
    <t>FINNIFTY 20400 CE 30-JAN</t>
  </si>
  <si>
    <t>FINNIFTY 19800 PE 30-JAN</t>
  </si>
  <si>
    <t>461-468</t>
  </si>
  <si>
    <t>CGFL</t>
  </si>
  <si>
    <t>EKENNIS</t>
  </si>
  <si>
    <t>JR SEAMLESS PRIVATE LIMITED</t>
  </si>
  <si>
    <t>LKPFIN</t>
  </si>
  <si>
    <t>ARPNA DINESH LODHA</t>
  </si>
  <si>
    <t>MINAXI</t>
  </si>
  <si>
    <t>SMITHA POLINENI</t>
  </si>
  <si>
    <t>VANDANATIWARI</t>
  </si>
  <si>
    <t>SUMUKA</t>
  </si>
  <si>
    <t>FORTUNA FUNDCAP PRIVATE LIMITED</t>
  </si>
  <si>
    <t>PRATIK KIRTI MEHTA</t>
  </si>
  <si>
    <t>VEERENRGY</t>
  </si>
  <si>
    <t>INDRA KIRAN VENTURES</t>
  </si>
  <si>
    <t>BALKRISHNA</t>
  </si>
  <si>
    <t>Balkrshna Paper Mills Ltd</t>
  </si>
  <si>
    <t>BIOFILCHEM</t>
  </si>
  <si>
    <t>Biofil Chemicals &amp; Pharm</t>
  </si>
  <si>
    <t>DIL</t>
  </si>
  <si>
    <t>Debock Industries Limited</t>
  </si>
  <si>
    <t>Indiabulls Hsg Fin Ltd</t>
  </si>
  <si>
    <t>LAKHUBHA SOLANKI</t>
  </si>
  <si>
    <t>SHRI MUKTA SHARES</t>
  </si>
  <si>
    <t>MALUPAPER</t>
  </si>
  <si>
    <t>Malu Paper Mills Limited</t>
  </si>
  <si>
    <t>MITTAL</t>
  </si>
  <si>
    <t>Mittal Life Style Limited</t>
  </si>
  <si>
    <t>TRANSGLOBAL SECURITIES LTD</t>
  </si>
  <si>
    <t>COMFORT CAPITAL PRIVATE LIMITED</t>
  </si>
  <si>
    <t>HEMALI PATHIK THAKKAR</t>
  </si>
  <si>
    <t>RITES Limited</t>
  </si>
  <si>
    <t>NK SECURITIES RESEARCH PRIVATE LIMITED</t>
  </si>
  <si>
    <t>FOREST VINCOM PRIVATE LIMITED</t>
  </si>
  <si>
    <t>SHANTI</t>
  </si>
  <si>
    <t>Shanti Overseas (Ind) Ltd</t>
  </si>
  <si>
    <t>SHEMAROO</t>
  </si>
  <si>
    <t>Shemaroo Enter. Ltd.</t>
  </si>
  <si>
    <t>STEELXIND</t>
  </si>
  <si>
    <t>Steel Exchange India Ltd</t>
  </si>
  <si>
    <t>UFO</t>
  </si>
  <si>
    <t>UFO Moviez India Ltd.</t>
  </si>
  <si>
    <t>VAKRANGEE</t>
  </si>
  <si>
    <t>Vakrangee Limited</t>
  </si>
  <si>
    <t>VISAKAIND</t>
  </si>
  <si>
    <t>Visaka Industries Ltd.</t>
  </si>
  <si>
    <t>VLEGOV</t>
  </si>
  <si>
    <t>VL E Gov and IT Sol Ltd</t>
  </si>
  <si>
    <t>Profit of Rs.2/-</t>
  </si>
  <si>
    <t>Loss of Rs.6/-</t>
  </si>
  <si>
    <t>Profit of Rs.2.25/-</t>
  </si>
  <si>
    <t>NIFTY 22000 CE 1 FEB</t>
  </si>
  <si>
    <t>54-58</t>
  </si>
  <si>
    <t>Profit of Rs.31.5/-</t>
  </si>
  <si>
    <t>CIPLA FEB FUT</t>
  </si>
  <si>
    <t>1350-1353</t>
  </si>
  <si>
    <t>1369-1385</t>
  </si>
  <si>
    <t>1477.5-1527.5</t>
  </si>
  <si>
    <t>1650-1750</t>
  </si>
  <si>
    <t>Profit of Rs.180/-</t>
  </si>
  <si>
    <t>AUTOAXLES</t>
  </si>
  <si>
    <t>2120-2130</t>
  </si>
  <si>
    <t>7NR</t>
  </si>
  <si>
    <t>AANCHALISP</t>
  </si>
  <si>
    <t>PRAVINKUMAR WASHA</t>
  </si>
  <si>
    <t>AGOL</t>
  </si>
  <si>
    <t>INTERACTIVE FINANCIAL SERVICES LTD</t>
  </si>
  <si>
    <t>ARSHIYA</t>
  </si>
  <si>
    <t>AXIS TRUSTEE SERVICES LIMITED</t>
  </si>
  <si>
    <t>MANSI SHARE &amp; STOCK ADVISORS PRIVATE LIMITED</t>
  </si>
  <si>
    <t>BENCHMARK</t>
  </si>
  <si>
    <t>SUNFLOWER BROKING PRIVATE LIMITED</t>
  </si>
  <si>
    <t>BERLDRG</t>
  </si>
  <si>
    <t>SAMIR NARENDRA GUPTA</t>
  </si>
  <si>
    <t>BMW</t>
  </si>
  <si>
    <t>ARUNA R JAIN</t>
  </si>
  <si>
    <t>UNISTONE CAPITAL PRIVATE LIMITED</t>
  </si>
  <si>
    <t>CHCL</t>
  </si>
  <si>
    <t>INDIACREDIT RISK MANAGEMENT LLP</t>
  </si>
  <si>
    <t>SANKLECHA SONALI DILIP</t>
  </si>
  <si>
    <t>CONART</t>
  </si>
  <si>
    <t>KALPANA MADHANI SECURITIES PRIVATE LIMITED</t>
  </si>
  <si>
    <t>DAICHI</t>
  </si>
  <si>
    <t>PANKAJ PRASOON</t>
  </si>
  <si>
    <t>DGL</t>
  </si>
  <si>
    <t>MOHAMMAD SHAMI</t>
  </si>
  <si>
    <t>TANVI PIROGIWAL</t>
  </si>
  <si>
    <t>DML</t>
  </si>
  <si>
    <t>SIMPLURIS TECHNOLOGIES PVT LTD .</t>
  </si>
  <si>
    <t>ESHAMEDIA</t>
  </si>
  <si>
    <t>SHIV RATAN TOSHNIWAL</t>
  </si>
  <si>
    <t>FRANKLININD</t>
  </si>
  <si>
    <t>AJAYBHAI DHANJIBHAI RAMANI</t>
  </si>
  <si>
    <t>GLASTON MARIO MENEZES</t>
  </si>
  <si>
    <t>SUMANCHEPURI</t>
  </si>
  <si>
    <t>GOBLIN</t>
  </si>
  <si>
    <t>SHALU SHYAM CHINAI</t>
  </si>
  <si>
    <t>GOLKONDA</t>
  </si>
  <si>
    <t>NIKHIL RAJESH SINGH</t>
  </si>
  <si>
    <t>SAUMIL ARVINDBHAI BHAVNAGARI</t>
  </si>
  <si>
    <t>UTPAL AGRAWAL</t>
  </si>
  <si>
    <t>SATISH PANACHANDBHAI SHAH</t>
  </si>
  <si>
    <t>GOYALASS</t>
  </si>
  <si>
    <t>GROWINGTON</t>
  </si>
  <si>
    <t>MAYADEVI KRISHNAAWTAR KABRA</t>
  </si>
  <si>
    <t>JAIMIN KAILASH GUPTA</t>
  </si>
  <si>
    <t>HANSUGAR</t>
  </si>
  <si>
    <t>MALATHI K</t>
  </si>
  <si>
    <t>HEERAISP</t>
  </si>
  <si>
    <t>GHANSHYAMGANPATSINHCHAUHAN</t>
  </si>
  <si>
    <t>KANTA DEVI SAMDARIA</t>
  </si>
  <si>
    <t>IRONWOOD</t>
  </si>
  <si>
    <t>KESHAV PORWAL</t>
  </si>
  <si>
    <t>JULIEN</t>
  </si>
  <si>
    <t>BURS FINANCIAL ADVISORY SERVICES PRIVATE LIMITED</t>
  </si>
  <si>
    <t>KAKA</t>
  </si>
  <si>
    <t>BENGAL FINANCE &amp; INVESTMENT PVT. LTD.</t>
  </si>
  <si>
    <t>KRISHNA</t>
  </si>
  <si>
    <t>JAMSON SECURITIES PRIVATE LIMITED</t>
  </si>
  <si>
    <t>BRILLIANT INVESTMENT CONSULTANTS PRIVATE LIMTED</t>
  </si>
  <si>
    <t>BHAVNAHOLDINGSPVTLTD</t>
  </si>
  <si>
    <t>MAHENDRA VASANTRAI DOSHI</t>
  </si>
  <si>
    <t>VINEY EQUITY MARKET LLP</t>
  </si>
  <si>
    <t>WESSEL CONSULTANCY PRIVATE LIMITED</t>
  </si>
  <si>
    <t>OMANSH</t>
  </si>
  <si>
    <t>O NARESH KUMAR</t>
  </si>
  <si>
    <t>RAJANALKUMAR</t>
  </si>
  <si>
    <t>POOJA</t>
  </si>
  <si>
    <t>SATYA PRAKASH MITTAL</t>
  </si>
  <si>
    <t>QGO</t>
  </si>
  <si>
    <t>RAMESH KOMMURU</t>
  </si>
  <si>
    <t>QLL</t>
  </si>
  <si>
    <t>GREEN PEAKS ENTERPRISES LLP</t>
  </si>
  <si>
    <t>JINENDRA KUMAR JAIN</t>
  </si>
  <si>
    <t>SS CORPORATE SECURITIES LIMITED</t>
  </si>
  <si>
    <t>PARESH DHIRAJLAL SHAH</t>
  </si>
  <si>
    <t>MUKESH SHARMA FAMILY TRUST</t>
  </si>
  <si>
    <t>NIKUNJ STOCK BROKERS LIMITED</t>
  </si>
  <si>
    <t>SIPTL</t>
  </si>
  <si>
    <t>SITINET</t>
  </si>
  <si>
    <t>ANIL SUBHASHCHANDRA AGRAWAL</t>
  </si>
  <si>
    <t>SPAR</t>
  </si>
  <si>
    <t>BRUBEN COMMERCIAL PRIVATE LIMITED .</t>
  </si>
  <si>
    <t>SUPERTEX</t>
  </si>
  <si>
    <t>PANSHUL RASTOGI</t>
  </si>
  <si>
    <t>SWANAGRO</t>
  </si>
  <si>
    <t>TIPSINDLTD</t>
  </si>
  <si>
    <t>SBI MUTUAL FUND</t>
  </si>
  <si>
    <t>RENU KUMAR TAURANI</t>
  </si>
  <si>
    <t>RAMESH SADHURAM TAURANI</t>
  </si>
  <si>
    <t>VARSHA RAMESH TAURANI</t>
  </si>
  <si>
    <t>KUMAR SADHURAM TAURANI</t>
  </si>
  <si>
    <t>UCIL</t>
  </si>
  <si>
    <t>VIKRAM RANA</t>
  </si>
  <si>
    <t>UNISON</t>
  </si>
  <si>
    <t>PRATIK RAJIV PANDYA</t>
  </si>
  <si>
    <t>VEERHEALTH</t>
  </si>
  <si>
    <t>RAHUL YASHVANTRAY SHAH</t>
  </si>
  <si>
    <t>ROCKY RASIKLAL VORA</t>
  </si>
  <si>
    <t>BHOGILALMAVJIVORA</t>
  </si>
  <si>
    <t>ZENIFIB</t>
  </si>
  <si>
    <t>AGNI</t>
  </si>
  <si>
    <t>Agni Green Power Ltd</t>
  </si>
  <si>
    <t>S DEEPMALA KAUSHAL</t>
  </si>
  <si>
    <t>ANMOL</t>
  </si>
  <si>
    <t>Anmol India Limited</t>
  </si>
  <si>
    <t>SANGEETA PAREEKH</t>
  </si>
  <si>
    <t>Arshiya Limited</t>
  </si>
  <si>
    <t>AZAD</t>
  </si>
  <si>
    <t>Azad Engineering Limited</t>
  </si>
  <si>
    <t>BANKA</t>
  </si>
  <si>
    <t>Banka BioLoo Limited</t>
  </si>
  <si>
    <t>DEBASHISH NEOGI</t>
  </si>
  <si>
    <t>BBL</t>
  </si>
  <si>
    <t>Bharat Bijlee Ltd</t>
  </si>
  <si>
    <t>JAYESH JAGDISHBHAI HAPANI</t>
  </si>
  <si>
    <t>BPL</t>
  </si>
  <si>
    <t>BPL Ltd.</t>
  </si>
  <si>
    <t>EMMBI</t>
  </si>
  <si>
    <t>Emmbi Industries Ltd</t>
  </si>
  <si>
    <t>VIJIT TRADING</t>
  </si>
  <si>
    <t>GIPCL</t>
  </si>
  <si>
    <t>Gujarat Ind Power Ltd</t>
  </si>
  <si>
    <t>HEADSUP</t>
  </si>
  <si>
    <t>Heads UP Ventures Limited</t>
  </si>
  <si>
    <t>ANIRUDDHSINH SOLANKI</t>
  </si>
  <si>
    <t>INDBANK</t>
  </si>
  <si>
    <t>Indbank Merchant Banking</t>
  </si>
  <si>
    <t>SANDEEP PRAKASHCHANDRA JAIN (HUF)</t>
  </si>
  <si>
    <t>JAYSREETEA</t>
  </si>
  <si>
    <t>Jayashree Tea Ltd.</t>
  </si>
  <si>
    <t>KANANIIND</t>
  </si>
  <si>
    <t>Kanani Industries Ltd</t>
  </si>
  <si>
    <t>MAHEPC</t>
  </si>
  <si>
    <t>Mahindra EPC Irrig Ltd</t>
  </si>
  <si>
    <t>NISHA RAJESH VAKHARIA</t>
  </si>
  <si>
    <t>SOHAM FINCARE INDIA LLP</t>
  </si>
  <si>
    <t>OSWALGREEN</t>
  </si>
  <si>
    <t>Oswal Greentech Limited</t>
  </si>
  <si>
    <t>Rain Industries Limited</t>
  </si>
  <si>
    <t>ROTO</t>
  </si>
  <si>
    <t>Roto Pumps Limited</t>
  </si>
  <si>
    <t>MARWADI CHANDARANA INTERMEDIARIES BROKERS PRIVATE LIMITED</t>
  </si>
  <si>
    <t>DHRUV NEEMA</t>
  </si>
  <si>
    <t>MEHULKUMAR NATUBHAI PANUCHA</t>
  </si>
  <si>
    <t>MATALIA STOCK BROKING PRIVATE LIMITED</t>
  </si>
  <si>
    <t>AMIT KUMAR JAIN</t>
  </si>
  <si>
    <t>PRADEEP GUPTA</t>
  </si>
  <si>
    <t>MRUTHYUNJAYA POORNIMA</t>
  </si>
  <si>
    <t>PACE COMMODITY BROKERS PRIVATE LIMITED</t>
  </si>
  <si>
    <t>TEXMOPIPES</t>
  </si>
  <si>
    <t>Texmo Pipe &amp; Products Ltd</t>
  </si>
  <si>
    <t>VIJIT GLOBAL SECURITIES PRIVATE LIMITED</t>
  </si>
  <si>
    <t>VIKASECO</t>
  </si>
  <si>
    <t>Vikas EcoTech Limited</t>
  </si>
  <si>
    <t>VISHWAS FINCAP SERVICES PRIVATE LIMITED</t>
  </si>
  <si>
    <t>HI GROWTH CORPORATE SERVICES PVT LTD</t>
  </si>
  <si>
    <t>AHLADA</t>
  </si>
  <si>
    <t>Ahlada Engineers Limited</t>
  </si>
  <si>
    <t>BOMMAREDDY UPENDRA REDDY</t>
  </si>
  <si>
    <t>ATALREAL</t>
  </si>
  <si>
    <t>Atal Realtech Limited</t>
  </si>
  <si>
    <t>KAUSHIK MAHESH WAGHELA</t>
  </si>
  <si>
    <t>STARLINE EQUIFIN PRIVATE LIMITED</t>
  </si>
  <si>
    <t>EFORCE</t>
  </si>
  <si>
    <t>Electro Force (India) Ltd</t>
  </si>
  <si>
    <t>KAKATCEM</t>
  </si>
  <si>
    <t>Kakatiya Cements Ltd</t>
  </si>
  <si>
    <t>RAVIRAJ DEVELOPERS LTD</t>
  </si>
  <si>
    <t>RAMAKRISHNAN GA</t>
  </si>
  <si>
    <t>RCDL</t>
  </si>
  <si>
    <t>Rajgor Castor Derivati L</t>
  </si>
  <si>
    <t>NAV CAPITAL VCC - NAV CAPITAL EMERGING STAR FUND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</si>
</sst>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 * #,##0.00_ ;_ * \-#,##0.00_ ;_ * &quot;-&quot;??_ ;_ @_ "/>
    <numFmt numFmtId="165" formatCode="d\-mmm\-yyyy"/>
    <numFmt numFmtId="166" formatCode="[$-409]d\-mmm"/>
    <numFmt numFmtId="167" formatCode="0.0"/>
    <numFmt numFmtId="168" formatCode="d\ mmm\ yy"/>
    <numFmt numFmtId="169" formatCode="[$-409]dd\-mmm\-yy"/>
  </numFmts>
  <fonts count="59">
    <font>
      <sz val="10"/>
      <color rgb="FF000000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b/>
      <sz val="8"/>
      <name val="Open Sans"/>
      <family val="2"/>
    </font>
    <font>
      <sz val="10"/>
      <name val="Calibri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b/>
      <sz val="10"/>
      <color rgb="FF800000"/>
      <name val="Arial"/>
      <family val="2"/>
    </font>
    <font>
      <u/>
      <sz val="10"/>
      <color rgb="FF0000FF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9"/>
      <color rgb="FFFF0000"/>
      <name val="MS Sans Serif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</font>
    <font>
      <sz val="11"/>
      <color rgb="FF9C650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0"/>
      <name val="Arial"/>
      <family val="2"/>
    </font>
  </fonts>
  <fills count="4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F2F2F2"/>
        <bgColor rgb="FFF2F2F2"/>
      </patternFill>
    </fill>
    <fill>
      <patternFill patternType="solid">
        <fgColor rgb="FFFBD4B4"/>
        <bgColor rgb="FFFBD4B4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92D05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92D050"/>
      </patternFill>
    </fill>
  </fills>
  <borders count="44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</borders>
  <cellStyleXfs count="92">
    <xf numFmtId="0" fontId="0" fillId="0" borderId="0"/>
    <xf numFmtId="0" fontId="3" fillId="0" borderId="23"/>
    <xf numFmtId="0" fontId="3" fillId="0" borderId="23"/>
    <xf numFmtId="0" fontId="40" fillId="0" borderId="32" applyNumberFormat="0" applyFill="0" applyAlignment="0" applyProtection="0"/>
    <xf numFmtId="0" fontId="41" fillId="0" borderId="33" applyNumberFormat="0" applyFill="0" applyAlignment="0" applyProtection="0"/>
    <xf numFmtId="0" fontId="42" fillId="0" borderId="34" applyNumberFormat="0" applyFill="0" applyAlignment="0" applyProtection="0"/>
    <xf numFmtId="0" fontId="46" fillId="15" borderId="35" applyNumberFormat="0" applyAlignment="0" applyProtection="0"/>
    <xf numFmtId="0" fontId="47" fillId="16" borderId="36" applyNumberFormat="0" applyAlignment="0" applyProtection="0"/>
    <xf numFmtId="0" fontId="48" fillId="16" borderId="35" applyNumberFormat="0" applyAlignment="0" applyProtection="0"/>
    <xf numFmtId="0" fontId="49" fillId="0" borderId="37" applyNumberFormat="0" applyFill="0" applyAlignment="0" applyProtection="0"/>
    <xf numFmtId="0" fontId="50" fillId="17" borderId="38" applyNumberFormat="0" applyAlignment="0" applyProtection="0"/>
    <xf numFmtId="0" fontId="53" fillId="0" borderId="40" applyNumberFormat="0" applyFill="0" applyAlignment="0" applyProtection="0"/>
    <xf numFmtId="0" fontId="2" fillId="0" borderId="23"/>
    <xf numFmtId="0" fontId="2" fillId="20" borderId="23" applyNumberFormat="0" applyBorder="0" applyAlignment="0" applyProtection="0"/>
    <xf numFmtId="0" fontId="2" fillId="24" borderId="23" applyNumberFormat="0" applyBorder="0" applyAlignment="0" applyProtection="0"/>
    <xf numFmtId="0" fontId="2" fillId="28" borderId="23" applyNumberFormat="0" applyBorder="0" applyAlignment="0" applyProtection="0"/>
    <xf numFmtId="0" fontId="2" fillId="32" borderId="23" applyNumberFormat="0" applyBorder="0" applyAlignment="0" applyProtection="0"/>
    <xf numFmtId="0" fontId="2" fillId="36" borderId="23" applyNumberFormat="0" applyBorder="0" applyAlignment="0" applyProtection="0"/>
    <xf numFmtId="0" fontId="2" fillId="40" borderId="23" applyNumberFormat="0" applyBorder="0" applyAlignment="0" applyProtection="0"/>
    <xf numFmtId="0" fontId="2" fillId="21" borderId="23" applyNumberFormat="0" applyBorder="0" applyAlignment="0" applyProtection="0"/>
    <xf numFmtId="0" fontId="2" fillId="25" borderId="23" applyNumberFormat="0" applyBorder="0" applyAlignment="0" applyProtection="0"/>
    <xf numFmtId="0" fontId="2" fillId="29" borderId="23" applyNumberFormat="0" applyBorder="0" applyAlignment="0" applyProtection="0"/>
    <xf numFmtId="0" fontId="2" fillId="33" borderId="23" applyNumberFormat="0" applyBorder="0" applyAlignment="0" applyProtection="0"/>
    <xf numFmtId="0" fontId="2" fillId="37" borderId="23" applyNumberFormat="0" applyBorder="0" applyAlignment="0" applyProtection="0"/>
    <xf numFmtId="0" fontId="2" fillId="41" borderId="23" applyNumberFormat="0" applyBorder="0" applyAlignment="0" applyProtection="0"/>
    <xf numFmtId="0" fontId="54" fillId="22" borderId="23" applyNumberFormat="0" applyBorder="0" applyAlignment="0" applyProtection="0"/>
    <xf numFmtId="0" fontId="54" fillId="26" borderId="23" applyNumberFormat="0" applyBorder="0" applyAlignment="0" applyProtection="0"/>
    <xf numFmtId="0" fontId="54" fillId="30" borderId="23" applyNumberFormat="0" applyBorder="0" applyAlignment="0" applyProtection="0"/>
    <xf numFmtId="0" fontId="54" fillId="34" borderId="23" applyNumberFormat="0" applyBorder="0" applyAlignment="0" applyProtection="0"/>
    <xf numFmtId="0" fontId="54" fillId="38" borderId="23" applyNumberFormat="0" applyBorder="0" applyAlignment="0" applyProtection="0"/>
    <xf numFmtId="0" fontId="54" fillId="42" borderId="23" applyNumberFormat="0" applyBorder="0" applyAlignment="0" applyProtection="0"/>
    <xf numFmtId="0" fontId="54" fillId="19" borderId="23" applyNumberFormat="0" applyBorder="0" applyAlignment="0" applyProtection="0"/>
    <xf numFmtId="0" fontId="54" fillId="23" borderId="23" applyNumberFormat="0" applyBorder="0" applyAlignment="0" applyProtection="0"/>
    <xf numFmtId="0" fontId="54" fillId="27" borderId="23" applyNumberFormat="0" applyBorder="0" applyAlignment="0" applyProtection="0"/>
    <xf numFmtId="0" fontId="54" fillId="31" borderId="23" applyNumberFormat="0" applyBorder="0" applyAlignment="0" applyProtection="0"/>
    <xf numFmtId="0" fontId="54" fillId="35" borderId="23" applyNumberFormat="0" applyBorder="0" applyAlignment="0" applyProtection="0"/>
    <xf numFmtId="0" fontId="54" fillId="39" borderId="23" applyNumberFormat="0" applyBorder="0" applyAlignment="0" applyProtection="0"/>
    <xf numFmtId="0" fontId="44" fillId="13" borderId="23" applyNumberFormat="0" applyBorder="0" applyAlignment="0" applyProtection="0"/>
    <xf numFmtId="0" fontId="52" fillId="0" borderId="23" applyNumberFormat="0" applyFill="0" applyBorder="0" applyAlignment="0" applyProtection="0"/>
    <xf numFmtId="0" fontId="43" fillId="12" borderId="23" applyNumberFormat="0" applyBorder="0" applyAlignment="0" applyProtection="0"/>
    <xf numFmtId="0" fontId="42" fillId="0" borderId="23" applyNumberFormat="0" applyFill="0" applyBorder="0" applyAlignment="0" applyProtection="0"/>
    <xf numFmtId="0" fontId="55" fillId="0" borderId="23" applyNumberFormat="0" applyFill="0" applyBorder="0" applyAlignment="0" applyProtection="0">
      <alignment vertical="top"/>
      <protection locked="0"/>
    </xf>
    <xf numFmtId="0" fontId="56" fillId="14" borderId="23" applyNumberFormat="0" applyBorder="0" applyAlignment="0" applyProtection="0"/>
    <xf numFmtId="0" fontId="3" fillId="0" borderId="23"/>
    <xf numFmtId="0" fontId="3" fillId="0" borderId="23"/>
    <xf numFmtId="0" fontId="2" fillId="18" borderId="39" applyNumberFormat="0" applyFont="0" applyAlignment="0" applyProtection="0"/>
    <xf numFmtId="9" fontId="2" fillId="0" borderId="23" applyFont="0" applyFill="0" applyBorder="0" applyAlignment="0" applyProtection="0"/>
    <xf numFmtId="0" fontId="57" fillId="0" borderId="23" applyNumberFormat="0" applyFill="0" applyBorder="0" applyAlignment="0" applyProtection="0"/>
    <xf numFmtId="0" fontId="51" fillId="0" borderId="23" applyNumberFormat="0" applyFill="0" applyBorder="0" applyAlignment="0" applyProtection="0"/>
    <xf numFmtId="0" fontId="3" fillId="0" borderId="23"/>
    <xf numFmtId="0" fontId="3" fillId="0" borderId="23"/>
    <xf numFmtId="0" fontId="3" fillId="0" borderId="23"/>
    <xf numFmtId="164" fontId="2" fillId="0" borderId="23" applyFont="0" applyFill="0" applyBorder="0" applyAlignment="0" applyProtection="0"/>
    <xf numFmtId="0" fontId="2" fillId="18" borderId="39" applyNumberFormat="0" applyFont="0" applyAlignment="0" applyProtection="0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9" fillId="0" borderId="23" applyNumberFormat="0" applyFill="0" applyBorder="0" applyAlignment="0" applyProtection="0"/>
    <xf numFmtId="0" fontId="45" fillId="14" borderId="23" applyNumberFormat="0" applyBorder="0" applyAlignment="0" applyProtection="0"/>
    <xf numFmtId="0" fontId="2" fillId="22" borderId="23" applyNumberFormat="0" applyBorder="0" applyAlignment="0" applyProtection="0"/>
    <xf numFmtId="0" fontId="2" fillId="26" borderId="23" applyNumberFormat="0" applyBorder="0" applyAlignment="0" applyProtection="0"/>
    <xf numFmtId="0" fontId="2" fillId="30" borderId="23" applyNumberFormat="0" applyBorder="0" applyAlignment="0" applyProtection="0"/>
    <xf numFmtId="0" fontId="2" fillId="34" borderId="23" applyNumberFormat="0" applyBorder="0" applyAlignment="0" applyProtection="0"/>
    <xf numFmtId="0" fontId="2" fillId="38" borderId="23" applyNumberFormat="0" applyBorder="0" applyAlignment="0" applyProtection="0"/>
    <xf numFmtId="0" fontId="2" fillId="42" borderId="23" applyNumberFormat="0" applyBorder="0" applyAlignment="0" applyProtection="0"/>
    <xf numFmtId="164" fontId="2" fillId="0" borderId="23" applyFont="0" applyFill="0" applyBorder="0" applyAlignment="0" applyProtection="0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164" fontId="2" fillId="0" borderId="23" applyFont="0" applyFill="0" applyBorder="0" applyAlignment="0" applyProtection="0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58" fillId="0" borderId="23"/>
  </cellStyleXfs>
  <cellXfs count="418">
    <xf numFmtId="0" fontId="0" fillId="0" borderId="0" xfId="0"/>
    <xf numFmtId="0" fontId="3" fillId="2" borderId="1" xfId="0" applyFont="1" applyFill="1" applyBorder="1"/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0" fontId="4" fillId="2" borderId="1" xfId="0" applyFont="1" applyFill="1" applyBorder="1"/>
    <xf numFmtId="0" fontId="5" fillId="2" borderId="1" xfId="0" applyFont="1" applyFill="1" applyBorder="1"/>
    <xf numFmtId="0" fontId="3" fillId="2" borderId="1" xfId="0" applyFont="1" applyFill="1" applyBorder="1" applyAlignment="1">
      <alignment horizontal="center"/>
    </xf>
    <xf numFmtId="15" fontId="6" fillId="2" borderId="1" xfId="0" applyNumberFormat="1" applyFont="1" applyFill="1" applyBorder="1"/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/>
    <xf numFmtId="0" fontId="3" fillId="2" borderId="1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9" fillId="0" borderId="2" xfId="0" applyFont="1" applyBorder="1"/>
    <xf numFmtId="0" fontId="3" fillId="2" borderId="5" xfId="0" applyFont="1" applyFill="1" applyBorder="1"/>
    <xf numFmtId="0" fontId="3" fillId="2" borderId="6" xfId="0" applyFont="1" applyFill="1" applyBorder="1" applyAlignment="1">
      <alignment horizontal="center"/>
    </xf>
    <xf numFmtId="0" fontId="10" fillId="0" borderId="7" xfId="0" applyFont="1" applyBorder="1"/>
    <xf numFmtId="0" fontId="3" fillId="2" borderId="2" xfId="0" applyFont="1" applyFill="1" applyBorder="1" applyAlignment="1">
      <alignment horizontal="center"/>
    </xf>
    <xf numFmtId="0" fontId="3" fillId="2" borderId="8" xfId="0" applyFont="1" applyFill="1" applyBorder="1"/>
    <xf numFmtId="0" fontId="3" fillId="2" borderId="2" xfId="0" applyFont="1" applyFill="1" applyBorder="1"/>
    <xf numFmtId="10" fontId="3" fillId="2" borderId="1" xfId="0" applyNumberFormat="1" applyFont="1" applyFill="1" applyBorder="1"/>
    <xf numFmtId="0" fontId="3" fillId="3" borderId="1" xfId="0" applyFont="1" applyFill="1" applyBorder="1"/>
    <xf numFmtId="0" fontId="11" fillId="5" borderId="1" xfId="0" applyFont="1" applyFill="1" applyBorder="1" applyAlignment="1">
      <alignment wrapText="1"/>
    </xf>
    <xf numFmtId="0" fontId="6" fillId="2" borderId="1" xfId="0" applyFont="1" applyFill="1" applyBorder="1"/>
    <xf numFmtId="0" fontId="12" fillId="2" borderId="1" xfId="0" applyFont="1" applyFill="1" applyBorder="1"/>
    <xf numFmtId="0" fontId="6" fillId="4" borderId="11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6" fillId="4" borderId="18" xfId="0" applyFont="1" applyFill="1" applyBorder="1" applyAlignment="1">
      <alignment horizontal="center"/>
    </xf>
    <xf numFmtId="0" fontId="6" fillId="4" borderId="18" xfId="0" applyFont="1" applyFill="1" applyBorder="1" applyAlignment="1">
      <alignment horizontal="center" wrapText="1"/>
    </xf>
    <xf numFmtId="0" fontId="3" fillId="0" borderId="2" xfId="0" applyFont="1" applyBorder="1"/>
    <xf numFmtId="0" fontId="3" fillId="0" borderId="2" xfId="0" applyFont="1" applyBorder="1" applyAlignment="1">
      <alignment horizontal="left"/>
    </xf>
    <xf numFmtId="0" fontId="3" fillId="0" borderId="19" xfId="0" applyFont="1" applyBorder="1"/>
    <xf numFmtId="2" fontId="6" fillId="0" borderId="2" xfId="0" applyNumberFormat="1" applyFont="1" applyBorder="1"/>
    <xf numFmtId="0" fontId="6" fillId="0" borderId="2" xfId="0" applyFont="1" applyBorder="1"/>
    <xf numFmtId="2" fontId="3" fillId="0" borderId="2" xfId="0" applyNumberFormat="1" applyFont="1" applyBorder="1"/>
    <xf numFmtId="0" fontId="3" fillId="0" borderId="0" xfId="0" applyFont="1"/>
    <xf numFmtId="15" fontId="3" fillId="0" borderId="0" xfId="0" applyNumberFormat="1" applyFont="1"/>
    <xf numFmtId="2" fontId="3" fillId="0" borderId="0" xfId="0" applyNumberFormat="1" applyFont="1"/>
    <xf numFmtId="2" fontId="3" fillId="0" borderId="0" xfId="0" applyNumberFormat="1" applyFont="1" applyAlignment="1">
      <alignment horizontal="right"/>
    </xf>
    <xf numFmtId="0" fontId="14" fillId="0" borderId="0" xfId="0" applyFont="1"/>
    <xf numFmtId="10" fontId="14" fillId="2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left"/>
    </xf>
    <xf numFmtId="0" fontId="16" fillId="2" borderId="1" xfId="0" applyFont="1" applyFill="1" applyBorder="1" applyAlignment="1">
      <alignment horizontal="left"/>
    </xf>
    <xf numFmtId="0" fontId="17" fillId="2" borderId="1" xfId="0" applyFont="1" applyFill="1" applyBorder="1"/>
    <xf numFmtId="2" fontId="3" fillId="2" borderId="1" xfId="0" applyNumberFormat="1" applyFont="1" applyFill="1" applyBorder="1"/>
    <xf numFmtId="2" fontId="3" fillId="3" borderId="1" xfId="0" applyNumberFormat="1" applyFont="1" applyFill="1" applyBorder="1"/>
    <xf numFmtId="2" fontId="6" fillId="4" borderId="15" xfId="0" applyNumberFormat="1" applyFont="1" applyFill="1" applyBorder="1" applyAlignment="1">
      <alignment horizontal="center" vertical="center" wrapText="1"/>
    </xf>
    <xf numFmtId="2" fontId="6" fillId="4" borderId="18" xfId="0" applyNumberFormat="1" applyFont="1" applyFill="1" applyBorder="1" applyAlignment="1">
      <alignment horizontal="center"/>
    </xf>
    <xf numFmtId="2" fontId="6" fillId="4" borderId="18" xfId="0" applyNumberFormat="1" applyFont="1" applyFill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wrapText="1"/>
    </xf>
    <xf numFmtId="0" fontId="15" fillId="0" borderId="2" xfId="0" applyFont="1" applyBorder="1"/>
    <xf numFmtId="0" fontId="3" fillId="0" borderId="16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8" fillId="2" borderId="1" xfId="0" applyFont="1" applyFill="1" applyBorder="1" applyAlignment="1">
      <alignment horizontal="left"/>
    </xf>
    <xf numFmtId="0" fontId="18" fillId="2" borderId="1" xfId="0" applyFont="1" applyFill="1" applyBorder="1" applyAlignment="1">
      <alignment horizontal="right"/>
    </xf>
    <xf numFmtId="2" fontId="18" fillId="2" borderId="1" xfId="0" applyNumberFormat="1" applyFont="1" applyFill="1" applyBorder="1" applyAlignment="1">
      <alignment horizontal="right"/>
    </xf>
    <xf numFmtId="0" fontId="19" fillId="2" borderId="1" xfId="0" applyFont="1" applyFill="1" applyBorder="1"/>
    <xf numFmtId="0" fontId="20" fillId="2" borderId="1" xfId="0" applyFont="1" applyFill="1" applyBorder="1" applyAlignment="1">
      <alignment horizontal="left"/>
    </xf>
    <xf numFmtId="0" fontId="21" fillId="2" borderId="1" xfId="0" applyFont="1" applyFill="1" applyBorder="1" applyAlignment="1">
      <alignment horizontal="left"/>
    </xf>
    <xf numFmtId="0" fontId="22" fillId="2" borderId="1" xfId="0" applyFont="1" applyFill="1" applyBorder="1" applyAlignment="1">
      <alignment horizontal="left"/>
    </xf>
    <xf numFmtId="4" fontId="18" fillId="2" borderId="1" xfId="0" applyNumberFormat="1" applyFont="1" applyFill="1" applyBorder="1" applyAlignment="1">
      <alignment horizontal="right"/>
    </xf>
    <xf numFmtId="0" fontId="23" fillId="2" borderId="1" xfId="0" applyFont="1" applyFill="1" applyBorder="1"/>
    <xf numFmtId="0" fontId="24" fillId="2" borderId="1" xfId="0" applyFont="1" applyFill="1" applyBorder="1"/>
    <xf numFmtId="0" fontId="25" fillId="2" borderId="1" xfId="0" applyFont="1" applyFill="1" applyBorder="1"/>
    <xf numFmtId="0" fontId="27" fillId="2" borderId="1" xfId="0" applyFont="1" applyFill="1" applyBorder="1"/>
    <xf numFmtId="0" fontId="6" fillId="0" borderId="0" xfId="0" applyFont="1"/>
    <xf numFmtId="15" fontId="24" fillId="2" borderId="1" xfId="0" applyNumberFormat="1" applyFont="1" applyFill="1" applyBorder="1"/>
    <xf numFmtId="165" fontId="28" fillId="2" borderId="1" xfId="0" applyNumberFormat="1" applyFont="1" applyFill="1" applyBorder="1" applyAlignment="1">
      <alignment horizontal="left" wrapText="1"/>
    </xf>
    <xf numFmtId="0" fontId="29" fillId="2" borderId="1" xfId="0" applyFont="1" applyFill="1" applyBorder="1" applyAlignment="1">
      <alignment horizontal="center" wrapText="1"/>
    </xf>
    <xf numFmtId="2" fontId="29" fillId="2" borderId="1" xfId="0" applyNumberFormat="1" applyFont="1" applyFill="1" applyBorder="1" applyAlignment="1">
      <alignment wrapText="1"/>
    </xf>
    <xf numFmtId="0" fontId="29" fillId="2" borderId="1" xfId="0" applyFont="1" applyFill="1" applyBorder="1" applyAlignment="1">
      <alignment horizontal="left" wrapText="1"/>
    </xf>
    <xf numFmtId="0" fontId="29" fillId="2" borderId="1" xfId="0" applyFont="1" applyFill="1" applyBorder="1"/>
    <xf numFmtId="165" fontId="28" fillId="3" borderId="1" xfId="0" applyNumberFormat="1" applyFont="1" applyFill="1" applyBorder="1" applyAlignment="1">
      <alignment horizontal="left" wrapText="1"/>
    </xf>
    <xf numFmtId="0" fontId="29" fillId="3" borderId="1" xfId="0" applyFont="1" applyFill="1" applyBorder="1" applyAlignment="1">
      <alignment horizontal="center" wrapText="1"/>
    </xf>
    <xf numFmtId="2" fontId="29" fillId="3" borderId="1" xfId="0" applyNumberFormat="1" applyFont="1" applyFill="1" applyBorder="1" applyAlignment="1">
      <alignment wrapText="1"/>
    </xf>
    <xf numFmtId="0" fontId="29" fillId="3" borderId="1" xfId="0" applyFont="1" applyFill="1" applyBorder="1" applyAlignment="1">
      <alignment horizontal="left" wrapText="1"/>
    </xf>
    <xf numFmtId="0" fontId="30" fillId="2" borderId="1" xfId="0" applyFont="1" applyFill="1" applyBorder="1" applyAlignment="1">
      <alignment horizontal="center"/>
    </xf>
    <xf numFmtId="165" fontId="31" fillId="2" borderId="1" xfId="0" applyNumberFormat="1" applyFont="1" applyFill="1" applyBorder="1" applyAlignment="1">
      <alignment horizontal="left" wrapText="1"/>
    </xf>
    <xf numFmtId="0" fontId="29" fillId="2" borderId="1" xfId="0" applyFont="1" applyFill="1" applyBorder="1" applyAlignment="1">
      <alignment horizontal="center"/>
    </xf>
    <xf numFmtId="0" fontId="32" fillId="2" borderId="1" xfId="0" applyFont="1" applyFill="1" applyBorder="1" applyAlignment="1">
      <alignment horizontal="center" wrapText="1"/>
    </xf>
    <xf numFmtId="165" fontId="6" fillId="4" borderId="2" xfId="0" applyNumberFormat="1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left" vertical="center" wrapText="1"/>
    </xf>
    <xf numFmtId="165" fontId="3" fillId="2" borderId="2" xfId="0" applyNumberFormat="1" applyFont="1" applyFill="1" applyBorder="1" applyAlignment="1">
      <alignment horizontal="left"/>
    </xf>
    <xf numFmtId="3" fontId="3" fillId="0" borderId="2" xfId="0" applyNumberFormat="1" applyFont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33" fillId="3" borderId="1" xfId="0" applyFont="1" applyFill="1" applyBorder="1" applyAlignment="1">
      <alignment horizontal="center"/>
    </xf>
    <xf numFmtId="0" fontId="34" fillId="5" borderId="1" xfId="0" applyFont="1" applyFill="1" applyBorder="1" applyAlignment="1">
      <alignment horizontal="center" wrapText="1"/>
    </xf>
    <xf numFmtId="0" fontId="35" fillId="2" borderId="1" xfId="0" applyFont="1" applyFill="1" applyBorder="1" applyAlignment="1">
      <alignment horizontal="left"/>
    </xf>
    <xf numFmtId="15" fontId="6" fillId="2" borderId="1" xfId="0" applyNumberFormat="1" applyFont="1" applyFill="1" applyBorder="1" applyAlignment="1">
      <alignment horizontal="center"/>
    </xf>
    <xf numFmtId="0" fontId="31" fillId="2" borderId="25" xfId="0" applyFont="1" applyFill="1" applyBorder="1"/>
    <xf numFmtId="0" fontId="6" fillId="4" borderId="6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left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36" fillId="0" borderId="2" xfId="0" applyFont="1" applyBorder="1" applyAlignment="1">
      <alignment horizontal="center" vertical="center"/>
    </xf>
    <xf numFmtId="166" fontId="36" fillId="0" borderId="2" xfId="0" applyNumberFormat="1" applyFont="1" applyBorder="1" applyAlignment="1">
      <alignment horizontal="center" vertical="center"/>
    </xf>
    <xf numFmtId="0" fontId="37" fillId="0" borderId="2" xfId="0" applyFont="1" applyBorder="1" applyAlignment="1">
      <alignment horizontal="center" vertical="center"/>
    </xf>
    <xf numFmtId="2" fontId="37" fillId="0" borderId="2" xfId="0" applyNumberFormat="1" applyFont="1" applyBorder="1" applyAlignment="1">
      <alignment horizontal="center" vertical="center"/>
    </xf>
    <xf numFmtId="0" fontId="37" fillId="6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66" fontId="3" fillId="2" borderId="1" xfId="0" applyNumberFormat="1" applyFont="1" applyFill="1" applyBorder="1" applyAlignment="1">
      <alignment horizontal="center" vertical="center"/>
    </xf>
    <xf numFmtId="15" fontId="3" fillId="2" borderId="1" xfId="0" applyNumberFormat="1" applyFont="1" applyFill="1" applyBorder="1" applyAlignment="1">
      <alignment horizontal="center" vertical="center"/>
    </xf>
    <xf numFmtId="164" fontId="36" fillId="2" borderId="1" xfId="0" applyNumberFormat="1" applyFont="1" applyFill="1" applyBorder="1" applyAlignment="1">
      <alignment horizontal="left" vertical="center"/>
    </xf>
    <xf numFmtId="164" fontId="3" fillId="2" borderId="1" xfId="0" applyNumberFormat="1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top"/>
    </xf>
    <xf numFmtId="164" fontId="15" fillId="2" borderId="1" xfId="0" applyNumberFormat="1" applyFont="1" applyFill="1" applyBorder="1" applyAlignment="1">
      <alignment horizontal="center" vertical="center"/>
    </xf>
    <xf numFmtId="2" fontId="15" fillId="2" borderId="1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/>
    </xf>
    <xf numFmtId="16" fontId="15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right" vertical="center"/>
    </xf>
    <xf numFmtId="164" fontId="3" fillId="0" borderId="0" xfId="0" applyNumberFormat="1" applyFont="1"/>
    <xf numFmtId="0" fontId="6" fillId="2" borderId="1" xfId="0" applyFont="1" applyFill="1" applyBorder="1" applyAlignment="1">
      <alignment horizontal="left" vertical="center"/>
    </xf>
    <xf numFmtId="166" fontId="3" fillId="0" borderId="0" xfId="0" applyNumberFormat="1" applyFont="1" applyAlignment="1">
      <alignment horizontal="center" vertical="center"/>
    </xf>
    <xf numFmtId="15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top"/>
    </xf>
    <xf numFmtId="0" fontId="15" fillId="0" borderId="0" xfId="0" applyFont="1" applyAlignment="1">
      <alignment horizontal="center"/>
    </xf>
    <xf numFmtId="2" fontId="3" fillId="0" borderId="0" xfId="0" applyNumberFormat="1" applyFont="1" applyAlignment="1">
      <alignment horizontal="center" vertical="top"/>
    </xf>
    <xf numFmtId="0" fontId="3" fillId="2" borderId="1" xfId="0" applyFont="1" applyFill="1" applyBorder="1" applyAlignment="1">
      <alignment horizontal="left"/>
    </xf>
    <xf numFmtId="2" fontId="29" fillId="0" borderId="0" xfId="0" applyNumberFormat="1" applyFont="1" applyAlignment="1">
      <alignment horizontal="center"/>
    </xf>
    <xf numFmtId="2" fontId="3" fillId="2" borderId="1" xfId="0" applyNumberFormat="1" applyFont="1" applyFill="1" applyBorder="1" applyAlignment="1">
      <alignment horizontal="right" vertical="center" wrapText="1"/>
    </xf>
    <xf numFmtId="2" fontId="29" fillId="2" borderId="1" xfId="0" applyNumberFormat="1" applyFont="1" applyFill="1" applyBorder="1" applyAlignment="1">
      <alignment horizontal="center" vertical="center" wrapText="1"/>
    </xf>
    <xf numFmtId="10" fontId="29" fillId="2" borderId="1" xfId="0" applyNumberFormat="1" applyFont="1" applyFill="1" applyBorder="1" applyAlignment="1">
      <alignment horizontal="center" vertical="center" wrapText="1"/>
    </xf>
    <xf numFmtId="165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right" vertical="top"/>
    </xf>
    <xf numFmtId="165" fontId="29" fillId="2" borderId="1" xfId="0" applyNumberFormat="1" applyFont="1" applyFill="1" applyBorder="1" applyAlignment="1">
      <alignment horizontal="center" vertical="center" wrapText="1"/>
    </xf>
    <xf numFmtId="1" fontId="29" fillId="2" borderId="1" xfId="0" applyNumberFormat="1" applyFont="1" applyFill="1" applyBorder="1" applyAlignment="1">
      <alignment horizontal="center"/>
    </xf>
    <xf numFmtId="9" fontId="29" fillId="2" borderId="1" xfId="0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15" fontId="29" fillId="2" borderId="1" xfId="0" applyNumberFormat="1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 vertical="center" wrapText="1"/>
    </xf>
    <xf numFmtId="2" fontId="6" fillId="4" borderId="8" xfId="0" applyNumberFormat="1" applyFont="1" applyFill="1" applyBorder="1" applyAlignment="1">
      <alignment horizontal="center" vertical="center" wrapText="1"/>
    </xf>
    <xf numFmtId="2" fontId="3" fillId="0" borderId="0" xfId="0" applyNumberFormat="1" applyFont="1" applyAlignment="1">
      <alignment horizontal="center" vertical="center" wrapText="1"/>
    </xf>
    <xf numFmtId="10" fontId="3" fillId="0" borderId="0" xfId="0" applyNumberFormat="1" applyFont="1" applyAlignment="1">
      <alignment horizontal="center" vertical="center" wrapText="1"/>
    </xf>
    <xf numFmtId="0" fontId="3" fillId="2" borderId="1" xfId="0" applyFont="1" applyFill="1" applyBorder="1" applyAlignment="1">
      <alignment horizontal="right"/>
    </xf>
    <xf numFmtId="0" fontId="31" fillId="0" borderId="27" xfId="0" applyFont="1" applyBorder="1"/>
    <xf numFmtId="0" fontId="6" fillId="4" borderId="3" xfId="0" applyFont="1" applyFill="1" applyBorder="1" applyAlignment="1">
      <alignment horizontal="center" wrapText="1"/>
    </xf>
    <xf numFmtId="0" fontId="36" fillId="0" borderId="0" xfId="0" applyFont="1"/>
    <xf numFmtId="0" fontId="36" fillId="0" borderId="0" xfId="0" applyFont="1" applyAlignment="1">
      <alignment horizontal="center" vertical="center"/>
    </xf>
    <xf numFmtId="166" fontId="36" fillId="0" borderId="0" xfId="0" applyNumberFormat="1" applyFont="1" applyAlignment="1">
      <alignment horizontal="center" vertical="center"/>
    </xf>
    <xf numFmtId="0" fontId="36" fillId="0" borderId="2" xfId="0" applyFont="1" applyBorder="1"/>
    <xf numFmtId="16" fontId="36" fillId="0" borderId="0" xfId="0" applyNumberFormat="1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15" fontId="31" fillId="2" borderId="1" xfId="0" applyNumberFormat="1" applyFont="1" applyFill="1" applyBorder="1" applyAlignment="1">
      <alignment vertical="center"/>
    </xf>
    <xf numFmtId="0" fontId="3" fillId="2" borderId="1" xfId="0" applyFont="1" applyFill="1" applyBorder="1" applyAlignment="1">
      <alignment horizontal="left" vertical="top"/>
    </xf>
    <xf numFmtId="15" fontId="29" fillId="2" borderId="1" xfId="0" applyNumberFormat="1" applyFont="1" applyFill="1" applyBorder="1" applyAlignment="1">
      <alignment horizontal="center" vertical="center" wrapText="1"/>
    </xf>
    <xf numFmtId="15" fontId="29" fillId="2" borderId="1" xfId="0" applyNumberFormat="1" applyFont="1" applyFill="1" applyBorder="1" applyAlignment="1">
      <alignment horizontal="left"/>
    </xf>
    <xf numFmtId="2" fontId="29" fillId="2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right"/>
    </xf>
    <xf numFmtId="0" fontId="31" fillId="2" borderId="25" xfId="0" applyFont="1" applyFill="1" applyBorder="1" applyAlignment="1">
      <alignment horizontal="left"/>
    </xf>
    <xf numFmtId="0" fontId="6" fillId="4" borderId="4" xfId="0" applyFont="1" applyFill="1" applyBorder="1" applyAlignment="1">
      <alignment horizontal="center" vertical="center" wrapText="1"/>
    </xf>
    <xf numFmtId="1" fontId="3" fillId="9" borderId="2" xfId="0" applyNumberFormat="1" applyFont="1" applyFill="1" applyBorder="1" applyAlignment="1">
      <alignment horizontal="center" vertical="center"/>
    </xf>
    <xf numFmtId="168" fontId="3" fillId="9" borderId="2" xfId="0" applyNumberFormat="1" applyFont="1" applyFill="1" applyBorder="1" applyAlignment="1">
      <alignment horizontal="center" vertical="center"/>
    </xf>
    <xf numFmtId="168" fontId="3" fillId="9" borderId="2" xfId="0" applyNumberFormat="1" applyFont="1" applyFill="1" applyBorder="1" applyAlignment="1">
      <alignment horizontal="left"/>
    </xf>
    <xf numFmtId="0" fontId="3" fillId="9" borderId="2" xfId="0" applyFont="1" applyFill="1" applyBorder="1" applyAlignment="1">
      <alignment horizontal="center"/>
    </xf>
    <xf numFmtId="2" fontId="3" fillId="9" borderId="2" xfId="0" applyNumberFormat="1" applyFont="1" applyFill="1" applyBorder="1" applyAlignment="1">
      <alignment horizontal="center" vertical="center"/>
    </xf>
    <xf numFmtId="2" fontId="3" fillId="9" borderId="2" xfId="0" applyNumberFormat="1" applyFont="1" applyFill="1" applyBorder="1" applyAlignment="1">
      <alignment horizontal="center"/>
    </xf>
    <xf numFmtId="0" fontId="3" fillId="9" borderId="4" xfId="0" applyFont="1" applyFill="1" applyBorder="1" applyAlignment="1">
      <alignment horizontal="center"/>
    </xf>
    <xf numFmtId="2" fontId="3" fillId="9" borderId="2" xfId="0" applyNumberFormat="1" applyFont="1" applyFill="1" applyBorder="1" applyAlignment="1">
      <alignment horizontal="center" vertical="center" wrapText="1"/>
    </xf>
    <xf numFmtId="10" fontId="3" fillId="9" borderId="2" xfId="0" applyNumberFormat="1" applyFont="1" applyFill="1" applyBorder="1" applyAlignment="1">
      <alignment horizontal="center" vertical="center" wrapText="1"/>
    </xf>
    <xf numFmtId="168" fontId="3" fillId="9" borderId="2" xfId="0" applyNumberFormat="1" applyFont="1" applyFill="1" applyBorder="1" applyAlignment="1">
      <alignment horizontal="center" vertical="center" wrapText="1"/>
    </xf>
    <xf numFmtId="1" fontId="3" fillId="10" borderId="2" xfId="0" applyNumberFormat="1" applyFont="1" applyFill="1" applyBorder="1" applyAlignment="1">
      <alignment horizontal="center" vertical="center" wrapText="1"/>
    </xf>
    <xf numFmtId="168" fontId="3" fillId="10" borderId="2" xfId="0" applyNumberFormat="1" applyFont="1" applyFill="1" applyBorder="1" applyAlignment="1">
      <alignment horizontal="center" vertical="center" wrapText="1"/>
    </xf>
    <xf numFmtId="168" fontId="3" fillId="10" borderId="2" xfId="0" applyNumberFormat="1" applyFont="1" applyFill="1" applyBorder="1" applyAlignment="1">
      <alignment horizontal="left"/>
    </xf>
    <xf numFmtId="1" fontId="3" fillId="10" borderId="2" xfId="0" applyNumberFormat="1" applyFont="1" applyFill="1" applyBorder="1" applyAlignment="1">
      <alignment horizontal="center"/>
    </xf>
    <xf numFmtId="0" fontId="3" fillId="10" borderId="2" xfId="0" applyFont="1" applyFill="1" applyBorder="1" applyAlignment="1">
      <alignment horizontal="center"/>
    </xf>
    <xf numFmtId="2" fontId="3" fillId="10" borderId="2" xfId="0" applyNumberFormat="1" applyFont="1" applyFill="1" applyBorder="1" applyAlignment="1">
      <alignment horizontal="center"/>
    </xf>
    <xf numFmtId="0" fontId="3" fillId="10" borderId="4" xfId="0" applyFont="1" applyFill="1" applyBorder="1" applyAlignment="1">
      <alignment horizontal="center"/>
    </xf>
    <xf numFmtId="2" fontId="3" fillId="10" borderId="2" xfId="0" applyNumberFormat="1" applyFont="1" applyFill="1" applyBorder="1" applyAlignment="1">
      <alignment horizontal="center" vertical="center" wrapText="1"/>
    </xf>
    <xf numFmtId="10" fontId="3" fillId="10" borderId="2" xfId="0" applyNumberFormat="1" applyFont="1" applyFill="1" applyBorder="1" applyAlignment="1">
      <alignment horizontal="center" vertical="center" wrapText="1"/>
    </xf>
    <xf numFmtId="0" fontId="3" fillId="10" borderId="2" xfId="0" applyFont="1" applyFill="1" applyBorder="1"/>
    <xf numFmtId="9" fontId="3" fillId="10" borderId="2" xfId="0" applyNumberFormat="1" applyFont="1" applyFill="1" applyBorder="1" applyAlignment="1">
      <alignment horizontal="center"/>
    </xf>
    <xf numFmtId="169" fontId="3" fillId="10" borderId="2" xfId="0" applyNumberFormat="1" applyFont="1" applyFill="1" applyBorder="1" applyAlignment="1">
      <alignment horizontal="center" vertical="center" wrapText="1"/>
    </xf>
    <xf numFmtId="15" fontId="3" fillId="10" borderId="2" xfId="0" applyNumberFormat="1" applyFont="1" applyFill="1" applyBorder="1"/>
    <xf numFmtId="1" fontId="3" fillId="8" borderId="2" xfId="0" applyNumberFormat="1" applyFont="1" applyFill="1" applyBorder="1" applyAlignment="1">
      <alignment horizontal="center" vertical="center" wrapText="1"/>
    </xf>
    <xf numFmtId="168" fontId="3" fillId="8" borderId="2" xfId="0" applyNumberFormat="1" applyFont="1" applyFill="1" applyBorder="1" applyAlignment="1">
      <alignment horizontal="center" vertical="center" wrapText="1"/>
    </xf>
    <xf numFmtId="0" fontId="3" fillId="8" borderId="2" xfId="0" applyFont="1" applyFill="1" applyBorder="1"/>
    <xf numFmtId="0" fontId="3" fillId="8" borderId="2" xfId="0" applyFont="1" applyFill="1" applyBorder="1" applyAlignment="1">
      <alignment horizontal="center"/>
    </xf>
    <xf numFmtId="2" fontId="3" fillId="8" borderId="2" xfId="0" applyNumberFormat="1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2" fontId="3" fillId="8" borderId="2" xfId="0" applyNumberFormat="1" applyFont="1" applyFill="1" applyBorder="1" applyAlignment="1">
      <alignment horizontal="center" vertical="center" wrapText="1"/>
    </xf>
    <xf numFmtId="9" fontId="3" fillId="8" borderId="2" xfId="0" applyNumberFormat="1" applyFont="1" applyFill="1" applyBorder="1" applyAlignment="1">
      <alignment horizontal="center"/>
    </xf>
    <xf numFmtId="1" fontId="3" fillId="9" borderId="3" xfId="0" applyNumberFormat="1" applyFont="1" applyFill="1" applyBorder="1" applyAlignment="1">
      <alignment horizontal="center" vertical="center"/>
    </xf>
    <xf numFmtId="168" fontId="3" fillId="9" borderId="3" xfId="0" applyNumberFormat="1" applyFont="1" applyFill="1" applyBorder="1" applyAlignment="1">
      <alignment horizontal="center" vertical="center"/>
    </xf>
    <xf numFmtId="168" fontId="3" fillId="9" borderId="3" xfId="0" applyNumberFormat="1" applyFont="1" applyFill="1" applyBorder="1" applyAlignment="1">
      <alignment horizontal="left"/>
    </xf>
    <xf numFmtId="0" fontId="3" fillId="9" borderId="3" xfId="0" applyFont="1" applyFill="1" applyBorder="1" applyAlignment="1">
      <alignment horizontal="center"/>
    </xf>
    <xf numFmtId="2" fontId="3" fillId="9" borderId="3" xfId="0" applyNumberFormat="1" applyFont="1" applyFill="1" applyBorder="1" applyAlignment="1">
      <alignment horizontal="center" vertical="center"/>
    </xf>
    <xf numFmtId="2" fontId="3" fillId="9" borderId="3" xfId="0" applyNumberFormat="1" applyFont="1" applyFill="1" applyBorder="1" applyAlignment="1">
      <alignment horizontal="center"/>
    </xf>
    <xf numFmtId="0" fontId="3" fillId="9" borderId="6" xfId="0" applyFont="1" applyFill="1" applyBorder="1" applyAlignment="1">
      <alignment horizontal="center"/>
    </xf>
    <xf numFmtId="10" fontId="3" fillId="9" borderId="3" xfId="0" applyNumberFormat="1" applyFont="1" applyFill="1" applyBorder="1" applyAlignment="1">
      <alignment horizontal="center" vertical="center" wrapText="1"/>
    </xf>
    <xf numFmtId="168" fontId="3" fillId="9" borderId="3" xfId="0" applyNumberFormat="1" applyFont="1" applyFill="1" applyBorder="1" applyAlignment="1">
      <alignment horizontal="center" vertical="center" wrapText="1"/>
    </xf>
    <xf numFmtId="1" fontId="3" fillId="10" borderId="2" xfId="0" applyNumberFormat="1" applyFont="1" applyFill="1" applyBorder="1" applyAlignment="1">
      <alignment horizontal="center" vertical="center"/>
    </xf>
    <xf numFmtId="168" fontId="3" fillId="10" borderId="2" xfId="0" applyNumberFormat="1" applyFont="1" applyFill="1" applyBorder="1" applyAlignment="1">
      <alignment horizontal="center" vertical="center"/>
    </xf>
    <xf numFmtId="2" fontId="3" fillId="10" borderId="2" xfId="0" applyNumberFormat="1" applyFont="1" applyFill="1" applyBorder="1" applyAlignment="1">
      <alignment horizontal="center" vertical="center"/>
    </xf>
    <xf numFmtId="2" fontId="3" fillId="9" borderId="3" xfId="0" applyNumberFormat="1" applyFont="1" applyFill="1" applyBorder="1" applyAlignment="1">
      <alignment horizontal="center" vertical="center" wrapText="1"/>
    </xf>
    <xf numFmtId="1" fontId="3" fillId="10" borderId="3" xfId="0" applyNumberFormat="1" applyFont="1" applyFill="1" applyBorder="1" applyAlignment="1">
      <alignment horizontal="center" vertical="center"/>
    </xf>
    <xf numFmtId="168" fontId="3" fillId="10" borderId="3" xfId="0" applyNumberFormat="1" applyFont="1" applyFill="1" applyBorder="1" applyAlignment="1">
      <alignment horizontal="center" vertical="center"/>
    </xf>
    <xf numFmtId="0" fontId="3" fillId="10" borderId="3" xfId="0" applyFont="1" applyFill="1" applyBorder="1"/>
    <xf numFmtId="0" fontId="3" fillId="10" borderId="3" xfId="0" applyFont="1" applyFill="1" applyBorder="1" applyAlignment="1">
      <alignment horizontal="center"/>
    </xf>
    <xf numFmtId="2" fontId="3" fillId="10" borderId="3" xfId="0" applyNumberFormat="1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1" fontId="3" fillId="2" borderId="3" xfId="0" applyNumberFormat="1" applyFont="1" applyFill="1" applyBorder="1" applyAlignment="1">
      <alignment horizontal="center" vertical="center" wrapText="1"/>
    </xf>
    <xf numFmtId="168" fontId="3" fillId="2" borderId="3" xfId="0" applyNumberFormat="1" applyFont="1" applyFill="1" applyBorder="1" applyAlignment="1">
      <alignment horizontal="center" vertical="center"/>
    </xf>
    <xf numFmtId="168" fontId="3" fillId="2" borderId="3" xfId="0" applyNumberFormat="1" applyFont="1" applyFill="1" applyBorder="1" applyAlignment="1">
      <alignment horizontal="left"/>
    </xf>
    <xf numFmtId="0" fontId="3" fillId="0" borderId="7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2" fontId="3" fillId="0" borderId="28" xfId="0" applyNumberFormat="1" applyFont="1" applyBorder="1" applyAlignment="1">
      <alignment horizontal="center" vertical="center" wrapText="1"/>
    </xf>
    <xf numFmtId="1" fontId="3" fillId="2" borderId="2" xfId="0" applyNumberFormat="1" applyFont="1" applyFill="1" applyBorder="1" applyAlignment="1">
      <alignment horizontal="center" vertical="center" wrapText="1"/>
    </xf>
    <xf numFmtId="168" fontId="3" fillId="2" borderId="2" xfId="0" applyNumberFormat="1" applyFont="1" applyFill="1" applyBorder="1" applyAlignment="1">
      <alignment horizontal="center" vertical="center"/>
    </xf>
    <xf numFmtId="0" fontId="15" fillId="0" borderId="2" xfId="0" applyFont="1" applyBorder="1" applyAlignment="1">
      <alignment horizontal="center"/>
    </xf>
    <xf numFmtId="2" fontId="3" fillId="2" borderId="29" xfId="0" applyNumberFormat="1" applyFont="1" applyFill="1" applyBorder="1" applyAlignment="1">
      <alignment horizontal="center" vertical="center"/>
    </xf>
    <xf numFmtId="168" fontId="3" fillId="0" borderId="2" xfId="0" applyNumberFormat="1" applyFont="1" applyBorder="1" applyAlignment="1">
      <alignment horizontal="center" vertical="center"/>
    </xf>
    <xf numFmtId="0" fontId="37" fillId="11" borderId="30" xfId="0" applyFont="1" applyFill="1" applyBorder="1" applyAlignment="1">
      <alignment horizontal="center" vertical="center"/>
    </xf>
    <xf numFmtId="0" fontId="37" fillId="0" borderId="26" xfId="0" applyFont="1" applyBorder="1" applyAlignment="1">
      <alignment horizontal="center" vertical="center"/>
    </xf>
    <xf numFmtId="0" fontId="36" fillId="0" borderId="30" xfId="0" applyFont="1" applyBorder="1" applyAlignment="1">
      <alignment horizontal="center" vertical="center"/>
    </xf>
    <xf numFmtId="166" fontId="36" fillId="0" borderId="30" xfId="0" applyNumberFormat="1" applyFont="1" applyBorder="1" applyAlignment="1">
      <alignment horizontal="center" vertical="center"/>
    </xf>
    <xf numFmtId="0" fontId="37" fillId="0" borderId="30" xfId="0" applyFont="1" applyBorder="1" applyAlignment="1">
      <alignment horizontal="center" vertical="center"/>
    </xf>
    <xf numFmtId="0" fontId="36" fillId="11" borderId="30" xfId="0" applyFont="1" applyFill="1" applyBorder="1" applyAlignment="1">
      <alignment horizontal="center" vertical="center"/>
    </xf>
    <xf numFmtId="2" fontId="37" fillId="0" borderId="30" xfId="0" applyNumberFormat="1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15" fontId="3" fillId="0" borderId="30" xfId="0" applyNumberFormat="1" applyFont="1" applyBorder="1" applyAlignment="1">
      <alignment horizontal="center" vertical="center"/>
    </xf>
    <xf numFmtId="164" fontId="36" fillId="0" borderId="30" xfId="0" applyNumberFormat="1" applyFont="1" applyBorder="1" applyAlignment="1">
      <alignment horizontal="center" vertical="top"/>
    </xf>
    <xf numFmtId="10" fontId="37" fillId="0" borderId="30" xfId="0" applyNumberFormat="1" applyFont="1" applyBorder="1" applyAlignment="1">
      <alignment horizontal="center" vertical="center" wrapText="1"/>
    </xf>
    <xf numFmtId="16" fontId="37" fillId="0" borderId="30" xfId="0" applyNumberFormat="1" applyFont="1" applyBorder="1" applyAlignment="1">
      <alignment horizontal="center" vertical="center"/>
    </xf>
    <xf numFmtId="0" fontId="36" fillId="0" borderId="30" xfId="0" applyFont="1" applyBorder="1" applyAlignment="1">
      <alignment horizontal="left"/>
    </xf>
    <xf numFmtId="0" fontId="6" fillId="4" borderId="24" xfId="0" applyFont="1" applyFill="1" applyBorder="1" applyAlignment="1">
      <alignment horizontal="center" vertical="center" wrapText="1"/>
    </xf>
    <xf numFmtId="0" fontId="6" fillId="4" borderId="28" xfId="0" applyFont="1" applyFill="1" applyBorder="1" applyAlignment="1">
      <alignment horizontal="center" wrapText="1"/>
    </xf>
    <xf numFmtId="0" fontId="6" fillId="4" borderId="30" xfId="0" applyFont="1" applyFill="1" applyBorder="1" applyAlignment="1">
      <alignment horizontal="center" vertical="center" wrapText="1"/>
    </xf>
    <xf numFmtId="0" fontId="36" fillId="6" borderId="2" xfId="0" applyFont="1" applyFill="1" applyBorder="1" applyAlignment="1">
      <alignment horizontal="center" vertical="center"/>
    </xf>
    <xf numFmtId="167" fontId="36" fillId="6" borderId="2" xfId="0" applyNumberFormat="1" applyFont="1" applyFill="1" applyBorder="1" applyAlignment="1">
      <alignment horizontal="center" vertical="center"/>
    </xf>
    <xf numFmtId="16" fontId="36" fillId="11" borderId="2" xfId="0" applyNumberFormat="1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left" vertical="center"/>
    </xf>
    <xf numFmtId="0" fontId="3" fillId="2" borderId="23" xfId="0" applyFont="1" applyFill="1" applyBorder="1" applyAlignment="1">
      <alignment horizontal="center"/>
    </xf>
    <xf numFmtId="0" fontId="3" fillId="2" borderId="23" xfId="0" applyFont="1" applyFill="1" applyBorder="1" applyAlignment="1">
      <alignment horizontal="right" vertical="top"/>
    </xf>
    <xf numFmtId="2" fontId="29" fillId="2" borderId="23" xfId="0" applyNumberFormat="1" applyFont="1" applyFill="1" applyBorder="1" applyAlignment="1">
      <alignment horizontal="center" vertical="center" wrapText="1"/>
    </xf>
    <xf numFmtId="165" fontId="29" fillId="2" borderId="23" xfId="0" applyNumberFormat="1" applyFont="1" applyFill="1" applyBorder="1" applyAlignment="1">
      <alignment horizontal="center" vertical="center" wrapText="1"/>
    </xf>
    <xf numFmtId="0" fontId="3" fillId="2" borderId="23" xfId="0" applyFont="1" applyFill="1" applyBorder="1"/>
    <xf numFmtId="0" fontId="3" fillId="0" borderId="24" xfId="0" applyFont="1" applyBorder="1"/>
    <xf numFmtId="0" fontId="15" fillId="0" borderId="7" xfId="0" applyFont="1" applyBorder="1"/>
    <xf numFmtId="2" fontId="3" fillId="0" borderId="7" xfId="0" applyNumberFormat="1" applyFont="1" applyBorder="1"/>
    <xf numFmtId="0" fontId="3" fillId="0" borderId="7" xfId="0" applyFont="1" applyBorder="1"/>
    <xf numFmtId="0" fontId="6" fillId="0" borderId="30" xfId="1" applyFont="1" applyBorder="1"/>
    <xf numFmtId="2" fontId="6" fillId="0" borderId="30" xfId="1" applyNumberFormat="1" applyFont="1" applyBorder="1" applyAlignment="1">
      <alignment horizontal="right"/>
    </xf>
    <xf numFmtId="2" fontId="6" fillId="0" borderId="30" xfId="1" applyNumberFormat="1" applyFont="1" applyBorder="1"/>
    <xf numFmtId="10" fontId="6" fillId="0" borderId="30" xfId="46" applyNumberFormat="1" applyFont="1" applyBorder="1"/>
    <xf numFmtId="0" fontId="36" fillId="11" borderId="30" xfId="0" applyFont="1" applyFill="1" applyBorder="1"/>
    <xf numFmtId="0" fontId="6" fillId="4" borderId="7" xfId="0" applyFont="1" applyFill="1" applyBorder="1" applyAlignment="1">
      <alignment horizontal="center"/>
    </xf>
    <xf numFmtId="0" fontId="3" fillId="0" borderId="23" xfId="0" applyFont="1" applyBorder="1"/>
    <xf numFmtId="15" fontId="3" fillId="0" borderId="23" xfId="0" applyNumberFormat="1" applyFont="1" applyBorder="1"/>
    <xf numFmtId="2" fontId="3" fillId="0" borderId="23" xfId="0" applyNumberFormat="1" applyFont="1" applyBorder="1"/>
    <xf numFmtId="2" fontId="3" fillId="0" borderId="23" xfId="0" applyNumberFormat="1" applyFont="1" applyBorder="1" applyAlignment="1">
      <alignment horizontal="right"/>
    </xf>
    <xf numFmtId="0" fontId="14" fillId="0" borderId="23" xfId="0" applyFont="1" applyBorder="1"/>
    <xf numFmtId="10" fontId="14" fillId="2" borderId="23" xfId="0" applyNumberFormat="1" applyFont="1" applyFill="1" applyBorder="1" applyAlignment="1">
      <alignment horizontal="center"/>
    </xf>
    <xf numFmtId="0" fontId="3" fillId="0" borderId="30" xfId="0" applyFont="1" applyBorder="1"/>
    <xf numFmtId="0" fontId="3" fillId="0" borderId="23" xfId="0" applyFont="1" applyBorder="1" applyAlignment="1">
      <alignment horizontal="left"/>
    </xf>
    <xf numFmtId="0" fontId="15" fillId="0" borderId="30" xfId="0" applyFont="1" applyBorder="1"/>
    <xf numFmtId="2" fontId="3" fillId="0" borderId="30" xfId="0" applyNumberFormat="1" applyFont="1" applyBorder="1"/>
    <xf numFmtId="15" fontId="53" fillId="0" borderId="30" xfId="12" applyNumberFormat="1" applyFont="1" applyBorder="1"/>
    <xf numFmtId="2" fontId="3" fillId="0" borderId="30" xfId="1" applyNumberFormat="1" applyBorder="1"/>
    <xf numFmtId="15" fontId="1" fillId="0" borderId="30" xfId="12" applyNumberFormat="1" applyFont="1" applyBorder="1"/>
    <xf numFmtId="2" fontId="3" fillId="0" borderId="30" xfId="1" applyNumberFormat="1" applyBorder="1" applyAlignment="1">
      <alignment horizontal="right"/>
    </xf>
    <xf numFmtId="0" fontId="3" fillId="0" borderId="30" xfId="1" applyBorder="1"/>
    <xf numFmtId="10" fontId="3" fillId="0" borderId="30" xfId="46" applyNumberFormat="1" applyFont="1" applyBorder="1"/>
    <xf numFmtId="0" fontId="1" fillId="0" borderId="30" xfId="12" applyFont="1" applyBorder="1" applyAlignment="1">
      <alignment horizontal="left"/>
    </xf>
    <xf numFmtId="49" fontId="1" fillId="0" borderId="30" xfId="12" applyNumberFormat="1" applyFont="1" applyBorder="1"/>
    <xf numFmtId="0" fontId="1" fillId="0" borderId="30" xfId="12" applyFont="1" applyBorder="1"/>
    <xf numFmtId="0" fontId="3" fillId="0" borderId="30" xfId="0" applyFont="1" applyBorder="1" applyAlignment="1">
      <alignment horizontal="left"/>
    </xf>
    <xf numFmtId="16" fontId="36" fillId="0" borderId="23" xfId="0" applyNumberFormat="1" applyFont="1" applyBorder="1" applyAlignment="1">
      <alignment horizontal="center" vertical="center"/>
    </xf>
    <xf numFmtId="0" fontId="36" fillId="0" borderId="30" xfId="0" applyFont="1" applyBorder="1"/>
    <xf numFmtId="16" fontId="36" fillId="0" borderId="2" xfId="0" applyNumberFormat="1" applyFont="1" applyBorder="1" applyAlignment="1">
      <alignment horizontal="center" vertical="center"/>
    </xf>
    <xf numFmtId="167" fontId="36" fillId="0" borderId="2" xfId="0" applyNumberFormat="1" applyFont="1" applyBorder="1" applyAlignment="1">
      <alignment horizontal="center" vertical="center"/>
    </xf>
    <xf numFmtId="16" fontId="36" fillId="11" borderId="30" xfId="0" applyNumberFormat="1" applyFont="1" applyFill="1" applyBorder="1" applyAlignment="1">
      <alignment horizontal="center" vertical="center"/>
    </xf>
    <xf numFmtId="0" fontId="6" fillId="4" borderId="23" xfId="0" applyFont="1" applyFill="1" applyBorder="1" applyAlignment="1">
      <alignment horizontal="left" vertical="center" wrapText="1"/>
    </xf>
    <xf numFmtId="0" fontId="6" fillId="0" borderId="23" xfId="0" applyFont="1" applyBorder="1" applyAlignment="1">
      <alignment horizontal="center" vertical="center" wrapText="1"/>
    </xf>
    <xf numFmtId="2" fontId="37" fillId="6" borderId="2" xfId="0" applyNumberFormat="1" applyFont="1" applyFill="1" applyBorder="1" applyAlignment="1">
      <alignment horizontal="center" vertical="center"/>
    </xf>
    <xf numFmtId="16" fontId="36" fillId="0" borderId="30" xfId="0" applyNumberFormat="1" applyFont="1" applyBorder="1" applyAlignment="1">
      <alignment horizontal="center" vertical="center"/>
    </xf>
    <xf numFmtId="16" fontId="36" fillId="0" borderId="26" xfId="0" applyNumberFormat="1" applyFont="1" applyBorder="1" applyAlignment="1">
      <alignment horizontal="center" vertical="center"/>
    </xf>
    <xf numFmtId="2" fontId="36" fillId="0" borderId="30" xfId="0" applyNumberFormat="1" applyFont="1" applyBorder="1" applyAlignment="1">
      <alignment horizontal="center" vertical="center"/>
    </xf>
    <xf numFmtId="0" fontId="37" fillId="0" borderId="31" xfId="0" applyFont="1" applyBorder="1" applyAlignment="1">
      <alignment horizontal="center" vertical="center"/>
    </xf>
    <xf numFmtId="167" fontId="36" fillId="0" borderId="30" xfId="0" applyNumberFormat="1" applyFont="1" applyBorder="1" applyAlignment="1">
      <alignment horizontal="center" vertical="center"/>
    </xf>
    <xf numFmtId="2" fontId="37" fillId="0" borderId="19" xfId="0" applyNumberFormat="1" applyFont="1" applyBorder="1" applyAlignment="1">
      <alignment horizontal="center" vertical="center"/>
    </xf>
    <xf numFmtId="10" fontId="37" fillId="0" borderId="24" xfId="0" applyNumberFormat="1" applyFont="1" applyBorder="1" applyAlignment="1">
      <alignment horizontal="center" vertical="center" wrapText="1"/>
    </xf>
    <xf numFmtId="16" fontId="37" fillId="0" borderId="41" xfId="0" applyNumberFormat="1" applyFont="1" applyBorder="1" applyAlignment="1">
      <alignment horizontal="center" vertical="center"/>
    </xf>
    <xf numFmtId="167" fontId="37" fillId="0" borderId="30" xfId="0" applyNumberFormat="1" applyFont="1" applyBorder="1" applyAlignment="1">
      <alignment horizontal="center" vertical="center"/>
    </xf>
    <xf numFmtId="1" fontId="3" fillId="9" borderId="7" xfId="0" applyNumberFormat="1" applyFont="1" applyFill="1" applyBorder="1" applyAlignment="1">
      <alignment horizontal="center" vertical="center"/>
    </xf>
    <xf numFmtId="168" fontId="3" fillId="9" borderId="7" xfId="0" applyNumberFormat="1" applyFont="1" applyFill="1" applyBorder="1" applyAlignment="1">
      <alignment horizontal="center" vertical="center"/>
    </xf>
    <xf numFmtId="168" fontId="3" fillId="9" borderId="7" xfId="0" applyNumberFormat="1" applyFont="1" applyFill="1" applyBorder="1" applyAlignment="1">
      <alignment horizontal="left"/>
    </xf>
    <xf numFmtId="0" fontId="3" fillId="9" borderId="7" xfId="0" applyFont="1" applyFill="1" applyBorder="1" applyAlignment="1">
      <alignment horizontal="center"/>
    </xf>
    <xf numFmtId="2" fontId="3" fillId="9" borderId="7" xfId="0" applyNumberFormat="1" applyFont="1" applyFill="1" applyBorder="1" applyAlignment="1">
      <alignment horizontal="center"/>
    </xf>
    <xf numFmtId="0" fontId="3" fillId="9" borderId="19" xfId="0" applyFont="1" applyFill="1" applyBorder="1" applyAlignment="1">
      <alignment horizontal="center"/>
    </xf>
    <xf numFmtId="0" fontId="36" fillId="44" borderId="30" xfId="0" applyFont="1" applyFill="1" applyBorder="1" applyAlignment="1">
      <alignment horizontal="center" vertical="center"/>
    </xf>
    <xf numFmtId="0" fontId="37" fillId="44" borderId="30" xfId="0" applyFont="1" applyFill="1" applyBorder="1" applyAlignment="1">
      <alignment horizontal="center" vertical="center"/>
    </xf>
    <xf numFmtId="0" fontId="6" fillId="4" borderId="24" xfId="0" applyFont="1" applyFill="1" applyBorder="1" applyAlignment="1">
      <alignment horizontal="left" vertical="center" wrapText="1"/>
    </xf>
    <xf numFmtId="0" fontId="3" fillId="44" borderId="30" xfId="0" applyFont="1" applyFill="1" applyBorder="1" applyAlignment="1">
      <alignment horizontal="center" vertical="center"/>
    </xf>
    <xf numFmtId="166" fontId="36" fillId="44" borderId="30" xfId="0" applyNumberFormat="1" applyFont="1" applyFill="1" applyBorder="1" applyAlignment="1">
      <alignment horizontal="center" vertical="center"/>
    </xf>
    <xf numFmtId="15" fontId="3" fillId="44" borderId="30" xfId="0" applyNumberFormat="1" applyFont="1" applyFill="1" applyBorder="1" applyAlignment="1">
      <alignment horizontal="center" vertical="center"/>
    </xf>
    <xf numFmtId="0" fontId="36" fillId="44" borderId="30" xfId="0" applyFont="1" applyFill="1" applyBorder="1" applyAlignment="1">
      <alignment horizontal="left"/>
    </xf>
    <xf numFmtId="164" fontId="36" fillId="44" borderId="30" xfId="0" applyNumberFormat="1" applyFont="1" applyFill="1" applyBorder="1" applyAlignment="1">
      <alignment horizontal="center" vertical="top"/>
    </xf>
    <xf numFmtId="0" fontId="36" fillId="43" borderId="30" xfId="0" applyFont="1" applyFill="1" applyBorder="1" applyAlignment="1">
      <alignment horizontal="center" vertical="center"/>
    </xf>
    <xf numFmtId="2" fontId="36" fillId="43" borderId="30" xfId="0" applyNumberFormat="1" applyFont="1" applyFill="1" applyBorder="1" applyAlignment="1">
      <alignment horizontal="center" vertical="center"/>
    </xf>
    <xf numFmtId="10" fontId="36" fillId="43" borderId="30" xfId="0" applyNumberFormat="1" applyFont="1" applyFill="1" applyBorder="1" applyAlignment="1">
      <alignment horizontal="center" vertical="center" wrapText="1"/>
    </xf>
    <xf numFmtId="16" fontId="36" fillId="43" borderId="30" xfId="0" applyNumberFormat="1" applyFont="1" applyFill="1" applyBorder="1" applyAlignment="1">
      <alignment horizontal="center" vertical="center"/>
    </xf>
    <xf numFmtId="2" fontId="37" fillId="44" borderId="30" xfId="0" applyNumberFormat="1" applyFont="1" applyFill="1" applyBorder="1" applyAlignment="1">
      <alignment horizontal="center" vertical="center"/>
    </xf>
    <xf numFmtId="0" fontId="37" fillId="6" borderId="26" xfId="0" applyFont="1" applyFill="1" applyBorder="1" applyAlignment="1">
      <alignment horizontal="center" vertical="center"/>
    </xf>
    <xf numFmtId="16" fontId="36" fillId="44" borderId="30" xfId="0" applyNumberFormat="1" applyFont="1" applyFill="1" applyBorder="1" applyAlignment="1">
      <alignment horizontal="center" vertical="center"/>
    </xf>
    <xf numFmtId="0" fontId="36" fillId="44" borderId="30" xfId="0" applyFont="1" applyFill="1" applyBorder="1"/>
    <xf numFmtId="0" fontId="37" fillId="43" borderId="26" xfId="0" applyFont="1" applyFill="1" applyBorder="1" applyAlignment="1">
      <alignment horizontal="center" vertical="center"/>
    </xf>
    <xf numFmtId="0" fontId="36" fillId="43" borderId="2" xfId="0" applyFont="1" applyFill="1" applyBorder="1" applyAlignment="1">
      <alignment horizontal="center" vertical="center"/>
    </xf>
    <xf numFmtId="2" fontId="37" fillId="43" borderId="2" xfId="0" applyNumberFormat="1" applyFont="1" applyFill="1" applyBorder="1" applyAlignment="1">
      <alignment horizontal="center" vertical="center"/>
    </xf>
    <xf numFmtId="167" fontId="36" fillId="43" borderId="2" xfId="0" applyNumberFormat="1" applyFont="1" applyFill="1" applyBorder="1" applyAlignment="1">
      <alignment horizontal="center" vertical="center"/>
    </xf>
    <xf numFmtId="0" fontId="37" fillId="43" borderId="2" xfId="0" applyFont="1" applyFill="1" applyBorder="1" applyAlignment="1">
      <alignment horizontal="center" vertical="center"/>
    </xf>
    <xf numFmtId="16" fontId="36" fillId="44" borderId="2" xfId="0" applyNumberFormat="1" applyFont="1" applyFill="1" applyBorder="1" applyAlignment="1">
      <alignment horizontal="center" vertical="center"/>
    </xf>
    <xf numFmtId="0" fontId="3" fillId="11" borderId="30" xfId="0" applyFont="1" applyFill="1" applyBorder="1" applyAlignment="1">
      <alignment horizontal="center" vertical="center"/>
    </xf>
    <xf numFmtId="166" fontId="36" fillId="11" borderId="30" xfId="0" applyNumberFormat="1" applyFont="1" applyFill="1" applyBorder="1" applyAlignment="1">
      <alignment horizontal="center" vertical="center"/>
    </xf>
    <xf numFmtId="15" fontId="3" fillId="11" borderId="30" xfId="0" applyNumberFormat="1" applyFont="1" applyFill="1" applyBorder="1" applyAlignment="1">
      <alignment horizontal="center" vertical="center"/>
    </xf>
    <xf numFmtId="0" fontId="36" fillId="11" borderId="30" xfId="0" applyFont="1" applyFill="1" applyBorder="1" applyAlignment="1">
      <alignment horizontal="left"/>
    </xf>
    <xf numFmtId="164" fontId="36" fillId="11" borderId="30" xfId="0" applyNumberFormat="1" applyFont="1" applyFill="1" applyBorder="1" applyAlignment="1">
      <alignment horizontal="center" vertical="top"/>
    </xf>
    <xf numFmtId="0" fontId="36" fillId="6" borderId="30" xfId="0" applyFont="1" applyFill="1" applyBorder="1" applyAlignment="1">
      <alignment horizontal="center" vertical="center"/>
    </xf>
    <xf numFmtId="2" fontId="36" fillId="6" borderId="30" xfId="0" applyNumberFormat="1" applyFont="1" applyFill="1" applyBorder="1" applyAlignment="1">
      <alignment horizontal="center" vertical="center"/>
    </xf>
    <xf numFmtId="10" fontId="36" fillId="6" borderId="30" xfId="0" applyNumberFormat="1" applyFont="1" applyFill="1" applyBorder="1" applyAlignment="1">
      <alignment horizontal="center" vertical="center" wrapText="1"/>
    </xf>
    <xf numFmtId="16" fontId="36" fillId="6" borderId="30" xfId="0" applyNumberFormat="1" applyFont="1" applyFill="1" applyBorder="1" applyAlignment="1">
      <alignment horizontal="center" vertical="center"/>
    </xf>
    <xf numFmtId="2" fontId="37" fillId="11" borderId="30" xfId="0" applyNumberFormat="1" applyFont="1" applyFill="1" applyBorder="1" applyAlignment="1">
      <alignment horizontal="center" vertical="center"/>
    </xf>
    <xf numFmtId="0" fontId="36" fillId="43" borderId="5" xfId="0" applyFont="1" applyFill="1" applyBorder="1" applyAlignment="1">
      <alignment horizontal="center" vertical="center"/>
    </xf>
    <xf numFmtId="2" fontId="36" fillId="44" borderId="2" xfId="0" applyNumberFormat="1" applyFont="1" applyFill="1" applyBorder="1" applyAlignment="1">
      <alignment horizontal="center" vertical="center"/>
    </xf>
    <xf numFmtId="0" fontId="37" fillId="6" borderId="30" xfId="0" applyFont="1" applyFill="1" applyBorder="1" applyAlignment="1">
      <alignment horizontal="center" vertical="center"/>
    </xf>
    <xf numFmtId="0" fontId="36" fillId="6" borderId="5" xfId="0" applyFont="1" applyFill="1" applyBorder="1" applyAlignment="1">
      <alignment horizontal="center" vertical="center"/>
    </xf>
    <xf numFmtId="2" fontId="36" fillId="11" borderId="2" xfId="0" applyNumberFormat="1" applyFont="1" applyFill="1" applyBorder="1" applyAlignment="1">
      <alignment horizontal="center" vertical="center"/>
    </xf>
    <xf numFmtId="0" fontId="36" fillId="11" borderId="42" xfId="0" applyFont="1" applyFill="1" applyBorder="1" applyAlignment="1">
      <alignment horizontal="center" vertical="center"/>
    </xf>
    <xf numFmtId="16" fontId="36" fillId="11" borderId="42" xfId="0" applyNumberFormat="1" applyFont="1" applyFill="1" applyBorder="1" applyAlignment="1">
      <alignment horizontal="center" vertical="center"/>
    </xf>
    <xf numFmtId="0" fontId="36" fillId="45" borderId="30" xfId="0" applyFont="1" applyFill="1" applyBorder="1" applyAlignment="1">
      <alignment horizontal="center" vertical="center"/>
    </xf>
    <xf numFmtId="16" fontId="36" fillId="45" borderId="30" xfId="0" applyNumberFormat="1" applyFont="1" applyFill="1" applyBorder="1" applyAlignment="1">
      <alignment horizontal="center" vertical="center"/>
    </xf>
    <xf numFmtId="0" fontId="36" fillId="45" borderId="30" xfId="0" applyFont="1" applyFill="1" applyBorder="1"/>
    <xf numFmtId="0" fontId="37" fillId="45" borderId="30" xfId="0" applyFont="1" applyFill="1" applyBorder="1" applyAlignment="1">
      <alignment horizontal="center" vertical="center"/>
    </xf>
    <xf numFmtId="0" fontId="37" fillId="46" borderId="26" xfId="0" applyFont="1" applyFill="1" applyBorder="1" applyAlignment="1">
      <alignment horizontal="center" vertical="center"/>
    </xf>
    <xf numFmtId="0" fontId="36" fillId="46" borderId="2" xfId="0" applyFont="1" applyFill="1" applyBorder="1" applyAlignment="1">
      <alignment horizontal="center" vertical="center"/>
    </xf>
    <xf numFmtId="2" fontId="37" fillId="46" borderId="2" xfId="0" applyNumberFormat="1" applyFont="1" applyFill="1" applyBorder="1" applyAlignment="1">
      <alignment horizontal="center" vertical="center"/>
    </xf>
    <xf numFmtId="167" fontId="36" fillId="46" borderId="2" xfId="0" applyNumberFormat="1" applyFont="1" applyFill="1" applyBorder="1" applyAlignment="1">
      <alignment horizontal="center" vertical="center"/>
    </xf>
    <xf numFmtId="0" fontId="37" fillId="46" borderId="2" xfId="0" applyFont="1" applyFill="1" applyBorder="1" applyAlignment="1">
      <alignment horizontal="center" vertical="center"/>
    </xf>
    <xf numFmtId="16" fontId="36" fillId="45" borderId="2" xfId="0" applyNumberFormat="1" applyFont="1" applyFill="1" applyBorder="1" applyAlignment="1">
      <alignment horizontal="center" vertical="center"/>
    </xf>
    <xf numFmtId="0" fontId="36" fillId="44" borderId="42" xfId="0" applyFont="1" applyFill="1" applyBorder="1" applyAlignment="1">
      <alignment horizontal="center" vertical="center"/>
    </xf>
    <xf numFmtId="16" fontId="36" fillId="44" borderId="42" xfId="0" applyNumberFormat="1" applyFont="1" applyFill="1" applyBorder="1" applyAlignment="1">
      <alignment horizontal="center" vertical="center"/>
    </xf>
    <xf numFmtId="0" fontId="37" fillId="43" borderId="30" xfId="0" applyFont="1" applyFill="1" applyBorder="1" applyAlignment="1">
      <alignment horizontal="center" vertical="center"/>
    </xf>
    <xf numFmtId="0" fontId="36" fillId="45" borderId="42" xfId="0" applyFont="1" applyFill="1" applyBorder="1" applyAlignment="1">
      <alignment horizontal="center" vertical="center"/>
    </xf>
    <xf numFmtId="16" fontId="36" fillId="45" borderId="42" xfId="0" applyNumberFormat="1" applyFont="1" applyFill="1" applyBorder="1" applyAlignment="1">
      <alignment horizontal="center" vertical="center"/>
    </xf>
    <xf numFmtId="0" fontId="37" fillId="46" borderId="30" xfId="0" applyFont="1" applyFill="1" applyBorder="1" applyAlignment="1">
      <alignment horizontal="center" vertical="center"/>
    </xf>
    <xf numFmtId="0" fontId="36" fillId="46" borderId="5" xfId="0" applyFont="1" applyFill="1" applyBorder="1" applyAlignment="1">
      <alignment horizontal="center" vertical="center"/>
    </xf>
    <xf numFmtId="2" fontId="36" fillId="45" borderId="2" xfId="0" applyNumberFormat="1" applyFont="1" applyFill="1" applyBorder="1" applyAlignment="1">
      <alignment horizontal="center" vertical="center"/>
    </xf>
    <xf numFmtId="16" fontId="36" fillId="0" borderId="42" xfId="0" applyNumberFormat="1" applyFont="1" applyBorder="1" applyAlignment="1">
      <alignment horizontal="center" vertical="center"/>
    </xf>
    <xf numFmtId="0" fontId="3" fillId="45" borderId="30" xfId="0" applyFont="1" applyFill="1" applyBorder="1" applyAlignment="1">
      <alignment horizontal="center" vertical="center"/>
    </xf>
    <xf numFmtId="166" fontId="36" fillId="45" borderId="30" xfId="0" applyNumberFormat="1" applyFont="1" applyFill="1" applyBorder="1" applyAlignment="1">
      <alignment horizontal="center" vertical="center"/>
    </xf>
    <xf numFmtId="15" fontId="3" fillId="45" borderId="30" xfId="0" applyNumberFormat="1" applyFont="1" applyFill="1" applyBorder="1" applyAlignment="1">
      <alignment horizontal="center" vertical="center"/>
    </xf>
    <xf numFmtId="0" fontId="36" fillId="45" borderId="30" xfId="0" applyFont="1" applyFill="1" applyBorder="1" applyAlignment="1">
      <alignment horizontal="left"/>
    </xf>
    <xf numFmtId="164" fontId="36" fillId="45" borderId="30" xfId="0" applyNumberFormat="1" applyFont="1" applyFill="1" applyBorder="1" applyAlignment="1">
      <alignment horizontal="center" vertical="top"/>
    </xf>
    <xf numFmtId="0" fontId="36" fillId="46" borderId="30" xfId="0" applyFont="1" applyFill="1" applyBorder="1" applyAlignment="1">
      <alignment horizontal="center" vertical="center"/>
    </xf>
    <xf numFmtId="2" fontId="36" fillId="46" borderId="30" xfId="0" applyNumberFormat="1" applyFont="1" applyFill="1" applyBorder="1" applyAlignment="1">
      <alignment horizontal="center" vertical="center"/>
    </xf>
    <xf numFmtId="10" fontId="36" fillId="46" borderId="30" xfId="0" applyNumberFormat="1" applyFont="1" applyFill="1" applyBorder="1" applyAlignment="1">
      <alignment horizontal="center" vertical="center" wrapText="1"/>
    </xf>
    <xf numFmtId="16" fontId="36" fillId="46" borderId="30" xfId="0" applyNumberFormat="1" applyFont="1" applyFill="1" applyBorder="1" applyAlignment="1">
      <alignment horizontal="center" vertical="center"/>
    </xf>
    <xf numFmtId="2" fontId="37" fillId="45" borderId="30" xfId="0" applyNumberFormat="1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 wrapText="1"/>
    </xf>
    <xf numFmtId="0" fontId="13" fillId="0" borderId="13" xfId="0" applyFont="1" applyBorder="1"/>
    <xf numFmtId="0" fontId="13" fillId="0" borderId="14" xfId="0" applyFont="1" applyBorder="1"/>
    <xf numFmtId="0" fontId="6" fillId="4" borderId="9" xfId="0" applyFont="1" applyFill="1" applyBorder="1" applyAlignment="1">
      <alignment horizontal="center" vertical="center" wrapText="1"/>
    </xf>
    <xf numFmtId="0" fontId="13" fillId="0" borderId="21" xfId="0" applyFont="1" applyBorder="1"/>
    <xf numFmtId="0" fontId="6" fillId="4" borderId="10" xfId="0" applyFont="1" applyFill="1" applyBorder="1" applyAlignment="1">
      <alignment horizontal="left" vertical="center" wrapText="1"/>
    </xf>
    <xf numFmtId="0" fontId="13" fillId="0" borderId="29" xfId="0" applyFont="1" applyBorder="1"/>
    <xf numFmtId="0" fontId="13" fillId="0" borderId="20" xfId="0" applyFont="1" applyBorder="1"/>
    <xf numFmtId="0" fontId="6" fillId="4" borderId="10" xfId="0" applyFont="1" applyFill="1" applyBorder="1" applyAlignment="1">
      <alignment horizontal="center" vertical="center" wrapText="1"/>
    </xf>
    <xf numFmtId="0" fontId="26" fillId="2" borderId="22" xfId="0" applyFont="1" applyFill="1" applyBorder="1"/>
    <xf numFmtId="0" fontId="13" fillId="0" borderId="23" xfId="0" applyFont="1" applyBorder="1"/>
    <xf numFmtId="2" fontId="31" fillId="2" borderId="22" xfId="0" applyNumberFormat="1" applyFont="1" applyFill="1" applyBorder="1" applyAlignment="1">
      <alignment horizontal="left" wrapText="1"/>
    </xf>
    <xf numFmtId="167" fontId="36" fillId="46" borderId="7" xfId="0" applyNumberFormat="1" applyFont="1" applyFill="1" applyBorder="1" applyAlignment="1">
      <alignment horizontal="center" vertical="center"/>
    </xf>
    <xf numFmtId="167" fontId="36" fillId="46" borderId="43" xfId="0" applyNumberFormat="1" applyFont="1" applyFill="1" applyBorder="1" applyAlignment="1">
      <alignment horizontal="center" vertical="center"/>
    </xf>
    <xf numFmtId="0" fontId="37" fillId="46" borderId="7" xfId="0" applyFont="1" applyFill="1" applyBorder="1" applyAlignment="1">
      <alignment horizontal="center" vertical="center"/>
    </xf>
    <xf numFmtId="0" fontId="37" fillId="46" borderId="43" xfId="0" applyFont="1" applyFill="1" applyBorder="1" applyAlignment="1">
      <alignment horizontal="center" vertical="center"/>
    </xf>
    <xf numFmtId="0" fontId="37" fillId="6" borderId="7" xfId="0" applyFont="1" applyFill="1" applyBorder="1" applyAlignment="1">
      <alignment horizontal="center" vertical="center"/>
    </xf>
    <xf numFmtId="0" fontId="37" fillId="6" borderId="26" xfId="0" applyFont="1" applyFill="1" applyBorder="1" applyAlignment="1">
      <alignment horizontal="center" vertical="center"/>
    </xf>
    <xf numFmtId="167" fontId="36" fillId="6" borderId="7" xfId="0" applyNumberFormat="1" applyFont="1" applyFill="1" applyBorder="1" applyAlignment="1">
      <alignment horizontal="center" vertical="center"/>
    </xf>
    <xf numFmtId="167" fontId="36" fillId="6" borderId="26" xfId="0" applyNumberFormat="1" applyFont="1" applyFill="1" applyBorder="1" applyAlignment="1">
      <alignment horizontal="center" vertical="center"/>
    </xf>
    <xf numFmtId="167" fontId="36" fillId="43" borderId="7" xfId="0" applyNumberFormat="1" applyFont="1" applyFill="1" applyBorder="1" applyAlignment="1">
      <alignment horizontal="center" vertical="center"/>
    </xf>
    <xf numFmtId="167" fontId="36" fillId="43" borderId="43" xfId="0" applyNumberFormat="1" applyFont="1" applyFill="1" applyBorder="1" applyAlignment="1">
      <alignment horizontal="center" vertical="center"/>
    </xf>
    <xf numFmtId="0" fontId="37" fillId="43" borderId="7" xfId="0" applyFont="1" applyFill="1" applyBorder="1" applyAlignment="1">
      <alignment horizontal="center" vertical="center"/>
    </xf>
    <xf numFmtId="0" fontId="37" fillId="43" borderId="43" xfId="0" applyFont="1" applyFill="1" applyBorder="1" applyAlignment="1">
      <alignment horizontal="center" vertical="center"/>
    </xf>
    <xf numFmtId="16" fontId="36" fillId="44" borderId="7" xfId="0" applyNumberFormat="1" applyFont="1" applyFill="1" applyBorder="1" applyAlignment="1">
      <alignment horizontal="center" vertical="center"/>
    </xf>
    <xf numFmtId="16" fontId="36" fillId="44" borderId="43" xfId="0" applyNumberFormat="1" applyFont="1" applyFill="1" applyBorder="1" applyAlignment="1">
      <alignment horizontal="center" vertical="center"/>
    </xf>
    <xf numFmtId="0" fontId="36" fillId="11" borderId="31" xfId="0" applyFont="1" applyFill="1" applyBorder="1" applyAlignment="1">
      <alignment horizontal="center" vertical="center"/>
    </xf>
    <xf numFmtId="0" fontId="36" fillId="11" borderId="42" xfId="0" applyFont="1" applyFill="1" applyBorder="1" applyAlignment="1">
      <alignment horizontal="center" vertical="center"/>
    </xf>
    <xf numFmtId="16" fontId="36" fillId="11" borderId="31" xfId="0" applyNumberFormat="1" applyFont="1" applyFill="1" applyBorder="1" applyAlignment="1">
      <alignment horizontal="center" vertical="center"/>
    </xf>
    <xf numFmtId="16" fontId="36" fillId="11" borderId="42" xfId="0" applyNumberFormat="1" applyFont="1" applyFill="1" applyBorder="1" applyAlignment="1">
      <alignment horizontal="center" vertical="center"/>
    </xf>
    <xf numFmtId="0" fontId="37" fillId="6" borderId="31" xfId="0" applyFont="1" applyFill="1" applyBorder="1" applyAlignment="1">
      <alignment horizontal="center" vertical="center"/>
    </xf>
    <xf numFmtId="0" fontId="37" fillId="6" borderId="42" xfId="0" applyFont="1" applyFill="1" applyBorder="1" applyAlignment="1">
      <alignment horizontal="center" vertical="center"/>
    </xf>
    <xf numFmtId="0" fontId="37" fillId="43" borderId="31" xfId="0" applyFont="1" applyFill="1" applyBorder="1" applyAlignment="1">
      <alignment horizontal="center" vertical="center"/>
    </xf>
    <xf numFmtId="0" fontId="37" fillId="43" borderId="42" xfId="0" applyFont="1" applyFill="1" applyBorder="1" applyAlignment="1">
      <alignment horizontal="center" vertical="center"/>
    </xf>
    <xf numFmtId="0" fontId="36" fillId="44" borderId="31" xfId="0" applyFont="1" applyFill="1" applyBorder="1" applyAlignment="1">
      <alignment horizontal="center" vertical="center"/>
    </xf>
    <xf numFmtId="0" fontId="36" fillId="44" borderId="42" xfId="0" applyFont="1" applyFill="1" applyBorder="1" applyAlignment="1">
      <alignment horizontal="center" vertical="center"/>
    </xf>
    <xf numFmtId="16" fontId="36" fillId="44" borderId="31" xfId="0" applyNumberFormat="1" applyFont="1" applyFill="1" applyBorder="1" applyAlignment="1">
      <alignment horizontal="center" vertical="center"/>
    </xf>
    <xf numFmtId="16" fontId="36" fillId="44" borderId="42" xfId="0" applyNumberFormat="1" applyFont="1" applyFill="1" applyBorder="1" applyAlignment="1">
      <alignment horizontal="center" vertical="center"/>
    </xf>
    <xf numFmtId="16" fontId="36" fillId="11" borderId="7" xfId="0" applyNumberFormat="1" applyFont="1" applyFill="1" applyBorder="1" applyAlignment="1">
      <alignment horizontal="center" vertical="center"/>
    </xf>
    <xf numFmtId="16" fontId="36" fillId="11" borderId="26" xfId="0" applyNumberFormat="1" applyFont="1" applyFill="1" applyBorder="1" applyAlignment="1">
      <alignment horizontal="center" vertical="center"/>
    </xf>
    <xf numFmtId="167" fontId="36" fillId="6" borderId="43" xfId="0" applyNumberFormat="1" applyFont="1" applyFill="1" applyBorder="1" applyAlignment="1">
      <alignment horizontal="center" vertical="center"/>
    </xf>
    <xf numFmtId="16" fontId="36" fillId="11" borderId="43" xfId="0" applyNumberFormat="1" applyFont="1" applyFill="1" applyBorder="1" applyAlignment="1">
      <alignment horizontal="center" vertical="center"/>
    </xf>
    <xf numFmtId="0" fontId="37" fillId="6" borderId="43" xfId="0" applyFont="1" applyFill="1" applyBorder="1" applyAlignment="1">
      <alignment horizontal="center" vertical="center"/>
    </xf>
    <xf numFmtId="0" fontId="37" fillId="46" borderId="31" xfId="0" applyFont="1" applyFill="1" applyBorder="1" applyAlignment="1">
      <alignment horizontal="center" vertical="center"/>
    </xf>
    <xf numFmtId="0" fontId="37" fillId="46" borderId="42" xfId="0" applyFont="1" applyFill="1" applyBorder="1" applyAlignment="1">
      <alignment horizontal="center" vertical="center"/>
    </xf>
    <xf numFmtId="16" fontId="36" fillId="45" borderId="7" xfId="0" applyNumberFormat="1" applyFont="1" applyFill="1" applyBorder="1" applyAlignment="1">
      <alignment horizontal="center" vertical="center"/>
    </xf>
    <xf numFmtId="16" fontId="36" fillId="45" borderId="43" xfId="0" applyNumberFormat="1" applyFont="1" applyFill="1" applyBorder="1" applyAlignment="1">
      <alignment horizontal="center" vertical="center"/>
    </xf>
    <xf numFmtId="0" fontId="36" fillId="45" borderId="31" xfId="0" applyFont="1" applyFill="1" applyBorder="1" applyAlignment="1">
      <alignment horizontal="center" vertical="center"/>
    </xf>
    <xf numFmtId="0" fontId="36" fillId="45" borderId="42" xfId="0" applyFont="1" applyFill="1" applyBorder="1" applyAlignment="1">
      <alignment horizontal="center" vertical="center"/>
    </xf>
    <xf numFmtId="16" fontId="36" fillId="45" borderId="31" xfId="0" applyNumberFormat="1" applyFont="1" applyFill="1" applyBorder="1" applyAlignment="1">
      <alignment horizontal="center" vertical="center"/>
    </xf>
    <xf numFmtId="16" fontId="36" fillId="45" borderId="42" xfId="0" applyNumberFormat="1" applyFont="1" applyFill="1" applyBorder="1" applyAlignment="1">
      <alignment horizontal="center" vertical="center"/>
    </xf>
    <xf numFmtId="0" fontId="36" fillId="0" borderId="31" xfId="0" applyFont="1" applyBorder="1" applyAlignment="1">
      <alignment horizontal="center" vertical="center"/>
    </xf>
    <xf numFmtId="0" fontId="36" fillId="0" borderId="42" xfId="0" applyFont="1" applyBorder="1" applyAlignment="1">
      <alignment horizontal="center" vertical="center"/>
    </xf>
    <xf numFmtId="16" fontId="36" fillId="0" borderId="31" xfId="0" applyNumberFormat="1" applyFont="1" applyBorder="1" applyAlignment="1">
      <alignment horizontal="center" vertical="center"/>
    </xf>
    <xf numFmtId="16" fontId="36" fillId="0" borderId="42" xfId="0" applyNumberFormat="1" applyFont="1" applyBorder="1" applyAlignment="1">
      <alignment horizontal="center" vertical="center"/>
    </xf>
    <xf numFmtId="0" fontId="37" fillId="0" borderId="31" xfId="0" applyFont="1" applyBorder="1" applyAlignment="1">
      <alignment horizontal="center" vertical="center"/>
    </xf>
    <xf numFmtId="0" fontId="37" fillId="0" borderId="42" xfId="0" applyFont="1" applyBorder="1" applyAlignment="1">
      <alignment horizontal="center" vertical="center"/>
    </xf>
  </cellXfs>
  <cellStyles count="92">
    <cellStyle name="20% - Accent1 2" xfId="13" xr:uid="{00000000-0005-0000-0000-000000000000}"/>
    <cellStyle name="20% - Accent2 2" xfId="14" xr:uid="{00000000-0005-0000-0000-000001000000}"/>
    <cellStyle name="20% - Accent3 2" xfId="15" xr:uid="{00000000-0005-0000-0000-000002000000}"/>
    <cellStyle name="20% - Accent4 2" xfId="16" xr:uid="{00000000-0005-0000-0000-000003000000}"/>
    <cellStyle name="20% - Accent5 2" xfId="17" xr:uid="{00000000-0005-0000-0000-000004000000}"/>
    <cellStyle name="20% - Accent6 2" xfId="18" xr:uid="{00000000-0005-0000-0000-000005000000}"/>
    <cellStyle name="40% - Accent1 2" xfId="19" xr:uid="{00000000-0005-0000-0000-000006000000}"/>
    <cellStyle name="40% - Accent2 2" xfId="20" xr:uid="{00000000-0005-0000-0000-000007000000}"/>
    <cellStyle name="40% - Accent3 2" xfId="21" xr:uid="{00000000-0005-0000-0000-000008000000}"/>
    <cellStyle name="40% - Accent4 2" xfId="22" xr:uid="{00000000-0005-0000-0000-000009000000}"/>
    <cellStyle name="40% - Accent5 2" xfId="23" xr:uid="{00000000-0005-0000-0000-00000A000000}"/>
    <cellStyle name="40% - Accent6 2" xfId="24" xr:uid="{00000000-0005-0000-0000-00000B000000}"/>
    <cellStyle name="60% - Accent1 2" xfId="64" xr:uid="{00000000-0005-0000-0000-00000C000000}"/>
    <cellStyle name="60% - Accent1 3" xfId="25" xr:uid="{00000000-0005-0000-0000-00000D000000}"/>
    <cellStyle name="60% - Accent2 2" xfId="65" xr:uid="{00000000-0005-0000-0000-00000E000000}"/>
    <cellStyle name="60% - Accent2 3" xfId="26" xr:uid="{00000000-0005-0000-0000-00000F000000}"/>
    <cellStyle name="60% - Accent3 2" xfId="66" xr:uid="{00000000-0005-0000-0000-000010000000}"/>
    <cellStyle name="60% - Accent3 3" xfId="27" xr:uid="{00000000-0005-0000-0000-000011000000}"/>
    <cellStyle name="60% - Accent4 2" xfId="67" xr:uid="{00000000-0005-0000-0000-000012000000}"/>
    <cellStyle name="60% - Accent4 3" xfId="28" xr:uid="{00000000-0005-0000-0000-000013000000}"/>
    <cellStyle name="60% - Accent5 2" xfId="68" xr:uid="{00000000-0005-0000-0000-000014000000}"/>
    <cellStyle name="60% - Accent5 3" xfId="29" xr:uid="{00000000-0005-0000-0000-000015000000}"/>
    <cellStyle name="60% - Accent6 2" xfId="69" xr:uid="{00000000-0005-0000-0000-000016000000}"/>
    <cellStyle name="60% - Accent6 3" xfId="30" xr:uid="{00000000-0005-0000-0000-000017000000}"/>
    <cellStyle name="Accent1 2" xfId="31" xr:uid="{00000000-0005-0000-0000-000018000000}"/>
    <cellStyle name="Accent2 2" xfId="32" xr:uid="{00000000-0005-0000-0000-000019000000}"/>
    <cellStyle name="Accent3 2" xfId="33" xr:uid="{00000000-0005-0000-0000-00001A000000}"/>
    <cellStyle name="Accent4 2" xfId="34" xr:uid="{00000000-0005-0000-0000-00001B000000}"/>
    <cellStyle name="Accent5 2" xfId="35" xr:uid="{00000000-0005-0000-0000-00001C000000}"/>
    <cellStyle name="Accent6 2" xfId="36" xr:uid="{00000000-0005-0000-0000-00001D000000}"/>
    <cellStyle name="Bad 2" xfId="37" xr:uid="{00000000-0005-0000-0000-00001E000000}"/>
    <cellStyle name="Calculation" xfId="8" builtinId="22" customBuiltin="1"/>
    <cellStyle name="Check Cell" xfId="10" builtinId="23" customBuiltin="1"/>
    <cellStyle name="Comma 2" xfId="70" xr:uid="{00000000-0005-0000-0000-000021000000}"/>
    <cellStyle name="Comma 2 2" xfId="80" xr:uid="{00000000-0005-0000-0000-000022000000}"/>
    <cellStyle name="Comma 3" xfId="52" xr:uid="{00000000-0005-0000-0000-000023000000}"/>
    <cellStyle name="Explanatory Text 2" xfId="38" xr:uid="{00000000-0005-0000-0000-000024000000}"/>
    <cellStyle name="Good 2" xfId="39" xr:uid="{00000000-0005-0000-0000-000025000000}"/>
    <cellStyle name="Heading 1" xfId="3" builtinId="16" customBuiltin="1"/>
    <cellStyle name="Heading 2" xfId="4" builtinId="17" customBuiltin="1"/>
    <cellStyle name="Heading 3" xfId="5" builtinId="18" customBuiltin="1"/>
    <cellStyle name="Heading 4 2" xfId="40" xr:uid="{00000000-0005-0000-0000-000029000000}"/>
    <cellStyle name="Hyperlink 2" xfId="41" xr:uid="{00000000-0005-0000-0000-00002A000000}"/>
    <cellStyle name="Input" xfId="6" builtinId="20" customBuiltin="1"/>
    <cellStyle name="Linked Cell" xfId="9" builtinId="24" customBuiltin="1"/>
    <cellStyle name="Neutral 2" xfId="63" xr:uid="{00000000-0005-0000-0000-00002D000000}"/>
    <cellStyle name="Neutral 3" xfId="42" xr:uid="{00000000-0005-0000-0000-00002E000000}"/>
    <cellStyle name="Normal" xfId="0" builtinId="0"/>
    <cellStyle name="Normal 10" xfId="61" xr:uid="{00000000-0005-0000-0000-000030000000}"/>
    <cellStyle name="Normal 10 2" xfId="72" xr:uid="{00000000-0005-0000-0000-000031000000}"/>
    <cellStyle name="Normal 11" xfId="73" xr:uid="{00000000-0005-0000-0000-000032000000}"/>
    <cellStyle name="Normal 11 2" xfId="81" xr:uid="{00000000-0005-0000-0000-000033000000}"/>
    <cellStyle name="Normal 12" xfId="74" xr:uid="{00000000-0005-0000-0000-000034000000}"/>
    <cellStyle name="Normal 12 2" xfId="82" xr:uid="{00000000-0005-0000-0000-000035000000}"/>
    <cellStyle name="Normal 13" xfId="75" xr:uid="{00000000-0005-0000-0000-000036000000}"/>
    <cellStyle name="Normal 13 2" xfId="83" xr:uid="{00000000-0005-0000-0000-000037000000}"/>
    <cellStyle name="Normal 14" xfId="76" xr:uid="{00000000-0005-0000-0000-000038000000}"/>
    <cellStyle name="Normal 14 2" xfId="84" xr:uid="{00000000-0005-0000-0000-000039000000}"/>
    <cellStyle name="Normal 15" xfId="77" xr:uid="{00000000-0005-0000-0000-00003A000000}"/>
    <cellStyle name="Normal 15 2" xfId="85" xr:uid="{00000000-0005-0000-0000-00003B000000}"/>
    <cellStyle name="Normal 16" xfId="78" xr:uid="{00000000-0005-0000-0000-00003C000000}"/>
    <cellStyle name="Normal 16 2" xfId="86" xr:uid="{00000000-0005-0000-0000-00003D000000}"/>
    <cellStyle name="Normal 17" xfId="79" xr:uid="{00000000-0005-0000-0000-00003E000000}"/>
    <cellStyle name="Normal 17 2" xfId="87" xr:uid="{00000000-0005-0000-0000-00003F000000}"/>
    <cellStyle name="Normal 18" xfId="88" xr:uid="{00000000-0005-0000-0000-000040000000}"/>
    <cellStyle name="Normal 19" xfId="89" xr:uid="{00000000-0005-0000-0000-000041000000}"/>
    <cellStyle name="Normal 2" xfId="43" xr:uid="{00000000-0005-0000-0000-000042000000}"/>
    <cellStyle name="Normal 2 2" xfId="55" xr:uid="{00000000-0005-0000-0000-000043000000}"/>
    <cellStyle name="Normal 20" xfId="90" xr:uid="{00000000-0005-0000-0000-000044000000}"/>
    <cellStyle name="Normal 21" xfId="91" xr:uid="{00000000-0005-0000-0000-000045000000}"/>
    <cellStyle name="Normal 22" xfId="12" xr:uid="{00000000-0005-0000-0000-000046000000}"/>
    <cellStyle name="Normal 3" xfId="44" xr:uid="{00000000-0005-0000-0000-000047000000}"/>
    <cellStyle name="Normal 4" xfId="49" xr:uid="{00000000-0005-0000-0000-000048000000}"/>
    <cellStyle name="Normal 4 2" xfId="56" xr:uid="{00000000-0005-0000-0000-000049000000}"/>
    <cellStyle name="Normal 5" xfId="50" xr:uid="{00000000-0005-0000-0000-00004A000000}"/>
    <cellStyle name="Normal 5 2" xfId="57" xr:uid="{00000000-0005-0000-0000-00004B000000}"/>
    <cellStyle name="Normal 6" xfId="51" xr:uid="{00000000-0005-0000-0000-00004C000000}"/>
    <cellStyle name="Normal 6 2" xfId="58" xr:uid="{00000000-0005-0000-0000-00004D000000}"/>
    <cellStyle name="Normal 7" xfId="1" xr:uid="{00000000-0005-0000-0000-00004E000000}"/>
    <cellStyle name="Normal 7 2" xfId="2" xr:uid="{00000000-0005-0000-0000-00004F000000}"/>
    <cellStyle name="Normal 8" xfId="54" xr:uid="{00000000-0005-0000-0000-000050000000}"/>
    <cellStyle name="Normal 8 2" xfId="59" xr:uid="{00000000-0005-0000-0000-000051000000}"/>
    <cellStyle name="Normal 9" xfId="60" xr:uid="{00000000-0005-0000-0000-000052000000}"/>
    <cellStyle name="Normal 9 2" xfId="71" xr:uid="{00000000-0005-0000-0000-000053000000}"/>
    <cellStyle name="Note 2" xfId="53" xr:uid="{00000000-0005-0000-0000-000054000000}"/>
    <cellStyle name="Note 3" xfId="45" xr:uid="{00000000-0005-0000-0000-000055000000}"/>
    <cellStyle name="Output" xfId="7" builtinId="21" customBuiltin="1"/>
    <cellStyle name="Percent 2" xfId="46" xr:uid="{00000000-0005-0000-0000-000057000000}"/>
    <cellStyle name="Title 2" xfId="62" xr:uid="{00000000-0005-0000-0000-000058000000}"/>
    <cellStyle name="Title 3" xfId="47" xr:uid="{00000000-0005-0000-0000-000059000000}"/>
    <cellStyle name="Total" xfId="11" builtinId="25" customBuiltin="1"/>
    <cellStyle name="Warning Text 2" xfId="48" xr:uid="{00000000-0005-0000-0000-00005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4286250</xdr:colOff>
      <xdr:row>0</xdr:row>
      <xdr:rowOff>133350</xdr:rowOff>
    </xdr:from>
    <xdr:ext cx="1552575" cy="55245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123825</xdr:colOff>
      <xdr:row>202</xdr:row>
      <xdr:rowOff>0</xdr:rowOff>
    </xdr:from>
    <xdr:ext cx="4619625" cy="2305050"/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8</xdr:col>
      <xdr:colOff>76200</xdr:colOff>
      <xdr:row>0</xdr:row>
      <xdr:rowOff>76200</xdr:rowOff>
    </xdr:from>
    <xdr:ext cx="2362200" cy="419100"/>
    <xdr:pic>
      <xdr:nvPicPr>
        <xdr:cNvPr id="2" name="image2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22413</xdr:colOff>
      <xdr:row>213</xdr:row>
      <xdr:rowOff>22411</xdr:rowOff>
    </xdr:from>
    <xdr:ext cx="3417794" cy="885826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80148" y="33864176"/>
          <a:ext cx="3417794" cy="885826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323850</xdr:colOff>
      <xdr:row>218</xdr:row>
      <xdr:rowOff>95250</xdr:rowOff>
    </xdr:from>
    <xdr:ext cx="3933825" cy="800100"/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1895475" cy="5143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224118</xdr:colOff>
      <xdr:row>217</xdr:row>
      <xdr:rowOff>76199</xdr:rowOff>
    </xdr:from>
    <xdr:ext cx="3316941" cy="898711"/>
    <xdr:pic>
      <xdr:nvPicPr>
        <xdr:cNvPr id="3" name="image5.pn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107206" y="34792023"/>
          <a:ext cx="3316941" cy="898711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323850</xdr:colOff>
      <xdr:row>510</xdr:row>
      <xdr:rowOff>0</xdr:rowOff>
    </xdr:from>
    <xdr:ext cx="3543300" cy="1590675"/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497606" y="81213511"/>
          <a:ext cx="3541059" cy="155089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2209800" cy="514350"/>
    <xdr:pic>
      <xdr:nvPicPr>
        <xdr:cNvPr id="2" name="image6.jp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448236</xdr:colOff>
      <xdr:row>510</xdr:row>
      <xdr:rowOff>95250</xdr:rowOff>
    </xdr:from>
    <xdr:ext cx="3372970" cy="722779"/>
    <xdr:pic>
      <xdr:nvPicPr>
        <xdr:cNvPr id="3" name="image7.pn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48236" y="80676750"/>
          <a:ext cx="3372970" cy="722779"/>
        </a:xfrm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76200</xdr:colOff>
      <xdr:row>0</xdr:row>
      <xdr:rowOff>123825</xdr:rowOff>
    </xdr:from>
    <xdr:ext cx="1533525" cy="552450"/>
    <xdr:pic>
      <xdr:nvPicPr>
        <xdr:cNvPr id="2" name="image8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628650</xdr:colOff>
      <xdr:row>1</xdr:row>
      <xdr:rowOff>0</xdr:rowOff>
    </xdr:from>
    <xdr:ext cx="2743200" cy="514350"/>
    <xdr:pic>
      <xdr:nvPicPr>
        <xdr:cNvPr id="2" name="image9.jp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27"/>
  <sheetViews>
    <sheetView tabSelected="1" workbookViewId="0">
      <selection activeCell="B10" sqref="B10"/>
    </sheetView>
  </sheetViews>
  <sheetFormatPr defaultColWidth="14.425781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 t="s">
        <v>311</v>
      </c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45321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14" t="s">
        <v>4</v>
      </c>
      <c r="D13" s="15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14" t="s">
        <v>6</v>
      </c>
      <c r="D14" s="15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6">
        <v>3</v>
      </c>
      <c r="C15" s="17" t="s">
        <v>8</v>
      </c>
      <c r="D15" s="15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8">
        <v>4</v>
      </c>
      <c r="C16" s="14" t="s">
        <v>10</v>
      </c>
      <c r="D16" s="19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8">
        <v>5</v>
      </c>
      <c r="C17" s="14" t="s">
        <v>12</v>
      </c>
      <c r="D17" s="20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21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</sheetData>
  <hyperlinks>
    <hyperlink ref="C13" location="'Future Intra'!A1" display="Future Intra" xr:uid="{00000000-0004-0000-0000-000000000000}"/>
    <hyperlink ref="C14" location="'Cash Intra'!A1" display="Cash Intra" xr:uid="{00000000-0004-0000-0000-000001000000}"/>
    <hyperlink ref="C15" location="'MidCap Intra'!A1" display="Mid-cap Intra" xr:uid="{00000000-0004-0000-0000-000002000000}"/>
    <hyperlink ref="C16" location="'Bulk Deals'!A1" display="Bulk Deals" xr:uid="{00000000-0004-0000-0000-000003000000}"/>
    <hyperlink ref="C17" location="'Call Tracker (Equity &amp; F&amp;O)'!A1" display="Call Tracker" xr:uid="{00000000-0004-0000-0000-000004000000}"/>
  </hyperlinks>
  <pageMargins left="0.7" right="0.7" top="0.75" bottom="0.75" header="0" footer="0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436"/>
  <sheetViews>
    <sheetView zoomScale="88" zoomScaleNormal="100" workbookViewId="0">
      <pane ySplit="10" topLeftCell="A11" activePane="bottomLeft" state="frozen"/>
      <selection pane="bottomLeft" activeCell="C11" sqref="C11"/>
    </sheetView>
  </sheetViews>
  <sheetFormatPr defaultColWidth="14.425781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1"/>
      <c r="O2" s="1"/>
      <c r="P2" s="1"/>
    </row>
    <row r="3" spans="1:16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1"/>
      <c r="O3" s="1"/>
      <c r="P3" s="1"/>
    </row>
    <row r="4" spans="1:16" ht="6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3" t="s">
        <v>14</v>
      </c>
      <c r="N5" s="1"/>
      <c r="O5" s="1"/>
      <c r="P5" s="1"/>
    </row>
    <row r="6" spans="1:16" ht="16.5" customHeight="1">
      <c r="A6" s="24" t="s">
        <v>15</v>
      </c>
      <c r="B6" s="24"/>
      <c r="C6" s="1"/>
      <c r="D6" s="1"/>
      <c r="E6" s="1"/>
      <c r="F6" s="1"/>
      <c r="G6" s="1"/>
      <c r="H6" s="1"/>
      <c r="I6" s="1"/>
      <c r="J6" s="1"/>
      <c r="K6" s="1"/>
      <c r="L6" s="7">
        <f>Main!B10</f>
        <v>45321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5"/>
      <c r="B8" s="25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364" t="s">
        <v>16</v>
      </c>
      <c r="B9" s="366" t="s">
        <v>17</v>
      </c>
      <c r="C9" s="366" t="s">
        <v>18</v>
      </c>
      <c r="D9" s="366" t="s">
        <v>19</v>
      </c>
      <c r="E9" s="26" t="s">
        <v>20</v>
      </c>
      <c r="F9" s="26" t="s">
        <v>21</v>
      </c>
      <c r="G9" s="361" t="s">
        <v>22</v>
      </c>
      <c r="H9" s="362"/>
      <c r="I9" s="363"/>
      <c r="J9" s="361" t="s">
        <v>23</v>
      </c>
      <c r="K9" s="362"/>
      <c r="L9" s="363"/>
      <c r="M9" s="26"/>
      <c r="N9" s="27"/>
      <c r="O9" s="27"/>
      <c r="P9" s="27"/>
    </row>
    <row r="10" spans="1:16" ht="38.25">
      <c r="A10" s="365"/>
      <c r="B10" s="367"/>
      <c r="C10" s="367"/>
      <c r="D10" s="367"/>
      <c r="E10" s="28" t="s">
        <v>24</v>
      </c>
      <c r="F10" s="28" t="s">
        <v>24</v>
      </c>
      <c r="G10" s="249" t="s">
        <v>25</v>
      </c>
      <c r="H10" s="249" t="s">
        <v>26</v>
      </c>
      <c r="I10" s="249" t="s">
        <v>27</v>
      </c>
      <c r="J10" s="249" t="s">
        <v>28</v>
      </c>
      <c r="K10" s="249" t="s">
        <v>29</v>
      </c>
      <c r="L10" s="249" t="s">
        <v>30</v>
      </c>
      <c r="M10" s="249" t="s">
        <v>31</v>
      </c>
      <c r="N10" s="29" t="s">
        <v>32</v>
      </c>
      <c r="O10" s="29" t="s">
        <v>33</v>
      </c>
      <c r="P10" s="30" t="s">
        <v>857</v>
      </c>
    </row>
    <row r="11" spans="1:16" ht="12.75" customHeight="1">
      <c r="A11" s="256">
        <v>1</v>
      </c>
      <c r="B11" s="269" t="s">
        <v>34</v>
      </c>
      <c r="C11" s="246" t="s">
        <v>35</v>
      </c>
      <c r="D11" s="260">
        <v>45351</v>
      </c>
      <c r="E11" s="246">
        <v>21855.25</v>
      </c>
      <c r="F11" s="246">
        <v>21771.75</v>
      </c>
      <c r="G11" s="245">
        <v>21658.5</v>
      </c>
      <c r="H11" s="245">
        <v>21461.75</v>
      </c>
      <c r="I11" s="245">
        <v>21348.5</v>
      </c>
      <c r="J11" s="245">
        <v>21968.5</v>
      </c>
      <c r="K11" s="245">
        <v>22081.75</v>
      </c>
      <c r="L11" s="245">
        <v>22278.5</v>
      </c>
      <c r="M11" s="244">
        <v>21885</v>
      </c>
      <c r="N11" s="244">
        <v>21575</v>
      </c>
      <c r="O11" s="244">
        <v>13279800</v>
      </c>
      <c r="P11" s="247">
        <v>3.1576984922280997E-2</v>
      </c>
    </row>
    <row r="12" spans="1:16" ht="12.75" customHeight="1">
      <c r="A12" s="256">
        <v>2</v>
      </c>
      <c r="B12" s="269" t="s">
        <v>34</v>
      </c>
      <c r="C12" s="246" t="s">
        <v>36</v>
      </c>
      <c r="D12" s="260">
        <v>45351</v>
      </c>
      <c r="E12" s="246">
        <v>45735.05</v>
      </c>
      <c r="F12" s="246">
        <v>45742.666666666664</v>
      </c>
      <c r="G12" s="245">
        <v>45446.333333333328</v>
      </c>
      <c r="H12" s="245">
        <v>45157.616666666661</v>
      </c>
      <c r="I12" s="245">
        <v>44861.283333333326</v>
      </c>
      <c r="J12" s="245">
        <v>46031.383333333331</v>
      </c>
      <c r="K12" s="245">
        <v>46327.71666666666</v>
      </c>
      <c r="L12" s="245">
        <v>46616.433333333334</v>
      </c>
      <c r="M12" s="244">
        <v>46039</v>
      </c>
      <c r="N12" s="244">
        <v>45453.95</v>
      </c>
      <c r="O12" s="244">
        <v>3482220</v>
      </c>
      <c r="P12" s="247">
        <v>-5.5329711693015114E-2</v>
      </c>
    </row>
    <row r="13" spans="1:16" ht="12.75" customHeight="1">
      <c r="A13" s="256">
        <v>3</v>
      </c>
      <c r="B13" s="269" t="s">
        <v>34</v>
      </c>
      <c r="C13" s="268" t="s">
        <v>37</v>
      </c>
      <c r="D13" s="262">
        <v>45321</v>
      </c>
      <c r="E13" s="261">
        <v>20450.75</v>
      </c>
      <c r="F13" s="261">
        <v>20405.25</v>
      </c>
      <c r="G13" s="263">
        <v>20310.5</v>
      </c>
      <c r="H13" s="263">
        <v>20170.25</v>
      </c>
      <c r="I13" s="263">
        <v>20075.5</v>
      </c>
      <c r="J13" s="263">
        <v>20545.5</v>
      </c>
      <c r="K13" s="263">
        <v>20640.25</v>
      </c>
      <c r="L13" s="263">
        <v>20780.5</v>
      </c>
      <c r="M13" s="264">
        <v>20500</v>
      </c>
      <c r="N13" s="264">
        <v>20265</v>
      </c>
      <c r="O13" s="264">
        <v>97240</v>
      </c>
      <c r="P13" s="265">
        <v>-0.1803776129467296</v>
      </c>
    </row>
    <row r="14" spans="1:16" ht="12.75" customHeight="1">
      <c r="A14" s="256">
        <v>4</v>
      </c>
      <c r="B14" s="269" t="s">
        <v>34</v>
      </c>
      <c r="C14" s="268" t="s">
        <v>38</v>
      </c>
      <c r="D14" s="262">
        <v>45348</v>
      </c>
      <c r="E14" s="261">
        <v>10669.25</v>
      </c>
      <c r="F14" s="261">
        <v>10595.316666666668</v>
      </c>
      <c r="G14" s="263">
        <v>10505.683333333334</v>
      </c>
      <c r="H14" s="263">
        <v>10342.116666666667</v>
      </c>
      <c r="I14" s="263">
        <v>10252.483333333334</v>
      </c>
      <c r="J14" s="263">
        <v>10758.883333333335</v>
      </c>
      <c r="K14" s="263">
        <v>10848.51666666667</v>
      </c>
      <c r="L14" s="263">
        <v>11012.083333333336</v>
      </c>
      <c r="M14" s="264">
        <v>10684.95</v>
      </c>
      <c r="N14" s="264">
        <v>10431.75</v>
      </c>
      <c r="O14" s="264">
        <v>664500</v>
      </c>
      <c r="P14" s="265">
        <v>-0.25023271557925025</v>
      </c>
    </row>
    <row r="15" spans="1:16" ht="12.75" customHeight="1">
      <c r="A15" s="256">
        <v>5</v>
      </c>
      <c r="B15" s="269" t="s">
        <v>39</v>
      </c>
      <c r="C15" s="261" t="s">
        <v>40</v>
      </c>
      <c r="D15" s="262">
        <v>45351</v>
      </c>
      <c r="E15" s="261">
        <v>645.4</v>
      </c>
      <c r="F15" s="261">
        <v>644.09999999999991</v>
      </c>
      <c r="G15" s="263">
        <v>639.14999999999986</v>
      </c>
      <c r="H15" s="263">
        <v>632.9</v>
      </c>
      <c r="I15" s="263">
        <v>627.94999999999993</v>
      </c>
      <c r="J15" s="263">
        <v>650.3499999999998</v>
      </c>
      <c r="K15" s="263">
        <v>655.29999999999984</v>
      </c>
      <c r="L15" s="263">
        <v>661.54999999999973</v>
      </c>
      <c r="M15" s="264">
        <v>649.04999999999995</v>
      </c>
      <c r="N15" s="264">
        <v>637.85</v>
      </c>
      <c r="O15" s="264">
        <v>11848000</v>
      </c>
      <c r="P15" s="265">
        <v>1.9533602960158335E-2</v>
      </c>
    </row>
    <row r="16" spans="1:16" ht="12.75" customHeight="1">
      <c r="A16" s="256">
        <v>6</v>
      </c>
      <c r="B16" s="269" t="s">
        <v>41</v>
      </c>
      <c r="C16" s="266" t="s">
        <v>42</v>
      </c>
      <c r="D16" s="262">
        <v>45351</v>
      </c>
      <c r="E16" s="261">
        <v>4817.25</v>
      </c>
      <c r="F16" s="261">
        <v>4796.2333333333336</v>
      </c>
      <c r="G16" s="263">
        <v>4758.3666666666668</v>
      </c>
      <c r="H16" s="263">
        <v>4699.4833333333336</v>
      </c>
      <c r="I16" s="263">
        <v>4661.6166666666668</v>
      </c>
      <c r="J16" s="263">
        <v>4855.1166666666668</v>
      </c>
      <c r="K16" s="263">
        <v>4892.9833333333336</v>
      </c>
      <c r="L16" s="263">
        <v>4951.8666666666668</v>
      </c>
      <c r="M16" s="264">
        <v>4834.1000000000004</v>
      </c>
      <c r="N16" s="264">
        <v>4737.3500000000004</v>
      </c>
      <c r="O16" s="264">
        <v>1005375</v>
      </c>
      <c r="P16" s="265">
        <v>6.6428003182179798E-2</v>
      </c>
    </row>
    <row r="17" spans="1:16" ht="12.75" customHeight="1">
      <c r="A17" s="256">
        <v>7</v>
      </c>
      <c r="B17" s="269" t="s">
        <v>43</v>
      </c>
      <c r="C17" s="266" t="s">
        <v>44</v>
      </c>
      <c r="D17" s="262">
        <v>45351</v>
      </c>
      <c r="E17" s="261">
        <v>25654.65</v>
      </c>
      <c r="F17" s="261">
        <v>25558.25</v>
      </c>
      <c r="G17" s="263">
        <v>25371.5</v>
      </c>
      <c r="H17" s="263">
        <v>25088.35</v>
      </c>
      <c r="I17" s="263">
        <v>24901.599999999999</v>
      </c>
      <c r="J17" s="263">
        <v>25841.4</v>
      </c>
      <c r="K17" s="263">
        <v>26028.15</v>
      </c>
      <c r="L17" s="263">
        <v>26311.300000000003</v>
      </c>
      <c r="M17" s="264">
        <v>25745</v>
      </c>
      <c r="N17" s="264">
        <v>25275.1</v>
      </c>
      <c r="O17" s="264">
        <v>171480</v>
      </c>
      <c r="P17" s="265">
        <v>2.6580459770114941E-2</v>
      </c>
    </row>
    <row r="18" spans="1:16" ht="12.75" customHeight="1">
      <c r="A18" s="256">
        <v>8</v>
      </c>
      <c r="B18" s="269" t="s">
        <v>45</v>
      </c>
      <c r="C18" s="267" t="s">
        <v>46</v>
      </c>
      <c r="D18" s="262">
        <v>45351</v>
      </c>
      <c r="E18" s="261">
        <v>169.6</v>
      </c>
      <c r="F18" s="261">
        <v>168.9</v>
      </c>
      <c r="G18" s="263">
        <v>167.3</v>
      </c>
      <c r="H18" s="263">
        <v>165</v>
      </c>
      <c r="I18" s="263">
        <v>163.4</v>
      </c>
      <c r="J18" s="263">
        <v>171.20000000000002</v>
      </c>
      <c r="K18" s="263">
        <v>172.79999999999998</v>
      </c>
      <c r="L18" s="263">
        <v>175.10000000000002</v>
      </c>
      <c r="M18" s="264">
        <v>170.5</v>
      </c>
      <c r="N18" s="264">
        <v>166.6</v>
      </c>
      <c r="O18" s="264">
        <v>58492800</v>
      </c>
      <c r="P18" s="265">
        <v>-4.2287185144328004E-3</v>
      </c>
    </row>
    <row r="19" spans="1:16" ht="12.75" customHeight="1">
      <c r="A19" s="256">
        <v>9</v>
      </c>
      <c r="B19" s="269" t="s">
        <v>47</v>
      </c>
      <c r="C19" s="264" t="s">
        <v>48</v>
      </c>
      <c r="D19" s="262">
        <v>45351</v>
      </c>
      <c r="E19" s="261">
        <v>244.6</v>
      </c>
      <c r="F19" s="261">
        <v>246.06666666666669</v>
      </c>
      <c r="G19" s="263">
        <v>241.08333333333337</v>
      </c>
      <c r="H19" s="263">
        <v>237.56666666666669</v>
      </c>
      <c r="I19" s="263">
        <v>232.58333333333337</v>
      </c>
      <c r="J19" s="263">
        <v>249.58333333333337</v>
      </c>
      <c r="K19" s="263">
        <v>254.56666666666666</v>
      </c>
      <c r="L19" s="263">
        <v>258.08333333333337</v>
      </c>
      <c r="M19" s="264">
        <v>251.05</v>
      </c>
      <c r="N19" s="264">
        <v>242.55</v>
      </c>
      <c r="O19" s="264">
        <v>35050600</v>
      </c>
      <c r="P19" s="265">
        <v>6.3925499171336123E-2</v>
      </c>
    </row>
    <row r="20" spans="1:16" ht="12.75" customHeight="1">
      <c r="A20" s="256">
        <v>10</v>
      </c>
      <c r="B20" s="269" t="s">
        <v>49</v>
      </c>
      <c r="C20" s="261" t="s">
        <v>50</v>
      </c>
      <c r="D20" s="262">
        <v>45351</v>
      </c>
      <c r="E20" s="261">
        <v>2511.4</v>
      </c>
      <c r="F20" s="261">
        <v>2517.6666666666665</v>
      </c>
      <c r="G20" s="263">
        <v>2456.333333333333</v>
      </c>
      <c r="H20" s="263">
        <v>2401.2666666666664</v>
      </c>
      <c r="I20" s="263">
        <v>2339.9333333333329</v>
      </c>
      <c r="J20" s="263">
        <v>2572.7333333333331</v>
      </c>
      <c r="K20" s="263">
        <v>2634.0666666666662</v>
      </c>
      <c r="L20" s="263">
        <v>2689.1333333333332</v>
      </c>
      <c r="M20" s="264">
        <v>2579</v>
      </c>
      <c r="N20" s="264">
        <v>2462.6</v>
      </c>
      <c r="O20" s="264">
        <v>4102500</v>
      </c>
      <c r="P20" s="265">
        <v>-4.1427169493901586E-2</v>
      </c>
    </row>
    <row r="21" spans="1:16" ht="12.75" customHeight="1">
      <c r="A21" s="256">
        <v>11</v>
      </c>
      <c r="B21" s="269" t="s">
        <v>45</v>
      </c>
      <c r="C21" s="261" t="s">
        <v>51</v>
      </c>
      <c r="D21" s="262">
        <v>45351</v>
      </c>
      <c r="E21" s="261">
        <v>3092.9</v>
      </c>
      <c r="F21" s="261">
        <v>3052.6166666666668</v>
      </c>
      <c r="G21" s="263">
        <v>2983.3833333333337</v>
      </c>
      <c r="H21" s="263">
        <v>2873.8666666666668</v>
      </c>
      <c r="I21" s="263">
        <v>2804.6333333333337</v>
      </c>
      <c r="J21" s="263">
        <v>3162.1333333333337</v>
      </c>
      <c r="K21" s="263">
        <v>3231.3666666666672</v>
      </c>
      <c r="L21" s="263">
        <v>3340.8833333333337</v>
      </c>
      <c r="M21" s="264">
        <v>3121.85</v>
      </c>
      <c r="N21" s="264">
        <v>2943.1</v>
      </c>
      <c r="O21" s="264">
        <v>13532700</v>
      </c>
      <c r="P21" s="265">
        <v>-2.2578058980303784E-2</v>
      </c>
    </row>
    <row r="22" spans="1:16" ht="12.75" customHeight="1">
      <c r="A22" s="256">
        <v>12</v>
      </c>
      <c r="B22" s="269" t="s">
        <v>45</v>
      </c>
      <c r="C22" s="261" t="s">
        <v>52</v>
      </c>
      <c r="D22" s="262">
        <v>45351</v>
      </c>
      <c r="E22" s="261">
        <v>1202.95</v>
      </c>
      <c r="F22" s="261">
        <v>1190.1499999999999</v>
      </c>
      <c r="G22" s="263">
        <v>1167.8499999999997</v>
      </c>
      <c r="H22" s="263">
        <v>1132.7499999999998</v>
      </c>
      <c r="I22" s="263">
        <v>1110.4499999999996</v>
      </c>
      <c r="J22" s="263">
        <v>1225.2499999999998</v>
      </c>
      <c r="K22" s="263">
        <v>1247.55</v>
      </c>
      <c r="L22" s="263">
        <v>1282.6499999999999</v>
      </c>
      <c r="M22" s="264">
        <v>1212.45</v>
      </c>
      <c r="N22" s="264">
        <v>1155.05</v>
      </c>
      <c r="O22" s="264">
        <v>43834400</v>
      </c>
      <c r="P22" s="265">
        <v>-2.9886156406579205E-2</v>
      </c>
    </row>
    <row r="23" spans="1:16" ht="12.75" customHeight="1">
      <c r="A23" s="256">
        <v>13</v>
      </c>
      <c r="B23" s="269" t="s">
        <v>43</v>
      </c>
      <c r="C23" s="261" t="s">
        <v>53</v>
      </c>
      <c r="D23" s="262">
        <v>45351</v>
      </c>
      <c r="E23" s="261">
        <v>4990.1499999999996</v>
      </c>
      <c r="F23" s="261">
        <v>4983.3833333333341</v>
      </c>
      <c r="G23" s="263">
        <v>4963.7166666666681</v>
      </c>
      <c r="H23" s="263">
        <v>4937.2833333333338</v>
      </c>
      <c r="I23" s="263">
        <v>4917.6166666666677</v>
      </c>
      <c r="J23" s="263">
        <v>5009.8166666666684</v>
      </c>
      <c r="K23" s="263">
        <v>5029.4833333333345</v>
      </c>
      <c r="L23" s="263">
        <v>5055.9166666666688</v>
      </c>
      <c r="M23" s="264">
        <v>5003.05</v>
      </c>
      <c r="N23" s="264">
        <v>4956.95</v>
      </c>
      <c r="O23" s="264">
        <v>788000</v>
      </c>
      <c r="P23" s="265">
        <v>2.8720626631853787E-2</v>
      </c>
    </row>
    <row r="24" spans="1:16" ht="12.75" customHeight="1">
      <c r="A24" s="256">
        <v>14</v>
      </c>
      <c r="B24" s="269" t="s">
        <v>49</v>
      </c>
      <c r="C24" s="261" t="s">
        <v>54</v>
      </c>
      <c r="D24" s="262">
        <v>45351</v>
      </c>
      <c r="E24" s="261">
        <v>576.70000000000005</v>
      </c>
      <c r="F24" s="261">
        <v>574.65</v>
      </c>
      <c r="G24" s="263">
        <v>567.5</v>
      </c>
      <c r="H24" s="263">
        <v>558.30000000000007</v>
      </c>
      <c r="I24" s="263">
        <v>551.15000000000009</v>
      </c>
      <c r="J24" s="263">
        <v>583.84999999999991</v>
      </c>
      <c r="K24" s="263">
        <v>590.99999999999977</v>
      </c>
      <c r="L24" s="263">
        <v>600.19999999999982</v>
      </c>
      <c r="M24" s="264">
        <v>581.79999999999995</v>
      </c>
      <c r="N24" s="264">
        <v>565.45000000000005</v>
      </c>
      <c r="O24" s="264">
        <v>51067800</v>
      </c>
      <c r="P24" s="265">
        <v>4.8167168408004253E-3</v>
      </c>
    </row>
    <row r="25" spans="1:16" ht="12.75" customHeight="1">
      <c r="A25" s="256">
        <v>15</v>
      </c>
      <c r="B25" s="269" t="s">
        <v>45</v>
      </c>
      <c r="C25" s="261" t="s">
        <v>55</v>
      </c>
      <c r="D25" s="262">
        <v>45351</v>
      </c>
      <c r="E25" s="261">
        <v>6354.15</v>
      </c>
      <c r="F25" s="261">
        <v>6306.8999999999987</v>
      </c>
      <c r="G25" s="263">
        <v>6251.5999999999976</v>
      </c>
      <c r="H25" s="263">
        <v>6149.0499999999993</v>
      </c>
      <c r="I25" s="263">
        <v>6093.7499999999982</v>
      </c>
      <c r="J25" s="263">
        <v>6409.4499999999971</v>
      </c>
      <c r="K25" s="263">
        <v>6464.7499999999982</v>
      </c>
      <c r="L25" s="263">
        <v>6567.2999999999965</v>
      </c>
      <c r="M25" s="264">
        <v>6362.2</v>
      </c>
      <c r="N25" s="264">
        <v>6204.35</v>
      </c>
      <c r="O25" s="264">
        <v>1816875</v>
      </c>
      <c r="P25" s="265">
        <v>-2.9511918274687854E-2</v>
      </c>
    </row>
    <row r="26" spans="1:16" ht="12.75" customHeight="1">
      <c r="A26" s="256">
        <v>16</v>
      </c>
      <c r="B26" s="269" t="s">
        <v>56</v>
      </c>
      <c r="C26" s="261" t="s">
        <v>57</v>
      </c>
      <c r="D26" s="262">
        <v>45351</v>
      </c>
      <c r="E26" s="261">
        <v>529.95000000000005</v>
      </c>
      <c r="F26" s="261">
        <v>526.93333333333339</v>
      </c>
      <c r="G26" s="263">
        <v>520.76666666666677</v>
      </c>
      <c r="H26" s="263">
        <v>511.58333333333337</v>
      </c>
      <c r="I26" s="263">
        <v>505.41666666666674</v>
      </c>
      <c r="J26" s="263">
        <v>536.11666666666679</v>
      </c>
      <c r="K26" s="263">
        <v>542.2833333333333</v>
      </c>
      <c r="L26" s="263">
        <v>551.46666666666681</v>
      </c>
      <c r="M26" s="264">
        <v>533.1</v>
      </c>
      <c r="N26" s="264">
        <v>517.75</v>
      </c>
      <c r="O26" s="264">
        <v>11753800</v>
      </c>
      <c r="P26" s="265">
        <v>4.2521109770808203E-2</v>
      </c>
    </row>
    <row r="27" spans="1:16" ht="12.75" customHeight="1">
      <c r="A27" s="256">
        <v>17</v>
      </c>
      <c r="B27" s="269" t="s">
        <v>56</v>
      </c>
      <c r="C27" s="261" t="s">
        <v>58</v>
      </c>
      <c r="D27" s="262">
        <v>45351</v>
      </c>
      <c r="E27" s="261">
        <v>175</v>
      </c>
      <c r="F27" s="261">
        <v>173.66666666666666</v>
      </c>
      <c r="G27" s="263">
        <v>171.5333333333333</v>
      </c>
      <c r="H27" s="263">
        <v>168.06666666666663</v>
      </c>
      <c r="I27" s="263">
        <v>165.93333333333328</v>
      </c>
      <c r="J27" s="263">
        <v>177.13333333333333</v>
      </c>
      <c r="K27" s="263">
        <v>179.26666666666671</v>
      </c>
      <c r="L27" s="263">
        <v>182.73333333333335</v>
      </c>
      <c r="M27" s="264">
        <v>175.8</v>
      </c>
      <c r="N27" s="264">
        <v>170.2</v>
      </c>
      <c r="O27" s="264">
        <v>92540000</v>
      </c>
      <c r="P27" s="265">
        <v>-6.4419153961777966E-3</v>
      </c>
    </row>
    <row r="28" spans="1:16" ht="12.75" customHeight="1">
      <c r="A28" s="256">
        <v>18</v>
      </c>
      <c r="B28" s="269" t="s">
        <v>59</v>
      </c>
      <c r="C28" s="261" t="s">
        <v>60</v>
      </c>
      <c r="D28" s="262">
        <v>45351</v>
      </c>
      <c r="E28" s="261">
        <v>2998.8</v>
      </c>
      <c r="F28" s="261">
        <v>2989.4666666666667</v>
      </c>
      <c r="G28" s="263">
        <v>2969.3333333333335</v>
      </c>
      <c r="H28" s="263">
        <v>2939.8666666666668</v>
      </c>
      <c r="I28" s="263">
        <v>2919.7333333333336</v>
      </c>
      <c r="J28" s="263">
        <v>3018.9333333333334</v>
      </c>
      <c r="K28" s="263">
        <v>3039.0666666666666</v>
      </c>
      <c r="L28" s="263">
        <v>3068.5333333333333</v>
      </c>
      <c r="M28" s="264">
        <v>3009.6</v>
      </c>
      <c r="N28" s="264">
        <v>2960</v>
      </c>
      <c r="O28" s="264">
        <v>7175200</v>
      </c>
      <c r="P28" s="265">
        <v>5.3286750242212501E-2</v>
      </c>
    </row>
    <row r="29" spans="1:16" ht="12.75" customHeight="1">
      <c r="A29" s="256">
        <v>19</v>
      </c>
      <c r="B29" s="269" t="s">
        <v>45</v>
      </c>
      <c r="C29" s="261" t="s">
        <v>61</v>
      </c>
      <c r="D29" s="262">
        <v>45351</v>
      </c>
      <c r="E29" s="261">
        <v>1878.85</v>
      </c>
      <c r="F29" s="261">
        <v>1862.3166666666666</v>
      </c>
      <c r="G29" s="263">
        <v>1840.6333333333332</v>
      </c>
      <c r="H29" s="263">
        <v>1802.4166666666665</v>
      </c>
      <c r="I29" s="263">
        <v>1780.7333333333331</v>
      </c>
      <c r="J29" s="263">
        <v>1900.5333333333333</v>
      </c>
      <c r="K29" s="263">
        <v>1922.2166666666667</v>
      </c>
      <c r="L29" s="263">
        <v>1960.4333333333334</v>
      </c>
      <c r="M29" s="264">
        <v>1884</v>
      </c>
      <c r="N29" s="264">
        <v>1824.1</v>
      </c>
      <c r="O29" s="264">
        <v>2852324</v>
      </c>
      <c r="P29" s="265">
        <v>-4.743228336805981E-2</v>
      </c>
    </row>
    <row r="30" spans="1:16" ht="12.75" customHeight="1">
      <c r="A30" s="256">
        <v>20</v>
      </c>
      <c r="B30" s="269" t="s">
        <v>45</v>
      </c>
      <c r="C30" s="266" t="s">
        <v>62</v>
      </c>
      <c r="D30" s="262">
        <v>45351</v>
      </c>
      <c r="E30" s="261">
        <v>6327.4</v>
      </c>
      <c r="F30" s="261">
        <v>6351.5666666666666</v>
      </c>
      <c r="G30" s="263">
        <v>6266.0333333333328</v>
      </c>
      <c r="H30" s="263">
        <v>6204.6666666666661</v>
      </c>
      <c r="I30" s="263">
        <v>6119.1333333333323</v>
      </c>
      <c r="J30" s="263">
        <v>6412.9333333333334</v>
      </c>
      <c r="K30" s="263">
        <v>6498.4666666666681</v>
      </c>
      <c r="L30" s="263">
        <v>6559.8333333333339</v>
      </c>
      <c r="M30" s="264">
        <v>6437.1</v>
      </c>
      <c r="N30" s="264">
        <v>6290.2</v>
      </c>
      <c r="O30" s="264">
        <v>331650</v>
      </c>
      <c r="P30" s="265">
        <v>3.2212885154061621E-2</v>
      </c>
    </row>
    <row r="31" spans="1:16" ht="12.75" customHeight="1">
      <c r="A31" s="256">
        <v>21</v>
      </c>
      <c r="B31" s="269" t="s">
        <v>63</v>
      </c>
      <c r="C31" s="261" t="s">
        <v>64</v>
      </c>
      <c r="D31" s="262">
        <v>45351</v>
      </c>
      <c r="E31" s="261">
        <v>629.70000000000005</v>
      </c>
      <c r="F31" s="261">
        <v>644.18333333333339</v>
      </c>
      <c r="G31" s="263">
        <v>613.36666666666679</v>
      </c>
      <c r="H31" s="263">
        <v>597.03333333333342</v>
      </c>
      <c r="I31" s="263">
        <v>566.21666666666681</v>
      </c>
      <c r="J31" s="263">
        <v>660.51666666666677</v>
      </c>
      <c r="K31" s="263">
        <v>691.33333333333337</v>
      </c>
      <c r="L31" s="263">
        <v>707.66666666666674</v>
      </c>
      <c r="M31" s="264">
        <v>675</v>
      </c>
      <c r="N31" s="264">
        <v>627.85</v>
      </c>
      <c r="O31" s="264">
        <v>22598000</v>
      </c>
      <c r="P31" s="265">
        <v>0.16203013318249601</v>
      </c>
    </row>
    <row r="32" spans="1:16" ht="12.75" customHeight="1">
      <c r="A32" s="256">
        <v>22</v>
      </c>
      <c r="B32" s="269" t="s">
        <v>43</v>
      </c>
      <c r="C32" s="261" t="s">
        <v>65</v>
      </c>
      <c r="D32" s="262">
        <v>45351</v>
      </c>
      <c r="E32" s="261">
        <v>1164.6500000000001</v>
      </c>
      <c r="F32" s="261">
        <v>1159.9833333333333</v>
      </c>
      <c r="G32" s="263">
        <v>1148.9666666666667</v>
      </c>
      <c r="H32" s="263">
        <v>1133.2833333333333</v>
      </c>
      <c r="I32" s="263">
        <v>1122.2666666666667</v>
      </c>
      <c r="J32" s="263">
        <v>1175.6666666666667</v>
      </c>
      <c r="K32" s="263">
        <v>1186.6833333333336</v>
      </c>
      <c r="L32" s="263">
        <v>1202.3666666666668</v>
      </c>
      <c r="M32" s="264">
        <v>1171</v>
      </c>
      <c r="N32" s="264">
        <v>1144.3</v>
      </c>
      <c r="O32" s="264">
        <v>21359800</v>
      </c>
      <c r="P32" s="265">
        <v>-1.2610596969388793E-2</v>
      </c>
    </row>
    <row r="33" spans="1:16" ht="12.75" customHeight="1">
      <c r="A33" s="256">
        <v>23</v>
      </c>
      <c r="B33" s="269" t="s">
        <v>63</v>
      </c>
      <c r="C33" s="261" t="s">
        <v>66</v>
      </c>
      <c r="D33" s="262">
        <v>45351</v>
      </c>
      <c r="E33" s="261">
        <v>1066.55</v>
      </c>
      <c r="F33" s="261">
        <v>1062.55</v>
      </c>
      <c r="G33" s="263">
        <v>1049.25</v>
      </c>
      <c r="H33" s="263">
        <v>1031.95</v>
      </c>
      <c r="I33" s="263">
        <v>1018.6500000000001</v>
      </c>
      <c r="J33" s="263">
        <v>1079.8499999999999</v>
      </c>
      <c r="K33" s="263">
        <v>1093.1499999999996</v>
      </c>
      <c r="L33" s="263">
        <v>1110.4499999999998</v>
      </c>
      <c r="M33" s="264">
        <v>1075.8499999999999</v>
      </c>
      <c r="N33" s="264">
        <v>1045.25</v>
      </c>
      <c r="O33" s="264">
        <v>55625000</v>
      </c>
      <c r="P33" s="265">
        <v>-3.2813322432889477E-3</v>
      </c>
    </row>
    <row r="34" spans="1:16" ht="12.75" customHeight="1">
      <c r="A34" s="256">
        <v>24</v>
      </c>
      <c r="B34" s="269" t="s">
        <v>56</v>
      </c>
      <c r="C34" s="261" t="s">
        <v>67</v>
      </c>
      <c r="D34" s="262">
        <v>45351</v>
      </c>
      <c r="E34" s="261">
        <v>7601.05</v>
      </c>
      <c r="F34" s="261">
        <v>7593.1166666666659</v>
      </c>
      <c r="G34" s="263">
        <v>7518.2333333333318</v>
      </c>
      <c r="H34" s="263">
        <v>7435.4166666666661</v>
      </c>
      <c r="I34" s="263">
        <v>7360.5333333333319</v>
      </c>
      <c r="J34" s="263">
        <v>7675.9333333333316</v>
      </c>
      <c r="K34" s="263">
        <v>7750.8166666666648</v>
      </c>
      <c r="L34" s="263">
        <v>7833.6333333333314</v>
      </c>
      <c r="M34" s="264">
        <v>7668</v>
      </c>
      <c r="N34" s="264">
        <v>7510.3</v>
      </c>
      <c r="O34" s="264">
        <v>2157875</v>
      </c>
      <c r="P34" s="265">
        <v>-2.0810451471183307E-3</v>
      </c>
    </row>
    <row r="35" spans="1:16" ht="12.75" customHeight="1">
      <c r="A35" s="256">
        <v>25</v>
      </c>
      <c r="B35" s="269" t="s">
        <v>68</v>
      </c>
      <c r="C35" s="261" t="s">
        <v>69</v>
      </c>
      <c r="D35" s="262">
        <v>45351</v>
      </c>
      <c r="E35" s="261">
        <v>1648.8</v>
      </c>
      <c r="F35" s="261">
        <v>1644.4833333333333</v>
      </c>
      <c r="G35" s="263">
        <v>1635.7666666666667</v>
      </c>
      <c r="H35" s="263">
        <v>1622.7333333333333</v>
      </c>
      <c r="I35" s="263">
        <v>1614.0166666666667</v>
      </c>
      <c r="J35" s="263">
        <v>1657.5166666666667</v>
      </c>
      <c r="K35" s="263">
        <v>1666.2333333333333</v>
      </c>
      <c r="L35" s="263">
        <v>1679.2666666666667</v>
      </c>
      <c r="M35" s="264">
        <v>1653.2</v>
      </c>
      <c r="N35" s="264">
        <v>1631.45</v>
      </c>
      <c r="O35" s="264">
        <v>8810500</v>
      </c>
      <c r="P35" s="265">
        <v>-1.0111791472389192E-2</v>
      </c>
    </row>
    <row r="36" spans="1:16" ht="12.75" customHeight="1">
      <c r="A36" s="256">
        <v>26</v>
      </c>
      <c r="B36" s="269" t="s">
        <v>68</v>
      </c>
      <c r="C36" s="261" t="s">
        <v>70</v>
      </c>
      <c r="D36" s="262">
        <v>45351</v>
      </c>
      <c r="E36" s="261">
        <v>7246.3</v>
      </c>
      <c r="F36" s="261">
        <v>7222.833333333333</v>
      </c>
      <c r="G36" s="263">
        <v>7163.5666666666657</v>
      </c>
      <c r="H36" s="263">
        <v>7080.833333333333</v>
      </c>
      <c r="I36" s="263">
        <v>7021.5666666666657</v>
      </c>
      <c r="J36" s="263">
        <v>7305.5666666666657</v>
      </c>
      <c r="K36" s="263">
        <v>7364.8333333333339</v>
      </c>
      <c r="L36" s="263">
        <v>7447.5666666666657</v>
      </c>
      <c r="M36" s="264">
        <v>7282.1</v>
      </c>
      <c r="N36" s="264">
        <v>7140.1</v>
      </c>
      <c r="O36" s="264">
        <v>7054875</v>
      </c>
      <c r="P36" s="265">
        <v>1.7267172545556136E-2</v>
      </c>
    </row>
    <row r="37" spans="1:16" ht="12.75" customHeight="1">
      <c r="A37" s="256">
        <v>27</v>
      </c>
      <c r="B37" s="269" t="s">
        <v>56</v>
      </c>
      <c r="C37" s="261" t="s">
        <v>71</v>
      </c>
      <c r="D37" s="262">
        <v>45351</v>
      </c>
      <c r="E37" s="261">
        <v>2514.85</v>
      </c>
      <c r="F37" s="261">
        <v>2521.9166666666665</v>
      </c>
      <c r="G37" s="263">
        <v>2495.833333333333</v>
      </c>
      <c r="H37" s="263">
        <v>2476.8166666666666</v>
      </c>
      <c r="I37" s="263">
        <v>2450.7333333333331</v>
      </c>
      <c r="J37" s="263">
        <v>2540.9333333333329</v>
      </c>
      <c r="K37" s="263">
        <v>2567.016666666666</v>
      </c>
      <c r="L37" s="263">
        <v>2586.0333333333328</v>
      </c>
      <c r="M37" s="264">
        <v>2548</v>
      </c>
      <c r="N37" s="264">
        <v>2502.9</v>
      </c>
      <c r="O37" s="264">
        <v>1810500</v>
      </c>
      <c r="P37" s="265">
        <v>-1.7900732302685109E-2</v>
      </c>
    </row>
    <row r="38" spans="1:16" ht="12.75" customHeight="1">
      <c r="A38" s="256">
        <v>28</v>
      </c>
      <c r="B38" s="269" t="s">
        <v>45</v>
      </c>
      <c r="C38" s="267" t="s">
        <v>72</v>
      </c>
      <c r="D38" s="262">
        <v>45351</v>
      </c>
      <c r="E38" s="261">
        <v>394.9</v>
      </c>
      <c r="F38" s="261">
        <v>393.90000000000003</v>
      </c>
      <c r="G38" s="263">
        <v>388.20000000000005</v>
      </c>
      <c r="H38" s="263">
        <v>381.5</v>
      </c>
      <c r="I38" s="263">
        <v>375.8</v>
      </c>
      <c r="J38" s="263">
        <v>400.60000000000008</v>
      </c>
      <c r="K38" s="263">
        <v>406.3</v>
      </c>
      <c r="L38" s="263">
        <v>413.00000000000011</v>
      </c>
      <c r="M38" s="264">
        <v>399.6</v>
      </c>
      <c r="N38" s="264">
        <v>387.2</v>
      </c>
      <c r="O38" s="264">
        <v>10027200</v>
      </c>
      <c r="P38" s="265">
        <v>8.7643179451579317E-2</v>
      </c>
    </row>
    <row r="39" spans="1:16" ht="12.75" customHeight="1">
      <c r="A39" s="256">
        <v>29</v>
      </c>
      <c r="B39" s="269" t="s">
        <v>63</v>
      </c>
      <c r="C39" s="261" t="s">
        <v>73</v>
      </c>
      <c r="D39" s="262">
        <v>45351</v>
      </c>
      <c r="E39" s="261">
        <v>224.85</v>
      </c>
      <c r="F39" s="261">
        <v>225.51666666666665</v>
      </c>
      <c r="G39" s="263">
        <v>222.83333333333331</v>
      </c>
      <c r="H39" s="263">
        <v>220.81666666666666</v>
      </c>
      <c r="I39" s="263">
        <v>218.13333333333333</v>
      </c>
      <c r="J39" s="263">
        <v>227.5333333333333</v>
      </c>
      <c r="K39" s="263">
        <v>230.21666666666664</v>
      </c>
      <c r="L39" s="263">
        <v>232.23333333333329</v>
      </c>
      <c r="M39" s="264">
        <v>228.2</v>
      </c>
      <c r="N39" s="264">
        <v>223.5</v>
      </c>
      <c r="O39" s="264">
        <v>109442500</v>
      </c>
      <c r="P39" s="265">
        <v>-2.1655566978053903E-2</v>
      </c>
    </row>
    <row r="40" spans="1:16" ht="12.75" customHeight="1">
      <c r="A40" s="256">
        <v>30</v>
      </c>
      <c r="B40" s="269" t="s">
        <v>63</v>
      </c>
      <c r="C40" s="261" t="s">
        <v>74</v>
      </c>
      <c r="D40" s="262">
        <v>45351</v>
      </c>
      <c r="E40" s="261">
        <v>235.55</v>
      </c>
      <c r="F40" s="261">
        <v>234.16666666666666</v>
      </c>
      <c r="G40" s="263">
        <v>230.63333333333333</v>
      </c>
      <c r="H40" s="263">
        <v>225.71666666666667</v>
      </c>
      <c r="I40" s="263">
        <v>222.18333333333334</v>
      </c>
      <c r="J40" s="263">
        <v>239.08333333333331</v>
      </c>
      <c r="K40" s="263">
        <v>242.61666666666667</v>
      </c>
      <c r="L40" s="263">
        <v>247.5333333333333</v>
      </c>
      <c r="M40" s="264">
        <v>237.7</v>
      </c>
      <c r="N40" s="264">
        <v>229.25</v>
      </c>
      <c r="O40" s="264">
        <v>137001150</v>
      </c>
      <c r="P40" s="265">
        <v>-2.5649560025795177E-2</v>
      </c>
    </row>
    <row r="41" spans="1:16" ht="12.75" customHeight="1">
      <c r="A41" s="256">
        <v>31</v>
      </c>
      <c r="B41" s="269" t="s">
        <v>59</v>
      </c>
      <c r="C41" s="261" t="s">
        <v>75</v>
      </c>
      <c r="D41" s="262">
        <v>45351</v>
      </c>
      <c r="E41" s="261">
        <v>1470</v>
      </c>
      <c r="F41" s="261">
        <v>1460.7166666666665</v>
      </c>
      <c r="G41" s="263">
        <v>1440.4333333333329</v>
      </c>
      <c r="H41" s="263">
        <v>1410.8666666666666</v>
      </c>
      <c r="I41" s="263">
        <v>1390.583333333333</v>
      </c>
      <c r="J41" s="263">
        <v>1490.2833333333328</v>
      </c>
      <c r="K41" s="263">
        <v>1510.5666666666662</v>
      </c>
      <c r="L41" s="263">
        <v>1540.1333333333328</v>
      </c>
      <c r="M41" s="264">
        <v>1481</v>
      </c>
      <c r="N41" s="264">
        <v>1431.15</v>
      </c>
      <c r="O41" s="264">
        <v>1985625</v>
      </c>
      <c r="P41" s="265">
        <v>8.1053491220906493E-2</v>
      </c>
    </row>
    <row r="42" spans="1:16" ht="12.75" customHeight="1">
      <c r="A42" s="256">
        <v>32</v>
      </c>
      <c r="B42" s="269" t="s">
        <v>41</v>
      </c>
      <c r="C42" s="261" t="s">
        <v>76</v>
      </c>
      <c r="D42" s="262">
        <v>45351</v>
      </c>
      <c r="E42" s="261">
        <v>191.9</v>
      </c>
      <c r="F42" s="261">
        <v>191.35</v>
      </c>
      <c r="G42" s="263">
        <v>188.45</v>
      </c>
      <c r="H42" s="263">
        <v>185</v>
      </c>
      <c r="I42" s="263">
        <v>182.1</v>
      </c>
      <c r="J42" s="263">
        <v>194.79999999999998</v>
      </c>
      <c r="K42" s="263">
        <v>197.70000000000002</v>
      </c>
      <c r="L42" s="263">
        <v>201.14999999999998</v>
      </c>
      <c r="M42" s="264">
        <v>194.25</v>
      </c>
      <c r="N42" s="264">
        <v>187.9</v>
      </c>
      <c r="O42" s="264">
        <v>82382100</v>
      </c>
      <c r="P42" s="265">
        <v>2.5399077687123094E-2</v>
      </c>
    </row>
    <row r="43" spans="1:16" ht="12.75" customHeight="1">
      <c r="A43" s="256">
        <v>33</v>
      </c>
      <c r="B43" s="269" t="s">
        <v>59</v>
      </c>
      <c r="C43" s="261" t="s">
        <v>77</v>
      </c>
      <c r="D43" s="262">
        <v>45351</v>
      </c>
      <c r="E43" s="261">
        <v>558.1</v>
      </c>
      <c r="F43" s="261">
        <v>556</v>
      </c>
      <c r="G43" s="263">
        <v>553</v>
      </c>
      <c r="H43" s="263">
        <v>547.9</v>
      </c>
      <c r="I43" s="263">
        <v>544.9</v>
      </c>
      <c r="J43" s="263">
        <v>561.1</v>
      </c>
      <c r="K43" s="263">
        <v>564.1</v>
      </c>
      <c r="L43" s="263">
        <v>569.20000000000005</v>
      </c>
      <c r="M43" s="264">
        <v>559</v>
      </c>
      <c r="N43" s="264">
        <v>550.9</v>
      </c>
      <c r="O43" s="264">
        <v>9337680</v>
      </c>
      <c r="P43" s="265">
        <v>2.2402081225610639E-2</v>
      </c>
    </row>
    <row r="44" spans="1:16" ht="12.75" customHeight="1">
      <c r="A44" s="256">
        <v>34</v>
      </c>
      <c r="B44" s="269" t="s">
        <v>56</v>
      </c>
      <c r="C44" s="261" t="s">
        <v>78</v>
      </c>
      <c r="D44" s="262">
        <v>45351</v>
      </c>
      <c r="E44" s="261">
        <v>1253.3499999999999</v>
      </c>
      <c r="F44" s="261">
        <v>1239.6666666666667</v>
      </c>
      <c r="G44" s="263">
        <v>1219.0833333333335</v>
      </c>
      <c r="H44" s="263">
        <v>1184.8166666666668</v>
      </c>
      <c r="I44" s="263">
        <v>1164.2333333333336</v>
      </c>
      <c r="J44" s="263">
        <v>1273.9333333333334</v>
      </c>
      <c r="K44" s="263">
        <v>1294.5166666666669</v>
      </c>
      <c r="L44" s="263">
        <v>1328.7833333333333</v>
      </c>
      <c r="M44" s="264">
        <v>1260.25</v>
      </c>
      <c r="N44" s="264">
        <v>1205.4000000000001</v>
      </c>
      <c r="O44" s="264">
        <v>5853000</v>
      </c>
      <c r="P44" s="265">
        <v>8.5597700083464706E-2</v>
      </c>
    </row>
    <row r="45" spans="1:16" ht="12.75" customHeight="1">
      <c r="A45" s="256">
        <v>35</v>
      </c>
      <c r="B45" s="269" t="s">
        <v>79</v>
      </c>
      <c r="C45" s="261" t="s">
        <v>80</v>
      </c>
      <c r="D45" s="262">
        <v>45351</v>
      </c>
      <c r="E45" s="261">
        <v>1170.6500000000001</v>
      </c>
      <c r="F45" s="261">
        <v>1171.05</v>
      </c>
      <c r="G45" s="263">
        <v>1165.0999999999999</v>
      </c>
      <c r="H45" s="263">
        <v>1159.55</v>
      </c>
      <c r="I45" s="263">
        <v>1153.5999999999999</v>
      </c>
      <c r="J45" s="263">
        <v>1176.5999999999999</v>
      </c>
      <c r="K45" s="263">
        <v>1182.5500000000002</v>
      </c>
      <c r="L45" s="263">
        <v>1188.0999999999999</v>
      </c>
      <c r="M45" s="264">
        <v>1177</v>
      </c>
      <c r="N45" s="264">
        <v>1165.5</v>
      </c>
      <c r="O45" s="264">
        <v>30613750</v>
      </c>
      <c r="P45" s="265">
        <v>3.7040612730900431E-2</v>
      </c>
    </row>
    <row r="46" spans="1:16" ht="12.75" customHeight="1">
      <c r="A46" s="256">
        <v>36</v>
      </c>
      <c r="B46" s="269" t="s">
        <v>41</v>
      </c>
      <c r="C46" s="261" t="s">
        <v>81</v>
      </c>
      <c r="D46" s="262">
        <v>45351</v>
      </c>
      <c r="E46" s="261">
        <v>222.5</v>
      </c>
      <c r="F46" s="261">
        <v>222.20000000000002</v>
      </c>
      <c r="G46" s="263">
        <v>220.60000000000002</v>
      </c>
      <c r="H46" s="263">
        <v>218.70000000000002</v>
      </c>
      <c r="I46" s="263">
        <v>217.10000000000002</v>
      </c>
      <c r="J46" s="263">
        <v>224.10000000000002</v>
      </c>
      <c r="K46" s="263">
        <v>225.7</v>
      </c>
      <c r="L46" s="263">
        <v>227.60000000000002</v>
      </c>
      <c r="M46" s="264">
        <v>223.8</v>
      </c>
      <c r="N46" s="264">
        <v>220.3</v>
      </c>
      <c r="O46" s="264">
        <v>86850750</v>
      </c>
      <c r="P46" s="265">
        <v>2.3383854005567584E-2</v>
      </c>
    </row>
    <row r="47" spans="1:16" ht="12.75" customHeight="1">
      <c r="A47" s="256">
        <v>37</v>
      </c>
      <c r="B47" s="269" t="s">
        <v>43</v>
      </c>
      <c r="C47" s="261" t="s">
        <v>82</v>
      </c>
      <c r="D47" s="262">
        <v>45351</v>
      </c>
      <c r="E47" s="261">
        <v>262</v>
      </c>
      <c r="F47" s="261">
        <v>260.84999999999997</v>
      </c>
      <c r="G47" s="263">
        <v>258.84999999999991</v>
      </c>
      <c r="H47" s="263">
        <v>255.69999999999993</v>
      </c>
      <c r="I47" s="263">
        <v>253.69999999999987</v>
      </c>
      <c r="J47" s="263">
        <v>263.99999999999994</v>
      </c>
      <c r="K47" s="263">
        <v>266.00000000000006</v>
      </c>
      <c r="L47" s="263">
        <v>269.14999999999998</v>
      </c>
      <c r="M47" s="264">
        <v>262.85000000000002</v>
      </c>
      <c r="N47" s="264">
        <v>257.7</v>
      </c>
      <c r="O47" s="264">
        <v>39905000</v>
      </c>
      <c r="P47" s="265">
        <v>4.9717216888070501E-2</v>
      </c>
    </row>
    <row r="48" spans="1:16" ht="12.75" customHeight="1">
      <c r="A48" s="256">
        <v>38</v>
      </c>
      <c r="B48" s="269" t="s">
        <v>56</v>
      </c>
      <c r="C48" s="261" t="s">
        <v>83</v>
      </c>
      <c r="D48" s="262">
        <v>45351</v>
      </c>
      <c r="E48" s="261">
        <v>23244.25</v>
      </c>
      <c r="F48" s="261">
        <v>23082.366666666669</v>
      </c>
      <c r="G48" s="263">
        <v>22876.083333333336</v>
      </c>
      <c r="H48" s="263">
        <v>22507.916666666668</v>
      </c>
      <c r="I48" s="263">
        <v>22301.633333333335</v>
      </c>
      <c r="J48" s="263">
        <v>23450.533333333336</v>
      </c>
      <c r="K48" s="263">
        <v>23656.816666666669</v>
      </c>
      <c r="L48" s="263">
        <v>24024.983333333337</v>
      </c>
      <c r="M48" s="264">
        <v>23288.65</v>
      </c>
      <c r="N48" s="264">
        <v>22714.2</v>
      </c>
      <c r="O48" s="264">
        <v>126450</v>
      </c>
      <c r="P48" s="265">
        <v>3.6475409836065571E-2</v>
      </c>
    </row>
    <row r="49" spans="1:16" ht="12.75" customHeight="1">
      <c r="A49" s="256">
        <v>39</v>
      </c>
      <c r="B49" s="269" t="s">
        <v>84</v>
      </c>
      <c r="C49" s="261" t="s">
        <v>85</v>
      </c>
      <c r="D49" s="262">
        <v>45351</v>
      </c>
      <c r="E49" s="261">
        <v>496.35</v>
      </c>
      <c r="F49" s="261">
        <v>491.18333333333334</v>
      </c>
      <c r="G49" s="263">
        <v>477.16666666666669</v>
      </c>
      <c r="H49" s="263">
        <v>457.98333333333335</v>
      </c>
      <c r="I49" s="263">
        <v>443.9666666666667</v>
      </c>
      <c r="J49" s="263">
        <v>510.36666666666667</v>
      </c>
      <c r="K49" s="263">
        <v>524.38333333333333</v>
      </c>
      <c r="L49" s="263">
        <v>543.56666666666661</v>
      </c>
      <c r="M49" s="264">
        <v>505.2</v>
      </c>
      <c r="N49" s="264">
        <v>472</v>
      </c>
      <c r="O49" s="264">
        <v>37463400</v>
      </c>
      <c r="P49" s="265">
        <v>1.3291139240506329E-2</v>
      </c>
    </row>
    <row r="50" spans="1:16" ht="12.75" customHeight="1">
      <c r="A50" s="256">
        <v>40</v>
      </c>
      <c r="B50" s="269" t="s">
        <v>59</v>
      </c>
      <c r="C50" s="261" t="s">
        <v>86</v>
      </c>
      <c r="D50" s="262">
        <v>45351</v>
      </c>
      <c r="E50" s="261">
        <v>5161.3</v>
      </c>
      <c r="F50" s="261">
        <v>5173.5</v>
      </c>
      <c r="G50" s="263">
        <v>5116.3500000000004</v>
      </c>
      <c r="H50" s="263">
        <v>5071.4000000000005</v>
      </c>
      <c r="I50" s="263">
        <v>5014.2500000000009</v>
      </c>
      <c r="J50" s="263">
        <v>5218.45</v>
      </c>
      <c r="K50" s="263">
        <v>5275.5999999999995</v>
      </c>
      <c r="L50" s="263">
        <v>5320.5499999999993</v>
      </c>
      <c r="M50" s="264">
        <v>5230.6499999999996</v>
      </c>
      <c r="N50" s="264">
        <v>5128.55</v>
      </c>
      <c r="O50" s="264">
        <v>2342600</v>
      </c>
      <c r="P50" s="265">
        <v>5.6666952863398297E-3</v>
      </c>
    </row>
    <row r="51" spans="1:16" ht="12.75" customHeight="1">
      <c r="A51" s="256">
        <v>41</v>
      </c>
      <c r="B51" s="269" t="s">
        <v>87</v>
      </c>
      <c r="C51" s="266" t="s">
        <v>88</v>
      </c>
      <c r="D51" s="262">
        <v>45351</v>
      </c>
      <c r="E51" s="261">
        <v>836.6</v>
      </c>
      <c r="F51" s="261">
        <v>834.51666666666677</v>
      </c>
      <c r="G51" s="263">
        <v>827.88333333333355</v>
      </c>
      <c r="H51" s="263">
        <v>819.16666666666674</v>
      </c>
      <c r="I51" s="263">
        <v>812.53333333333353</v>
      </c>
      <c r="J51" s="263">
        <v>843.23333333333358</v>
      </c>
      <c r="K51" s="263">
        <v>849.86666666666679</v>
      </c>
      <c r="L51" s="263">
        <v>858.5833333333336</v>
      </c>
      <c r="M51" s="264">
        <v>841.15</v>
      </c>
      <c r="N51" s="264">
        <v>825.8</v>
      </c>
      <c r="O51" s="264">
        <v>5992000</v>
      </c>
      <c r="P51" s="265">
        <v>-4.8737894903953007E-2</v>
      </c>
    </row>
    <row r="52" spans="1:16" ht="12.75" customHeight="1">
      <c r="A52" s="256">
        <v>42</v>
      </c>
      <c r="B52" s="269" t="s">
        <v>63</v>
      </c>
      <c r="C52" s="261" t="s">
        <v>89</v>
      </c>
      <c r="D52" s="262">
        <v>45351</v>
      </c>
      <c r="E52" s="261">
        <v>478.2</v>
      </c>
      <c r="F52" s="261">
        <v>477.81666666666666</v>
      </c>
      <c r="G52" s="263">
        <v>471.43333333333334</v>
      </c>
      <c r="H52" s="263">
        <v>464.66666666666669</v>
      </c>
      <c r="I52" s="263">
        <v>458.28333333333336</v>
      </c>
      <c r="J52" s="263">
        <v>484.58333333333331</v>
      </c>
      <c r="K52" s="263">
        <v>490.96666666666664</v>
      </c>
      <c r="L52" s="263">
        <v>497.73333333333329</v>
      </c>
      <c r="M52" s="264">
        <v>484.2</v>
      </c>
      <c r="N52" s="264">
        <v>471.05</v>
      </c>
      <c r="O52" s="264">
        <v>56486700</v>
      </c>
      <c r="P52" s="265">
        <v>-4.1886810414584223E-3</v>
      </c>
    </row>
    <row r="53" spans="1:16" ht="12.75" customHeight="1">
      <c r="A53" s="256">
        <v>43</v>
      </c>
      <c r="B53" s="269" t="s">
        <v>68</v>
      </c>
      <c r="C53" s="268" t="s">
        <v>90</v>
      </c>
      <c r="D53" s="262">
        <v>45351</v>
      </c>
      <c r="E53" s="261">
        <v>769.85</v>
      </c>
      <c r="F53" s="261">
        <v>773.36666666666667</v>
      </c>
      <c r="G53" s="263">
        <v>763.73333333333335</v>
      </c>
      <c r="H53" s="263">
        <v>757.61666666666667</v>
      </c>
      <c r="I53" s="263">
        <v>747.98333333333335</v>
      </c>
      <c r="J53" s="263">
        <v>779.48333333333335</v>
      </c>
      <c r="K53" s="263">
        <v>789.11666666666679</v>
      </c>
      <c r="L53" s="263">
        <v>795.23333333333335</v>
      </c>
      <c r="M53" s="264">
        <v>783</v>
      </c>
      <c r="N53" s="264">
        <v>767.25</v>
      </c>
      <c r="O53" s="264">
        <v>4329975</v>
      </c>
      <c r="P53" s="265">
        <v>-2.6950043821209465E-2</v>
      </c>
    </row>
    <row r="54" spans="1:16" ht="12.75" customHeight="1">
      <c r="A54" s="256">
        <v>44</v>
      </c>
      <c r="B54" s="269" t="s">
        <v>45</v>
      </c>
      <c r="C54" s="266" t="s">
        <v>91</v>
      </c>
      <c r="D54" s="262">
        <v>45351</v>
      </c>
      <c r="E54" s="261">
        <v>373.75</v>
      </c>
      <c r="F54" s="261">
        <v>373.05</v>
      </c>
      <c r="G54" s="263">
        <v>369.5</v>
      </c>
      <c r="H54" s="263">
        <v>365.25</v>
      </c>
      <c r="I54" s="263">
        <v>361.7</v>
      </c>
      <c r="J54" s="263">
        <v>377.3</v>
      </c>
      <c r="K54" s="263">
        <v>380.85000000000008</v>
      </c>
      <c r="L54" s="263">
        <v>385.1</v>
      </c>
      <c r="M54" s="264">
        <v>376.6</v>
      </c>
      <c r="N54" s="264">
        <v>368.8</v>
      </c>
      <c r="O54" s="264">
        <v>7172500</v>
      </c>
      <c r="P54" s="265">
        <v>3.5665294924554183E-2</v>
      </c>
    </row>
    <row r="55" spans="1:16" ht="12.75" customHeight="1">
      <c r="A55" s="256">
        <v>45</v>
      </c>
      <c r="B55" s="269" t="s">
        <v>68</v>
      </c>
      <c r="C55" s="261" t="s">
        <v>92</v>
      </c>
      <c r="D55" s="262">
        <v>45351</v>
      </c>
      <c r="E55" s="261">
        <v>1230.95</v>
      </c>
      <c r="F55" s="261">
        <v>1241</v>
      </c>
      <c r="G55" s="263">
        <v>1206.95</v>
      </c>
      <c r="H55" s="263">
        <v>1182.95</v>
      </c>
      <c r="I55" s="263">
        <v>1148.9000000000001</v>
      </c>
      <c r="J55" s="263">
        <v>1265</v>
      </c>
      <c r="K55" s="263">
        <v>1299.0500000000002</v>
      </c>
      <c r="L55" s="263">
        <v>1323.05</v>
      </c>
      <c r="M55" s="264">
        <v>1275.05</v>
      </c>
      <c r="N55" s="264">
        <v>1217</v>
      </c>
      <c r="O55" s="264">
        <v>9810625</v>
      </c>
      <c r="P55" s="265">
        <v>2.4073590814196241E-2</v>
      </c>
    </row>
    <row r="56" spans="1:16" ht="12.75" customHeight="1">
      <c r="A56" s="256">
        <v>46</v>
      </c>
      <c r="B56" s="269" t="s">
        <v>43</v>
      </c>
      <c r="C56" s="261" t="s">
        <v>93</v>
      </c>
      <c r="D56" s="262">
        <v>45351</v>
      </c>
      <c r="E56" s="261">
        <v>1347.55</v>
      </c>
      <c r="F56" s="261">
        <v>1348.5833333333333</v>
      </c>
      <c r="G56" s="263">
        <v>1333.4666666666665</v>
      </c>
      <c r="H56" s="263">
        <v>1319.3833333333332</v>
      </c>
      <c r="I56" s="263">
        <v>1304.2666666666664</v>
      </c>
      <c r="J56" s="263">
        <v>1362.6666666666665</v>
      </c>
      <c r="K56" s="263">
        <v>1377.7833333333333</v>
      </c>
      <c r="L56" s="263">
        <v>1391.8666666666666</v>
      </c>
      <c r="M56" s="264">
        <v>1363.7</v>
      </c>
      <c r="N56" s="264">
        <v>1334.5</v>
      </c>
      <c r="O56" s="264">
        <v>9989200</v>
      </c>
      <c r="P56" s="265">
        <v>4.366723259762309E-2</v>
      </c>
    </row>
    <row r="57" spans="1:16" ht="12.75" customHeight="1">
      <c r="A57" s="256">
        <v>47</v>
      </c>
      <c r="B57" s="269" t="s">
        <v>45</v>
      </c>
      <c r="C57" s="261" t="s">
        <v>94</v>
      </c>
      <c r="D57" s="262">
        <v>45351</v>
      </c>
      <c r="E57" s="261">
        <v>412.85</v>
      </c>
      <c r="F57" s="261">
        <v>406.0333333333333</v>
      </c>
      <c r="G57" s="263">
        <v>397.41666666666663</v>
      </c>
      <c r="H57" s="263">
        <v>381.98333333333335</v>
      </c>
      <c r="I57" s="263">
        <v>373.36666666666667</v>
      </c>
      <c r="J57" s="263">
        <v>421.46666666666658</v>
      </c>
      <c r="K57" s="263">
        <v>430.08333333333326</v>
      </c>
      <c r="L57" s="263">
        <v>445.51666666666654</v>
      </c>
      <c r="M57" s="264">
        <v>414.65</v>
      </c>
      <c r="N57" s="264">
        <v>390.6</v>
      </c>
      <c r="O57" s="264">
        <v>72122400</v>
      </c>
      <c r="P57" s="265">
        <v>9.9993594260457369E-2</v>
      </c>
    </row>
    <row r="58" spans="1:16" ht="12.75" customHeight="1">
      <c r="A58" s="256">
        <v>48</v>
      </c>
      <c r="B58" s="269" t="s">
        <v>87</v>
      </c>
      <c r="C58" s="261" t="s">
        <v>95</v>
      </c>
      <c r="D58" s="262">
        <v>45351</v>
      </c>
      <c r="E58" s="261">
        <v>6285.5</v>
      </c>
      <c r="F58" s="261">
        <v>6283.25</v>
      </c>
      <c r="G58" s="263">
        <v>6216.5</v>
      </c>
      <c r="H58" s="263">
        <v>6147.5</v>
      </c>
      <c r="I58" s="263">
        <v>6080.75</v>
      </c>
      <c r="J58" s="263">
        <v>6352.25</v>
      </c>
      <c r="K58" s="263">
        <v>6419</v>
      </c>
      <c r="L58" s="263">
        <v>6488</v>
      </c>
      <c r="M58" s="264">
        <v>6350</v>
      </c>
      <c r="N58" s="264">
        <v>6214.25</v>
      </c>
      <c r="O58" s="264">
        <v>1291950</v>
      </c>
      <c r="P58" s="265">
        <v>6.2153163152053277E-2</v>
      </c>
    </row>
    <row r="59" spans="1:16" ht="12.75" customHeight="1">
      <c r="A59" s="256">
        <v>49</v>
      </c>
      <c r="B59" s="269" t="s">
        <v>59</v>
      </c>
      <c r="C59" s="261" t="s">
        <v>96</v>
      </c>
      <c r="D59" s="262">
        <v>45351</v>
      </c>
      <c r="E59" s="261">
        <v>2537.6999999999998</v>
      </c>
      <c r="F59" s="261">
        <v>2529.2666666666664</v>
      </c>
      <c r="G59" s="263">
        <v>2511.5333333333328</v>
      </c>
      <c r="H59" s="263">
        <v>2485.3666666666663</v>
      </c>
      <c r="I59" s="263">
        <v>2467.6333333333328</v>
      </c>
      <c r="J59" s="263">
        <v>2555.4333333333329</v>
      </c>
      <c r="K59" s="263">
        <v>2573.1666666666665</v>
      </c>
      <c r="L59" s="263">
        <v>2599.333333333333</v>
      </c>
      <c r="M59" s="264">
        <v>2547</v>
      </c>
      <c r="N59" s="264">
        <v>2503.1</v>
      </c>
      <c r="O59" s="264">
        <v>3792950</v>
      </c>
      <c r="P59" s="265">
        <v>-1.9985530837402784E-2</v>
      </c>
    </row>
    <row r="60" spans="1:16" ht="12.75" customHeight="1">
      <c r="A60" s="256">
        <v>50</v>
      </c>
      <c r="B60" s="269" t="s">
        <v>45</v>
      </c>
      <c r="C60" s="261" t="s">
        <v>97</v>
      </c>
      <c r="D60" s="262">
        <v>45351</v>
      </c>
      <c r="E60" s="261">
        <v>863.3</v>
      </c>
      <c r="F60" s="261">
        <v>850.31666666666661</v>
      </c>
      <c r="G60" s="263">
        <v>829.93333333333317</v>
      </c>
      <c r="H60" s="263">
        <v>796.56666666666661</v>
      </c>
      <c r="I60" s="263">
        <v>776.18333333333317</v>
      </c>
      <c r="J60" s="263">
        <v>883.68333333333317</v>
      </c>
      <c r="K60" s="263">
        <v>904.06666666666661</v>
      </c>
      <c r="L60" s="263">
        <v>937.43333333333317</v>
      </c>
      <c r="M60" s="264">
        <v>870.7</v>
      </c>
      <c r="N60" s="264">
        <v>816.95</v>
      </c>
      <c r="O60" s="264">
        <v>12001000</v>
      </c>
      <c r="P60" s="265">
        <v>8.165840468679586E-2</v>
      </c>
    </row>
    <row r="61" spans="1:16" ht="12.75" customHeight="1">
      <c r="A61" s="256">
        <v>51</v>
      </c>
      <c r="B61" s="269" t="s">
        <v>45</v>
      </c>
      <c r="C61" s="268" t="s">
        <v>98</v>
      </c>
      <c r="D61" s="262">
        <v>45351</v>
      </c>
      <c r="E61" s="261">
        <v>1147.1500000000001</v>
      </c>
      <c r="F61" s="261">
        <v>1139.8666666666666</v>
      </c>
      <c r="G61" s="263">
        <v>1128.1833333333332</v>
      </c>
      <c r="H61" s="263">
        <v>1109.2166666666667</v>
      </c>
      <c r="I61" s="263">
        <v>1097.5333333333333</v>
      </c>
      <c r="J61" s="263">
        <v>1158.833333333333</v>
      </c>
      <c r="K61" s="263">
        <v>1170.5166666666664</v>
      </c>
      <c r="L61" s="263">
        <v>1189.4833333333329</v>
      </c>
      <c r="M61" s="264">
        <v>1151.55</v>
      </c>
      <c r="N61" s="264">
        <v>1120.9000000000001</v>
      </c>
      <c r="O61" s="264">
        <v>767200</v>
      </c>
      <c r="P61" s="265">
        <v>7.2407045009784732E-2</v>
      </c>
    </row>
    <row r="62" spans="1:16" ht="12.75" customHeight="1">
      <c r="A62" s="256">
        <v>52</v>
      </c>
      <c r="B62" s="269" t="s">
        <v>41</v>
      </c>
      <c r="C62" s="266" t="s">
        <v>99</v>
      </c>
      <c r="D62" s="262">
        <v>45351</v>
      </c>
      <c r="E62" s="261">
        <v>303.14999999999998</v>
      </c>
      <c r="F62" s="261">
        <v>304.5333333333333</v>
      </c>
      <c r="G62" s="263">
        <v>300.56666666666661</v>
      </c>
      <c r="H62" s="263">
        <v>297.98333333333329</v>
      </c>
      <c r="I62" s="263">
        <v>294.01666666666659</v>
      </c>
      <c r="J62" s="263">
        <v>307.11666666666662</v>
      </c>
      <c r="K62" s="263">
        <v>311.08333333333331</v>
      </c>
      <c r="L62" s="263">
        <v>313.66666666666663</v>
      </c>
      <c r="M62" s="264">
        <v>308.5</v>
      </c>
      <c r="N62" s="264">
        <v>301.95</v>
      </c>
      <c r="O62" s="264">
        <v>16531200</v>
      </c>
      <c r="P62" s="265">
        <v>9.2307692307692316E-3</v>
      </c>
    </row>
    <row r="63" spans="1:16" ht="12.75" customHeight="1">
      <c r="A63" s="256">
        <v>53</v>
      </c>
      <c r="B63" s="269" t="s">
        <v>63</v>
      </c>
      <c r="C63" s="261" t="s">
        <v>100</v>
      </c>
      <c r="D63" s="262">
        <v>45351</v>
      </c>
      <c r="E63" s="261">
        <v>144.25</v>
      </c>
      <c r="F63" s="261">
        <v>143.93333333333334</v>
      </c>
      <c r="G63" s="263">
        <v>143.11666666666667</v>
      </c>
      <c r="H63" s="263">
        <v>141.98333333333335</v>
      </c>
      <c r="I63" s="263">
        <v>141.16666666666669</v>
      </c>
      <c r="J63" s="263">
        <v>145.06666666666666</v>
      </c>
      <c r="K63" s="263">
        <v>145.88333333333333</v>
      </c>
      <c r="L63" s="263">
        <v>147.01666666666665</v>
      </c>
      <c r="M63" s="264">
        <v>144.75</v>
      </c>
      <c r="N63" s="264">
        <v>142.80000000000001</v>
      </c>
      <c r="O63" s="264">
        <v>31440000</v>
      </c>
      <c r="P63" s="265">
        <v>-2.0102851799906497E-2</v>
      </c>
    </row>
    <row r="64" spans="1:16" ht="12.75" customHeight="1">
      <c r="A64" s="256">
        <v>54</v>
      </c>
      <c r="B64" s="269" t="s">
        <v>41</v>
      </c>
      <c r="C64" s="261" t="s">
        <v>101</v>
      </c>
      <c r="D64" s="262">
        <v>45351</v>
      </c>
      <c r="E64" s="261">
        <v>2262.85</v>
      </c>
      <c r="F64" s="261">
        <v>2244.2999999999997</v>
      </c>
      <c r="G64" s="263">
        <v>2190.1499999999996</v>
      </c>
      <c r="H64" s="263">
        <v>2117.4499999999998</v>
      </c>
      <c r="I64" s="263">
        <v>2063.2999999999997</v>
      </c>
      <c r="J64" s="263">
        <v>2316.9999999999995</v>
      </c>
      <c r="K64" s="263">
        <v>2371.15</v>
      </c>
      <c r="L64" s="263">
        <v>2443.8499999999995</v>
      </c>
      <c r="M64" s="264">
        <v>2298.4499999999998</v>
      </c>
      <c r="N64" s="264">
        <v>2171.6</v>
      </c>
      <c r="O64" s="264">
        <v>3213300</v>
      </c>
      <c r="P64" s="265">
        <v>4.5015474069211294E-3</v>
      </c>
    </row>
    <row r="65" spans="1:16" ht="12.75" customHeight="1">
      <c r="A65" s="256">
        <v>55</v>
      </c>
      <c r="B65" s="269" t="s">
        <v>59</v>
      </c>
      <c r="C65" s="261" t="s">
        <v>102</v>
      </c>
      <c r="D65" s="262">
        <v>45351</v>
      </c>
      <c r="E65" s="261">
        <v>538.04999999999995</v>
      </c>
      <c r="F65" s="261">
        <v>535.31666666666661</v>
      </c>
      <c r="G65" s="263">
        <v>530.88333333333321</v>
      </c>
      <c r="H65" s="263">
        <v>523.71666666666658</v>
      </c>
      <c r="I65" s="263">
        <v>519.28333333333319</v>
      </c>
      <c r="J65" s="263">
        <v>542.48333333333323</v>
      </c>
      <c r="K65" s="263">
        <v>546.91666666666663</v>
      </c>
      <c r="L65" s="263">
        <v>554.08333333333326</v>
      </c>
      <c r="M65" s="264">
        <v>539.75</v>
      </c>
      <c r="N65" s="264">
        <v>528.15</v>
      </c>
      <c r="O65" s="264">
        <v>23031250</v>
      </c>
      <c r="P65" s="265">
        <v>1.7562268735848013E-2</v>
      </c>
    </row>
    <row r="66" spans="1:16" ht="12.75" customHeight="1">
      <c r="A66" s="256">
        <v>56</v>
      </c>
      <c r="B66" s="269" t="s">
        <v>49</v>
      </c>
      <c r="C66" s="266" t="s">
        <v>103</v>
      </c>
      <c r="D66" s="262">
        <v>45351</v>
      </c>
      <c r="E66" s="261">
        <v>2273.9</v>
      </c>
      <c r="F66" s="261">
        <v>2260.7333333333331</v>
      </c>
      <c r="G66" s="263">
        <v>2231.4666666666662</v>
      </c>
      <c r="H66" s="263">
        <v>2189.0333333333333</v>
      </c>
      <c r="I66" s="263">
        <v>2159.7666666666664</v>
      </c>
      <c r="J66" s="263">
        <v>2303.1666666666661</v>
      </c>
      <c r="K66" s="263">
        <v>2332.4333333333334</v>
      </c>
      <c r="L66" s="263">
        <v>2374.8666666666659</v>
      </c>
      <c r="M66" s="264">
        <v>2290</v>
      </c>
      <c r="N66" s="264">
        <v>2218.3000000000002</v>
      </c>
      <c r="O66" s="264">
        <v>3209000</v>
      </c>
      <c r="P66" s="265">
        <v>-3.8801800403538726E-3</v>
      </c>
    </row>
    <row r="67" spans="1:16" ht="12.75" customHeight="1">
      <c r="A67" s="256">
        <v>57</v>
      </c>
      <c r="B67" s="269" t="s">
        <v>39</v>
      </c>
      <c r="C67" s="261" t="s">
        <v>104</v>
      </c>
      <c r="D67" s="262">
        <v>45351</v>
      </c>
      <c r="E67" s="261">
        <v>2258.25</v>
      </c>
      <c r="F67" s="261">
        <v>2256.9166666666665</v>
      </c>
      <c r="G67" s="263">
        <v>2245.083333333333</v>
      </c>
      <c r="H67" s="263">
        <v>2231.9166666666665</v>
      </c>
      <c r="I67" s="263">
        <v>2220.083333333333</v>
      </c>
      <c r="J67" s="263">
        <v>2270.083333333333</v>
      </c>
      <c r="K67" s="263">
        <v>2281.9166666666661</v>
      </c>
      <c r="L67" s="263">
        <v>2295.083333333333</v>
      </c>
      <c r="M67" s="264">
        <v>2268.75</v>
      </c>
      <c r="N67" s="264">
        <v>2243.75</v>
      </c>
      <c r="O67" s="264">
        <v>2133600</v>
      </c>
      <c r="P67" s="265">
        <v>1.8327605956471937E-2</v>
      </c>
    </row>
    <row r="68" spans="1:16" ht="12.75" customHeight="1">
      <c r="A68" s="256">
        <v>58</v>
      </c>
      <c r="B68" s="269" t="s">
        <v>45</v>
      </c>
      <c r="C68" s="266" t="s">
        <v>105</v>
      </c>
      <c r="D68" s="262">
        <v>45351</v>
      </c>
      <c r="E68" s="261">
        <v>139.5</v>
      </c>
      <c r="F68" s="261">
        <v>139.70000000000002</v>
      </c>
      <c r="G68" s="263">
        <v>137.60000000000002</v>
      </c>
      <c r="H68" s="263">
        <v>135.70000000000002</v>
      </c>
      <c r="I68" s="263">
        <v>133.60000000000002</v>
      </c>
      <c r="J68" s="263">
        <v>141.60000000000002</v>
      </c>
      <c r="K68" s="263">
        <v>143.69999999999999</v>
      </c>
      <c r="L68" s="263">
        <v>145.60000000000002</v>
      </c>
      <c r="M68" s="264">
        <v>141.80000000000001</v>
      </c>
      <c r="N68" s="264">
        <v>137.80000000000001</v>
      </c>
      <c r="O68" s="264">
        <v>16599000</v>
      </c>
      <c r="P68" s="265">
        <v>3.0353817504655493E-2</v>
      </c>
    </row>
    <row r="69" spans="1:16" ht="12.75" customHeight="1">
      <c r="A69" s="256">
        <v>59</v>
      </c>
      <c r="B69" s="269" t="s">
        <v>43</v>
      </c>
      <c r="C69" s="261" t="s">
        <v>106</v>
      </c>
      <c r="D69" s="262">
        <v>45351</v>
      </c>
      <c r="E69" s="261">
        <v>3598.75</v>
      </c>
      <c r="F69" s="261">
        <v>3595.9166666666665</v>
      </c>
      <c r="G69" s="263">
        <v>3577.833333333333</v>
      </c>
      <c r="H69" s="263">
        <v>3556.9166666666665</v>
      </c>
      <c r="I69" s="263">
        <v>3538.833333333333</v>
      </c>
      <c r="J69" s="263">
        <v>3616.833333333333</v>
      </c>
      <c r="K69" s="263">
        <v>3634.9166666666661</v>
      </c>
      <c r="L69" s="263">
        <v>3655.833333333333</v>
      </c>
      <c r="M69" s="264">
        <v>3614</v>
      </c>
      <c r="N69" s="264">
        <v>3575</v>
      </c>
      <c r="O69" s="264">
        <v>3875400</v>
      </c>
      <c r="P69" s="265">
        <v>1.0850852939642131E-2</v>
      </c>
    </row>
    <row r="70" spans="1:16" ht="12.75" customHeight="1">
      <c r="A70" s="256">
        <v>60</v>
      </c>
      <c r="B70" s="269" t="s">
        <v>45</v>
      </c>
      <c r="C70" s="268" t="s">
        <v>107</v>
      </c>
      <c r="D70" s="262">
        <v>45351</v>
      </c>
      <c r="E70" s="261">
        <v>5909.95</v>
      </c>
      <c r="F70" s="261">
        <v>5912.2999999999993</v>
      </c>
      <c r="G70" s="263">
        <v>5869.6999999999989</v>
      </c>
      <c r="H70" s="263">
        <v>5829.45</v>
      </c>
      <c r="I70" s="263">
        <v>5786.8499999999995</v>
      </c>
      <c r="J70" s="263">
        <v>5952.5499999999984</v>
      </c>
      <c r="K70" s="263">
        <v>5995.1499999999987</v>
      </c>
      <c r="L70" s="263">
        <v>6035.3999999999978</v>
      </c>
      <c r="M70" s="264">
        <v>5954.9</v>
      </c>
      <c r="N70" s="264">
        <v>5872.05</v>
      </c>
      <c r="O70" s="264">
        <v>1125700</v>
      </c>
      <c r="P70" s="265">
        <v>6.822926551527804E-2</v>
      </c>
    </row>
    <row r="71" spans="1:16" ht="12.75" customHeight="1">
      <c r="A71" s="256">
        <v>61</v>
      </c>
      <c r="B71" s="269" t="s">
        <v>108</v>
      </c>
      <c r="C71" s="261" t="s">
        <v>109</v>
      </c>
      <c r="D71" s="262">
        <v>45351</v>
      </c>
      <c r="E71" s="261">
        <v>771.4</v>
      </c>
      <c r="F71" s="261">
        <v>768.76666666666677</v>
      </c>
      <c r="G71" s="263">
        <v>761.68333333333351</v>
      </c>
      <c r="H71" s="263">
        <v>751.9666666666667</v>
      </c>
      <c r="I71" s="263">
        <v>744.88333333333344</v>
      </c>
      <c r="J71" s="263">
        <v>778.48333333333358</v>
      </c>
      <c r="K71" s="263">
        <v>785.56666666666683</v>
      </c>
      <c r="L71" s="263">
        <v>795.28333333333364</v>
      </c>
      <c r="M71" s="264">
        <v>775.85</v>
      </c>
      <c r="N71" s="264">
        <v>759.05</v>
      </c>
      <c r="O71" s="264">
        <v>51890850</v>
      </c>
      <c r="P71" s="265">
        <v>-3.548683501790184E-3</v>
      </c>
    </row>
    <row r="72" spans="1:16" ht="12.75" customHeight="1">
      <c r="A72" s="256">
        <v>62</v>
      </c>
      <c r="B72" s="269" t="s">
        <v>43</v>
      </c>
      <c r="C72" s="261" t="s">
        <v>110</v>
      </c>
      <c r="D72" s="262">
        <v>45351</v>
      </c>
      <c r="E72" s="261">
        <v>5887.2</v>
      </c>
      <c r="F72" s="261">
        <v>5863.083333333333</v>
      </c>
      <c r="G72" s="263">
        <v>5807.2166666666662</v>
      </c>
      <c r="H72" s="263">
        <v>5727.2333333333336</v>
      </c>
      <c r="I72" s="263">
        <v>5671.3666666666668</v>
      </c>
      <c r="J72" s="263">
        <v>5943.0666666666657</v>
      </c>
      <c r="K72" s="263">
        <v>5998.9333333333325</v>
      </c>
      <c r="L72" s="263">
        <v>6078.9166666666652</v>
      </c>
      <c r="M72" s="264">
        <v>5918.95</v>
      </c>
      <c r="N72" s="264">
        <v>5783.1</v>
      </c>
      <c r="O72" s="264">
        <v>1911375</v>
      </c>
      <c r="P72" s="265">
        <v>1.9943970117395945E-2</v>
      </c>
    </row>
    <row r="73" spans="1:16" ht="12.75" customHeight="1">
      <c r="A73" s="256">
        <v>63</v>
      </c>
      <c r="B73" s="269" t="s">
        <v>56</v>
      </c>
      <c r="C73" s="261" t="s">
        <v>111</v>
      </c>
      <c r="D73" s="262">
        <v>45351</v>
      </c>
      <c r="E73" s="261">
        <v>3694.5</v>
      </c>
      <c r="F73" s="261">
        <v>3669.3666666666668</v>
      </c>
      <c r="G73" s="263">
        <v>3635.1833333333334</v>
      </c>
      <c r="H73" s="263">
        <v>3575.8666666666668</v>
      </c>
      <c r="I73" s="263">
        <v>3541.6833333333334</v>
      </c>
      <c r="J73" s="263">
        <v>3728.6833333333334</v>
      </c>
      <c r="K73" s="263">
        <v>3762.8666666666668</v>
      </c>
      <c r="L73" s="263">
        <v>3822.1833333333334</v>
      </c>
      <c r="M73" s="264">
        <v>3703.55</v>
      </c>
      <c r="N73" s="264">
        <v>3610.05</v>
      </c>
      <c r="O73" s="264">
        <v>4185300</v>
      </c>
      <c r="P73" s="265">
        <v>3.7570498915401304E-2</v>
      </c>
    </row>
    <row r="74" spans="1:16" ht="12.75" customHeight="1">
      <c r="A74" s="256">
        <v>64</v>
      </c>
      <c r="B74" s="269" t="s">
        <v>56</v>
      </c>
      <c r="C74" s="261" t="s">
        <v>112</v>
      </c>
      <c r="D74" s="262">
        <v>45351</v>
      </c>
      <c r="E74" s="261">
        <v>3045.35</v>
      </c>
      <c r="F74" s="261">
        <v>3025.4333333333329</v>
      </c>
      <c r="G74" s="263">
        <v>2985.8666666666659</v>
      </c>
      <c r="H74" s="263">
        <v>2926.3833333333328</v>
      </c>
      <c r="I74" s="263">
        <v>2886.8166666666657</v>
      </c>
      <c r="J74" s="263">
        <v>3084.9166666666661</v>
      </c>
      <c r="K74" s="263">
        <v>3124.4833333333327</v>
      </c>
      <c r="L74" s="263">
        <v>3183.9666666666662</v>
      </c>
      <c r="M74" s="264">
        <v>3065</v>
      </c>
      <c r="N74" s="264">
        <v>2965.95</v>
      </c>
      <c r="O74" s="264">
        <v>3014275</v>
      </c>
      <c r="P74" s="265">
        <v>2.2004662004662005E-2</v>
      </c>
    </row>
    <row r="75" spans="1:16" ht="12.75" customHeight="1">
      <c r="A75" s="256">
        <v>65</v>
      </c>
      <c r="B75" s="269" t="s">
        <v>56</v>
      </c>
      <c r="C75" s="261" t="s">
        <v>113</v>
      </c>
      <c r="D75" s="262">
        <v>45351</v>
      </c>
      <c r="E75" s="261">
        <v>317.89999999999998</v>
      </c>
      <c r="F75" s="261">
        <v>316.40000000000003</v>
      </c>
      <c r="G75" s="263">
        <v>313.50000000000006</v>
      </c>
      <c r="H75" s="263">
        <v>309.10000000000002</v>
      </c>
      <c r="I75" s="263">
        <v>306.20000000000005</v>
      </c>
      <c r="J75" s="263">
        <v>320.80000000000007</v>
      </c>
      <c r="K75" s="263">
        <v>323.70000000000005</v>
      </c>
      <c r="L75" s="263">
        <v>328.10000000000008</v>
      </c>
      <c r="M75" s="264">
        <v>319.3</v>
      </c>
      <c r="N75" s="264">
        <v>312</v>
      </c>
      <c r="O75" s="264">
        <v>18154800</v>
      </c>
      <c r="P75" s="265">
        <v>2.541683611224075E-2</v>
      </c>
    </row>
    <row r="76" spans="1:16" ht="12.75" customHeight="1">
      <c r="A76" s="256">
        <v>66</v>
      </c>
      <c r="B76" s="269" t="s">
        <v>63</v>
      </c>
      <c r="C76" s="261" t="s">
        <v>114</v>
      </c>
      <c r="D76" s="262">
        <v>45351</v>
      </c>
      <c r="E76" s="261">
        <v>146.19999999999999</v>
      </c>
      <c r="F76" s="261">
        <v>145.58333333333334</v>
      </c>
      <c r="G76" s="263">
        <v>143.86666666666667</v>
      </c>
      <c r="H76" s="263">
        <v>141.53333333333333</v>
      </c>
      <c r="I76" s="263">
        <v>139.81666666666666</v>
      </c>
      <c r="J76" s="263">
        <v>147.91666666666669</v>
      </c>
      <c r="K76" s="263">
        <v>149.63333333333333</v>
      </c>
      <c r="L76" s="263">
        <v>151.9666666666667</v>
      </c>
      <c r="M76" s="264">
        <v>147.30000000000001</v>
      </c>
      <c r="N76" s="264">
        <v>143.25</v>
      </c>
      <c r="O76" s="264">
        <v>108460000</v>
      </c>
      <c r="P76" s="265">
        <v>-6.905283035062873E-2</v>
      </c>
    </row>
    <row r="77" spans="1:16" ht="12.75" customHeight="1">
      <c r="A77" s="256">
        <v>67</v>
      </c>
      <c r="B77" s="269" t="s">
        <v>84</v>
      </c>
      <c r="C77" s="261" t="s">
        <v>115</v>
      </c>
      <c r="D77" s="262">
        <v>45351</v>
      </c>
      <c r="E77" s="261">
        <v>173.1</v>
      </c>
      <c r="F77" s="261">
        <v>171.79999999999998</v>
      </c>
      <c r="G77" s="263">
        <v>167.49999999999997</v>
      </c>
      <c r="H77" s="263">
        <v>161.89999999999998</v>
      </c>
      <c r="I77" s="263">
        <v>157.59999999999997</v>
      </c>
      <c r="J77" s="263">
        <v>177.39999999999998</v>
      </c>
      <c r="K77" s="263">
        <v>181.7</v>
      </c>
      <c r="L77" s="263">
        <v>187.29999999999998</v>
      </c>
      <c r="M77" s="264">
        <v>176.1</v>
      </c>
      <c r="N77" s="264">
        <v>166.2</v>
      </c>
      <c r="O77" s="264">
        <v>162595500</v>
      </c>
      <c r="P77" s="265">
        <v>0.13001176433181774</v>
      </c>
    </row>
    <row r="78" spans="1:16" ht="12.75" customHeight="1">
      <c r="A78" s="256">
        <v>68</v>
      </c>
      <c r="B78" s="269" t="s">
        <v>43</v>
      </c>
      <c r="C78" s="261" t="s">
        <v>116</v>
      </c>
      <c r="D78" s="262">
        <v>45351</v>
      </c>
      <c r="E78" s="261">
        <v>907.15</v>
      </c>
      <c r="F78" s="261">
        <v>903.63333333333321</v>
      </c>
      <c r="G78" s="263">
        <v>895.46666666666647</v>
      </c>
      <c r="H78" s="263">
        <v>883.7833333333333</v>
      </c>
      <c r="I78" s="263">
        <v>875.61666666666656</v>
      </c>
      <c r="J78" s="263">
        <v>915.31666666666638</v>
      </c>
      <c r="K78" s="263">
        <v>923.48333333333312</v>
      </c>
      <c r="L78" s="263">
        <v>935.16666666666629</v>
      </c>
      <c r="M78" s="264">
        <v>911.8</v>
      </c>
      <c r="N78" s="264">
        <v>891.95</v>
      </c>
      <c r="O78" s="264">
        <v>11415850</v>
      </c>
      <c r="P78" s="265">
        <v>-1.1984689715755788E-2</v>
      </c>
    </row>
    <row r="79" spans="1:16" ht="12.75" customHeight="1">
      <c r="A79" s="256">
        <v>69</v>
      </c>
      <c r="B79" s="269" t="s">
        <v>117</v>
      </c>
      <c r="C79" s="261" t="s">
        <v>118</v>
      </c>
      <c r="D79" s="262">
        <v>45351</v>
      </c>
      <c r="E79" s="261">
        <v>78.650000000000006</v>
      </c>
      <c r="F79" s="261">
        <v>78.850000000000009</v>
      </c>
      <c r="G79" s="263">
        <v>77.050000000000011</v>
      </c>
      <c r="H79" s="263">
        <v>75.45</v>
      </c>
      <c r="I79" s="263">
        <v>73.650000000000006</v>
      </c>
      <c r="J79" s="263">
        <v>80.450000000000017</v>
      </c>
      <c r="K79" s="263">
        <v>82.25</v>
      </c>
      <c r="L79" s="263">
        <v>83.850000000000023</v>
      </c>
      <c r="M79" s="264">
        <v>80.650000000000006</v>
      </c>
      <c r="N79" s="264">
        <v>77.25</v>
      </c>
      <c r="O79" s="264">
        <v>221073750</v>
      </c>
      <c r="P79" s="265">
        <v>7.8986510745242856E-3</v>
      </c>
    </row>
    <row r="80" spans="1:16" ht="12.75" customHeight="1">
      <c r="A80" s="256">
        <v>70</v>
      </c>
      <c r="B80" s="269" t="s">
        <v>45</v>
      </c>
      <c r="C80" s="267" t="s">
        <v>119</v>
      </c>
      <c r="D80" s="262">
        <v>45351</v>
      </c>
      <c r="E80" s="261">
        <v>756.55</v>
      </c>
      <c r="F80" s="261">
        <v>751.38333333333333</v>
      </c>
      <c r="G80" s="263">
        <v>742.76666666666665</v>
      </c>
      <c r="H80" s="263">
        <v>728.98333333333335</v>
      </c>
      <c r="I80" s="263">
        <v>720.36666666666667</v>
      </c>
      <c r="J80" s="263">
        <v>765.16666666666663</v>
      </c>
      <c r="K80" s="263">
        <v>773.78333333333319</v>
      </c>
      <c r="L80" s="263">
        <v>787.56666666666661</v>
      </c>
      <c r="M80" s="264">
        <v>760</v>
      </c>
      <c r="N80" s="264">
        <v>737.6</v>
      </c>
      <c r="O80" s="264">
        <v>7285200</v>
      </c>
      <c r="P80" s="265">
        <v>-1.9250962548127408E-2</v>
      </c>
    </row>
    <row r="81" spans="1:16" ht="12.75" customHeight="1">
      <c r="A81" s="256">
        <v>71</v>
      </c>
      <c r="B81" s="269" t="s">
        <v>59</v>
      </c>
      <c r="C81" s="261" t="s">
        <v>120</v>
      </c>
      <c r="D81" s="262">
        <v>45351</v>
      </c>
      <c r="E81" s="261">
        <v>1176.8499999999999</v>
      </c>
      <c r="F81" s="261">
        <v>1179.8666666666666</v>
      </c>
      <c r="G81" s="263">
        <v>1162.333333333333</v>
      </c>
      <c r="H81" s="263">
        <v>1147.8166666666664</v>
      </c>
      <c r="I81" s="263">
        <v>1130.2833333333328</v>
      </c>
      <c r="J81" s="263">
        <v>1194.3833333333332</v>
      </c>
      <c r="K81" s="263">
        <v>1211.9166666666665</v>
      </c>
      <c r="L81" s="263">
        <v>1226.4333333333334</v>
      </c>
      <c r="M81" s="264">
        <v>1197.4000000000001</v>
      </c>
      <c r="N81" s="264">
        <v>1165.3499999999999</v>
      </c>
      <c r="O81" s="264">
        <v>7038500</v>
      </c>
      <c r="P81" s="265">
        <v>8.7110973820372223E-2</v>
      </c>
    </row>
    <row r="82" spans="1:16" ht="12.75" customHeight="1">
      <c r="A82" s="256">
        <v>72</v>
      </c>
      <c r="B82" s="269" t="s">
        <v>108</v>
      </c>
      <c r="C82" s="261" t="s">
        <v>121</v>
      </c>
      <c r="D82" s="262">
        <v>45351</v>
      </c>
      <c r="E82" s="261">
        <v>2412.4</v>
      </c>
      <c r="F82" s="261">
        <v>2390.5333333333333</v>
      </c>
      <c r="G82" s="263">
        <v>2362.7666666666664</v>
      </c>
      <c r="H82" s="263">
        <v>2313.1333333333332</v>
      </c>
      <c r="I82" s="263">
        <v>2285.3666666666663</v>
      </c>
      <c r="J82" s="263">
        <v>2440.1666666666665</v>
      </c>
      <c r="K82" s="263">
        <v>2467.9333333333338</v>
      </c>
      <c r="L82" s="263">
        <v>2517.5666666666666</v>
      </c>
      <c r="M82" s="264">
        <v>2418.3000000000002</v>
      </c>
      <c r="N82" s="264">
        <v>2340.9</v>
      </c>
      <c r="O82" s="264">
        <v>4095450</v>
      </c>
      <c r="P82" s="265">
        <v>0.13045758489576503</v>
      </c>
    </row>
    <row r="83" spans="1:16" ht="12.75" customHeight="1">
      <c r="A83" s="256">
        <v>73</v>
      </c>
      <c r="B83" s="269" t="s">
        <v>43</v>
      </c>
      <c r="C83" s="261" t="s">
        <v>122</v>
      </c>
      <c r="D83" s="262">
        <v>45351</v>
      </c>
      <c r="E83" s="261">
        <v>413.5</v>
      </c>
      <c r="F83" s="261">
        <v>414.2833333333333</v>
      </c>
      <c r="G83" s="263">
        <v>409.91666666666663</v>
      </c>
      <c r="H83" s="263">
        <v>406.33333333333331</v>
      </c>
      <c r="I83" s="263">
        <v>401.96666666666664</v>
      </c>
      <c r="J83" s="263">
        <v>417.86666666666662</v>
      </c>
      <c r="K83" s="263">
        <v>422.23333333333329</v>
      </c>
      <c r="L83" s="263">
        <v>425.81666666666661</v>
      </c>
      <c r="M83" s="264">
        <v>418.65</v>
      </c>
      <c r="N83" s="264">
        <v>410.7</v>
      </c>
      <c r="O83" s="264">
        <v>11868000</v>
      </c>
      <c r="P83" s="265">
        <v>8.1549439347604492E-3</v>
      </c>
    </row>
    <row r="84" spans="1:16" ht="12.75" customHeight="1">
      <c r="A84" s="256">
        <v>74</v>
      </c>
      <c r="B84" s="269" t="s">
        <v>49</v>
      </c>
      <c r="C84" s="261" t="s">
        <v>123</v>
      </c>
      <c r="D84" s="262">
        <v>45351</v>
      </c>
      <c r="E84" s="261">
        <v>2115.0500000000002</v>
      </c>
      <c r="F84" s="261">
        <v>2118.3833333333332</v>
      </c>
      <c r="G84" s="263">
        <v>2093.5666666666666</v>
      </c>
      <c r="H84" s="263">
        <v>2072.0833333333335</v>
      </c>
      <c r="I84" s="263">
        <v>2047.2666666666669</v>
      </c>
      <c r="J84" s="263">
        <v>2139.8666666666663</v>
      </c>
      <c r="K84" s="263">
        <v>2164.6833333333329</v>
      </c>
      <c r="L84" s="263">
        <v>2186.1666666666661</v>
      </c>
      <c r="M84" s="264">
        <v>2143.1999999999998</v>
      </c>
      <c r="N84" s="264">
        <v>2096.9</v>
      </c>
      <c r="O84" s="264">
        <v>9084942</v>
      </c>
      <c r="P84" s="265">
        <v>-2.357131632706511E-3</v>
      </c>
    </row>
    <row r="85" spans="1:16" ht="12.75" customHeight="1">
      <c r="A85" s="256">
        <v>75</v>
      </c>
      <c r="B85" s="269" t="s">
        <v>84</v>
      </c>
      <c r="C85" s="261" t="s">
        <v>124</v>
      </c>
      <c r="D85" s="262">
        <v>45351</v>
      </c>
      <c r="E85" s="261">
        <v>557.70000000000005</v>
      </c>
      <c r="F85" s="261">
        <v>559.63333333333333</v>
      </c>
      <c r="G85" s="263">
        <v>554.01666666666665</v>
      </c>
      <c r="H85" s="263">
        <v>550.33333333333337</v>
      </c>
      <c r="I85" s="263">
        <v>544.7166666666667</v>
      </c>
      <c r="J85" s="263">
        <v>563.31666666666661</v>
      </c>
      <c r="K85" s="263">
        <v>568.93333333333317</v>
      </c>
      <c r="L85" s="263">
        <v>572.61666666666656</v>
      </c>
      <c r="M85" s="264">
        <v>565.25</v>
      </c>
      <c r="N85" s="264">
        <v>555.95000000000005</v>
      </c>
      <c r="O85" s="264">
        <v>5460000</v>
      </c>
      <c r="P85" s="265">
        <v>2.0560747663551402E-2</v>
      </c>
    </row>
    <row r="86" spans="1:16" ht="12.75" customHeight="1">
      <c r="A86" s="256">
        <v>76</v>
      </c>
      <c r="B86" s="269" t="s">
        <v>45</v>
      </c>
      <c r="C86" s="268" t="s">
        <v>125</v>
      </c>
      <c r="D86" s="262">
        <v>45351</v>
      </c>
      <c r="E86" s="261">
        <v>2993.45</v>
      </c>
      <c r="F86" s="261">
        <v>2972.7333333333336</v>
      </c>
      <c r="G86" s="263">
        <v>2945.666666666667</v>
      </c>
      <c r="H86" s="263">
        <v>2897.8833333333332</v>
      </c>
      <c r="I86" s="263">
        <v>2870.8166666666666</v>
      </c>
      <c r="J86" s="263">
        <v>3020.5166666666673</v>
      </c>
      <c r="K86" s="263">
        <v>3047.5833333333339</v>
      </c>
      <c r="L86" s="263">
        <v>3095.3666666666677</v>
      </c>
      <c r="M86" s="264">
        <v>2999.8</v>
      </c>
      <c r="N86" s="264">
        <v>2924.95</v>
      </c>
      <c r="O86" s="264">
        <v>7648200</v>
      </c>
      <c r="P86" s="265">
        <v>1.2872467222884387E-2</v>
      </c>
    </row>
    <row r="87" spans="1:16" ht="12.75" customHeight="1">
      <c r="A87" s="256">
        <v>77</v>
      </c>
      <c r="B87" s="269" t="s">
        <v>41</v>
      </c>
      <c r="C87" s="261" t="s">
        <v>126</v>
      </c>
      <c r="D87" s="262">
        <v>45351</v>
      </c>
      <c r="E87" s="261">
        <v>1321.5</v>
      </c>
      <c r="F87" s="261">
        <v>1314.7666666666667</v>
      </c>
      <c r="G87" s="263">
        <v>1303.5833333333333</v>
      </c>
      <c r="H87" s="263">
        <v>1285.6666666666665</v>
      </c>
      <c r="I87" s="263">
        <v>1274.4833333333331</v>
      </c>
      <c r="J87" s="263">
        <v>1332.6833333333334</v>
      </c>
      <c r="K87" s="263">
        <v>1343.8666666666668</v>
      </c>
      <c r="L87" s="263">
        <v>1361.7833333333335</v>
      </c>
      <c r="M87" s="264">
        <v>1325.95</v>
      </c>
      <c r="N87" s="264">
        <v>1296.8499999999999</v>
      </c>
      <c r="O87" s="264">
        <v>4927500</v>
      </c>
      <c r="P87" s="265">
        <v>-1.5090945432740355E-2</v>
      </c>
    </row>
    <row r="88" spans="1:16" ht="12.75" customHeight="1">
      <c r="A88" s="256">
        <v>78</v>
      </c>
      <c r="B88" s="269" t="s">
        <v>87</v>
      </c>
      <c r="C88" s="261" t="s">
        <v>127</v>
      </c>
      <c r="D88" s="262">
        <v>45351</v>
      </c>
      <c r="E88" s="261">
        <v>1580.05</v>
      </c>
      <c r="F88" s="261">
        <v>1576.3</v>
      </c>
      <c r="G88" s="263">
        <v>1557.6</v>
      </c>
      <c r="H88" s="263">
        <v>1535.1499999999999</v>
      </c>
      <c r="I88" s="263">
        <v>1516.4499999999998</v>
      </c>
      <c r="J88" s="263">
        <v>1598.75</v>
      </c>
      <c r="K88" s="263">
        <v>1617.4500000000003</v>
      </c>
      <c r="L88" s="263">
        <v>1639.9</v>
      </c>
      <c r="M88" s="264">
        <v>1595</v>
      </c>
      <c r="N88" s="264">
        <v>1553.85</v>
      </c>
      <c r="O88" s="264">
        <v>12390700</v>
      </c>
      <c r="P88" s="265">
        <v>1.20061746040821E-2</v>
      </c>
    </row>
    <row r="89" spans="1:16" ht="12.75" customHeight="1">
      <c r="A89" s="256">
        <v>79</v>
      </c>
      <c r="B89" s="269" t="s">
        <v>68</v>
      </c>
      <c r="C89" s="261" t="s">
        <v>128</v>
      </c>
      <c r="D89" s="262">
        <v>45351</v>
      </c>
      <c r="E89" s="261">
        <v>3506.55</v>
      </c>
      <c r="F89" s="261">
        <v>3485.7833333333333</v>
      </c>
      <c r="G89" s="263">
        <v>3441.5666666666666</v>
      </c>
      <c r="H89" s="263">
        <v>3376.5833333333335</v>
      </c>
      <c r="I89" s="263">
        <v>3332.3666666666668</v>
      </c>
      <c r="J89" s="263">
        <v>3550.7666666666664</v>
      </c>
      <c r="K89" s="263">
        <v>3594.9833333333327</v>
      </c>
      <c r="L89" s="263">
        <v>3659.9666666666662</v>
      </c>
      <c r="M89" s="264">
        <v>3530</v>
      </c>
      <c r="N89" s="264">
        <v>3420.8</v>
      </c>
      <c r="O89" s="264">
        <v>2418300</v>
      </c>
      <c r="P89" s="265">
        <v>1.2306919502699987E-2</v>
      </c>
    </row>
    <row r="90" spans="1:16" ht="12.75" customHeight="1">
      <c r="A90" s="256">
        <v>80</v>
      </c>
      <c r="B90" s="269" t="s">
        <v>63</v>
      </c>
      <c r="C90" s="261" t="s">
        <v>129</v>
      </c>
      <c r="D90" s="262">
        <v>45351</v>
      </c>
      <c r="E90" s="261">
        <v>1466.2</v>
      </c>
      <c r="F90" s="261">
        <v>1465.6666666666667</v>
      </c>
      <c r="G90" s="263">
        <v>1457.7833333333335</v>
      </c>
      <c r="H90" s="263">
        <v>1449.3666666666668</v>
      </c>
      <c r="I90" s="263">
        <v>1441.4833333333336</v>
      </c>
      <c r="J90" s="263">
        <v>1474.0833333333335</v>
      </c>
      <c r="K90" s="263">
        <v>1481.9666666666667</v>
      </c>
      <c r="L90" s="263">
        <v>1490.3833333333334</v>
      </c>
      <c r="M90" s="264">
        <v>1473.55</v>
      </c>
      <c r="N90" s="264">
        <v>1457.25</v>
      </c>
      <c r="O90" s="264">
        <v>185712450</v>
      </c>
      <c r="P90" s="265">
        <v>-1.4298350347533403E-2</v>
      </c>
    </row>
    <row r="91" spans="1:16" ht="12.75" customHeight="1">
      <c r="A91" s="256">
        <v>81</v>
      </c>
      <c r="B91" s="269" t="s">
        <v>68</v>
      </c>
      <c r="C91" s="261" t="s">
        <v>130</v>
      </c>
      <c r="D91" s="262">
        <v>45351</v>
      </c>
      <c r="E91" s="261">
        <v>583.15</v>
      </c>
      <c r="F91" s="261">
        <v>584.18333333333328</v>
      </c>
      <c r="G91" s="263">
        <v>579.96666666666658</v>
      </c>
      <c r="H91" s="263">
        <v>576.7833333333333</v>
      </c>
      <c r="I91" s="263">
        <v>572.56666666666661</v>
      </c>
      <c r="J91" s="263">
        <v>587.36666666666656</v>
      </c>
      <c r="K91" s="263">
        <v>591.58333333333326</v>
      </c>
      <c r="L91" s="263">
        <v>594.76666666666654</v>
      </c>
      <c r="M91" s="264">
        <v>588.4</v>
      </c>
      <c r="N91" s="264">
        <v>581</v>
      </c>
      <c r="O91" s="264">
        <v>26881800</v>
      </c>
      <c r="P91" s="265">
        <v>3.6123123887051641E-2</v>
      </c>
    </row>
    <row r="92" spans="1:16" ht="12.75" customHeight="1">
      <c r="A92" s="256">
        <v>82</v>
      </c>
      <c r="B92" s="269" t="s">
        <v>56</v>
      </c>
      <c r="C92" s="261" t="s">
        <v>131</v>
      </c>
      <c r="D92" s="262">
        <v>45351</v>
      </c>
      <c r="E92" s="261">
        <v>4541.7</v>
      </c>
      <c r="F92" s="261">
        <v>4494.7833333333328</v>
      </c>
      <c r="G92" s="263">
        <v>4436.8666666666659</v>
      </c>
      <c r="H92" s="263">
        <v>4332.0333333333328</v>
      </c>
      <c r="I92" s="263">
        <v>4274.1166666666659</v>
      </c>
      <c r="J92" s="263">
        <v>4599.6166666666659</v>
      </c>
      <c r="K92" s="263">
        <v>4657.5333333333338</v>
      </c>
      <c r="L92" s="263">
        <v>4762.3666666666659</v>
      </c>
      <c r="M92" s="264">
        <v>4552.7</v>
      </c>
      <c r="N92" s="264">
        <v>4389.95</v>
      </c>
      <c r="O92" s="264">
        <v>2707800</v>
      </c>
      <c r="P92" s="265">
        <v>3.3550898889270583E-2</v>
      </c>
    </row>
    <row r="93" spans="1:16" ht="12.75" customHeight="1">
      <c r="A93" s="256">
        <v>83</v>
      </c>
      <c r="B93" s="269" t="s">
        <v>132</v>
      </c>
      <c r="C93" s="261" t="s">
        <v>133</v>
      </c>
      <c r="D93" s="262">
        <v>45351</v>
      </c>
      <c r="E93" s="261">
        <v>572.35</v>
      </c>
      <c r="F93" s="261">
        <v>571.43333333333328</v>
      </c>
      <c r="G93" s="263">
        <v>567.36666666666656</v>
      </c>
      <c r="H93" s="263">
        <v>562.38333333333333</v>
      </c>
      <c r="I93" s="263">
        <v>558.31666666666661</v>
      </c>
      <c r="J93" s="263">
        <v>576.41666666666652</v>
      </c>
      <c r="K93" s="263">
        <v>580.48333333333335</v>
      </c>
      <c r="L93" s="263">
        <v>585.46666666666647</v>
      </c>
      <c r="M93" s="264">
        <v>575.5</v>
      </c>
      <c r="N93" s="264">
        <v>566.45000000000005</v>
      </c>
      <c r="O93" s="264">
        <v>29611400</v>
      </c>
      <c r="P93" s="265">
        <v>2.6050257106820608E-2</v>
      </c>
    </row>
    <row r="94" spans="1:16" ht="12.75" customHeight="1">
      <c r="A94" s="256">
        <v>84</v>
      </c>
      <c r="B94" s="269" t="s">
        <v>132</v>
      </c>
      <c r="C94" s="267" t="s">
        <v>134</v>
      </c>
      <c r="D94" s="262">
        <v>45351</v>
      </c>
      <c r="E94" s="261">
        <v>286.05</v>
      </c>
      <c r="F94" s="261">
        <v>284.23333333333329</v>
      </c>
      <c r="G94" s="263">
        <v>277.46666666666658</v>
      </c>
      <c r="H94" s="263">
        <v>268.88333333333327</v>
      </c>
      <c r="I94" s="263">
        <v>262.11666666666656</v>
      </c>
      <c r="J94" s="263">
        <v>292.81666666666661</v>
      </c>
      <c r="K94" s="263">
        <v>299.58333333333337</v>
      </c>
      <c r="L94" s="263">
        <v>308.16666666666663</v>
      </c>
      <c r="M94" s="264">
        <v>291</v>
      </c>
      <c r="N94" s="264">
        <v>275.64999999999998</v>
      </c>
      <c r="O94" s="264">
        <v>37672400</v>
      </c>
      <c r="P94" s="265">
        <v>7.4365175332527206E-2</v>
      </c>
    </row>
    <row r="95" spans="1:16" ht="12.75" customHeight="1">
      <c r="A95" s="256">
        <v>85</v>
      </c>
      <c r="B95" s="269" t="s">
        <v>84</v>
      </c>
      <c r="C95" s="261" t="s">
        <v>135</v>
      </c>
      <c r="D95" s="262">
        <v>45351</v>
      </c>
      <c r="E95" s="261">
        <v>454.75</v>
      </c>
      <c r="F95" s="261">
        <v>449.2166666666667</v>
      </c>
      <c r="G95" s="263">
        <v>437.38333333333338</v>
      </c>
      <c r="H95" s="263">
        <v>420.01666666666671</v>
      </c>
      <c r="I95" s="263">
        <v>408.18333333333339</v>
      </c>
      <c r="J95" s="263">
        <v>466.58333333333337</v>
      </c>
      <c r="K95" s="263">
        <v>478.41666666666663</v>
      </c>
      <c r="L95" s="263">
        <v>495.78333333333336</v>
      </c>
      <c r="M95" s="264">
        <v>461.05</v>
      </c>
      <c r="N95" s="264">
        <v>431.85</v>
      </c>
      <c r="O95" s="264">
        <v>28998000</v>
      </c>
      <c r="P95" s="265">
        <v>-3.9613699365107752E-2</v>
      </c>
    </row>
    <row r="96" spans="1:16" ht="12.75" customHeight="1">
      <c r="A96" s="256">
        <v>86</v>
      </c>
      <c r="B96" s="269" t="s">
        <v>59</v>
      </c>
      <c r="C96" s="261" t="s">
        <v>136</v>
      </c>
      <c r="D96" s="262">
        <v>45351</v>
      </c>
      <c r="E96" s="261">
        <v>2457.9499999999998</v>
      </c>
      <c r="F96" s="261">
        <v>2452.0333333333333</v>
      </c>
      <c r="G96" s="263">
        <v>2438.0666666666666</v>
      </c>
      <c r="H96" s="263">
        <v>2418.1833333333334</v>
      </c>
      <c r="I96" s="263">
        <v>2404.2166666666667</v>
      </c>
      <c r="J96" s="263">
        <v>2471.9166666666665</v>
      </c>
      <c r="K96" s="263">
        <v>2485.8833333333328</v>
      </c>
      <c r="L96" s="263">
        <v>2505.7666666666664</v>
      </c>
      <c r="M96" s="264">
        <v>2466</v>
      </c>
      <c r="N96" s="264">
        <v>2432.15</v>
      </c>
      <c r="O96" s="264">
        <v>10938300</v>
      </c>
      <c r="P96" s="265">
        <v>2.6950471633253583E-3</v>
      </c>
    </row>
    <row r="97" spans="1:16" ht="12.75" customHeight="1">
      <c r="A97" s="256">
        <v>87</v>
      </c>
      <c r="B97" s="269" t="s">
        <v>63</v>
      </c>
      <c r="C97" s="261" t="s">
        <v>138</v>
      </c>
      <c r="D97" s="262">
        <v>45351</v>
      </c>
      <c r="E97" s="261">
        <v>1021.05</v>
      </c>
      <c r="F97" s="261">
        <v>1024.1666666666665</v>
      </c>
      <c r="G97" s="263">
        <v>1011.4833333333331</v>
      </c>
      <c r="H97" s="263">
        <v>1001.9166666666666</v>
      </c>
      <c r="I97" s="263">
        <v>989.23333333333323</v>
      </c>
      <c r="J97" s="263">
        <v>1033.7333333333331</v>
      </c>
      <c r="K97" s="263">
        <v>1046.4166666666665</v>
      </c>
      <c r="L97" s="263">
        <v>1055.9833333333329</v>
      </c>
      <c r="M97" s="264">
        <v>1036.8499999999999</v>
      </c>
      <c r="N97" s="264">
        <v>1014.6</v>
      </c>
      <c r="O97" s="264">
        <v>97771100</v>
      </c>
      <c r="P97" s="265">
        <v>-2.9920614525527675E-2</v>
      </c>
    </row>
    <row r="98" spans="1:16" ht="12.75" customHeight="1">
      <c r="A98" s="256">
        <v>88</v>
      </c>
      <c r="B98" s="269" t="s">
        <v>68</v>
      </c>
      <c r="C98" s="261" t="s">
        <v>139</v>
      </c>
      <c r="D98" s="262">
        <v>45351</v>
      </c>
      <c r="E98" s="261">
        <v>1498.85</v>
      </c>
      <c r="F98" s="261">
        <v>1491.8500000000001</v>
      </c>
      <c r="G98" s="263">
        <v>1481.0000000000002</v>
      </c>
      <c r="H98" s="263">
        <v>1463.15</v>
      </c>
      <c r="I98" s="263">
        <v>1452.3000000000002</v>
      </c>
      <c r="J98" s="263">
        <v>1509.7000000000003</v>
      </c>
      <c r="K98" s="263">
        <v>1520.5500000000002</v>
      </c>
      <c r="L98" s="263">
        <v>1538.4000000000003</v>
      </c>
      <c r="M98" s="264">
        <v>1502.7</v>
      </c>
      <c r="N98" s="264">
        <v>1474</v>
      </c>
      <c r="O98" s="264">
        <v>3241500</v>
      </c>
      <c r="P98" s="265">
        <v>-9.6241979835013751E-3</v>
      </c>
    </row>
    <row r="99" spans="1:16" ht="12.75" customHeight="1">
      <c r="A99" s="256">
        <v>89</v>
      </c>
      <c r="B99" s="269" t="s">
        <v>68</v>
      </c>
      <c r="C99" s="261" t="s">
        <v>140</v>
      </c>
      <c r="D99" s="262">
        <v>45351</v>
      </c>
      <c r="E99" s="261">
        <v>494.95</v>
      </c>
      <c r="F99" s="261">
        <v>491.40000000000003</v>
      </c>
      <c r="G99" s="263">
        <v>485.50000000000006</v>
      </c>
      <c r="H99" s="263">
        <v>476.05</v>
      </c>
      <c r="I99" s="263">
        <v>470.15000000000003</v>
      </c>
      <c r="J99" s="263">
        <v>500.85000000000008</v>
      </c>
      <c r="K99" s="263">
        <v>506.75000000000006</v>
      </c>
      <c r="L99" s="263">
        <v>516.20000000000005</v>
      </c>
      <c r="M99" s="264">
        <v>497.3</v>
      </c>
      <c r="N99" s="264">
        <v>481.95</v>
      </c>
      <c r="O99" s="264">
        <v>13396500</v>
      </c>
      <c r="P99" s="265">
        <v>-1.467343336275375E-2</v>
      </c>
    </row>
    <row r="100" spans="1:16" ht="12.75" customHeight="1">
      <c r="A100" s="256">
        <v>90</v>
      </c>
      <c r="B100" s="269" t="s">
        <v>79</v>
      </c>
      <c r="C100" s="261" t="s">
        <v>141</v>
      </c>
      <c r="D100" s="262">
        <v>45351</v>
      </c>
      <c r="E100" s="261">
        <v>14.8</v>
      </c>
      <c r="F100" s="261">
        <v>14.933333333333332</v>
      </c>
      <c r="G100" s="263">
        <v>14.566666666666663</v>
      </c>
      <c r="H100" s="263">
        <v>14.33333333333333</v>
      </c>
      <c r="I100" s="263">
        <v>13.966666666666661</v>
      </c>
      <c r="J100" s="263">
        <v>15.166666666666664</v>
      </c>
      <c r="K100" s="263">
        <v>15.533333333333335</v>
      </c>
      <c r="L100" s="263">
        <v>15.766666666666666</v>
      </c>
      <c r="M100" s="264">
        <v>15.3</v>
      </c>
      <c r="N100" s="264">
        <v>14.7</v>
      </c>
      <c r="O100" s="264">
        <v>1802960000</v>
      </c>
      <c r="P100" s="265">
        <v>1.637052403716064E-2</v>
      </c>
    </row>
    <row r="101" spans="1:16" ht="12.75" customHeight="1">
      <c r="A101" s="256">
        <v>91</v>
      </c>
      <c r="B101" s="269" t="s">
        <v>68</v>
      </c>
      <c r="C101" s="261" t="s">
        <v>142</v>
      </c>
      <c r="D101" s="262">
        <v>45351</v>
      </c>
      <c r="E101" s="261">
        <v>118.95</v>
      </c>
      <c r="F101" s="261">
        <v>118.55</v>
      </c>
      <c r="G101" s="263">
        <v>117.55</v>
      </c>
      <c r="H101" s="263">
        <v>116.15</v>
      </c>
      <c r="I101" s="263">
        <v>115.15</v>
      </c>
      <c r="J101" s="263">
        <v>119.94999999999999</v>
      </c>
      <c r="K101" s="263">
        <v>120.94999999999999</v>
      </c>
      <c r="L101" s="263">
        <v>122.34999999999998</v>
      </c>
      <c r="M101" s="264">
        <v>119.55</v>
      </c>
      <c r="N101" s="264">
        <v>117.15</v>
      </c>
      <c r="O101" s="264">
        <v>67825000</v>
      </c>
      <c r="P101" s="265">
        <v>1.3523610280932456E-2</v>
      </c>
    </row>
    <row r="102" spans="1:16" ht="12.75" customHeight="1">
      <c r="A102" s="256">
        <v>92</v>
      </c>
      <c r="B102" s="269" t="s">
        <v>63</v>
      </c>
      <c r="C102" s="267" t="s">
        <v>143</v>
      </c>
      <c r="D102" s="262">
        <v>45351</v>
      </c>
      <c r="E102" s="261">
        <v>83.15</v>
      </c>
      <c r="F102" s="261">
        <v>82.433333333333323</v>
      </c>
      <c r="G102" s="263">
        <v>81.566666666666649</v>
      </c>
      <c r="H102" s="263">
        <v>79.98333333333332</v>
      </c>
      <c r="I102" s="263">
        <v>79.116666666666646</v>
      </c>
      <c r="J102" s="263">
        <v>84.016666666666652</v>
      </c>
      <c r="K102" s="263">
        <v>84.883333333333326</v>
      </c>
      <c r="L102" s="263">
        <v>86.466666666666654</v>
      </c>
      <c r="M102" s="264">
        <v>83.3</v>
      </c>
      <c r="N102" s="264">
        <v>80.849999999999994</v>
      </c>
      <c r="O102" s="264">
        <v>309585000</v>
      </c>
      <c r="P102" s="265">
        <v>-3.2599779699547679E-2</v>
      </c>
    </row>
    <row r="103" spans="1:16" ht="12.75" customHeight="1">
      <c r="A103" s="256">
        <v>93</v>
      </c>
      <c r="B103" s="269" t="s">
        <v>45</v>
      </c>
      <c r="C103" s="261" t="s">
        <v>144</v>
      </c>
      <c r="D103" s="262">
        <v>45351</v>
      </c>
      <c r="E103" s="261">
        <v>140.65</v>
      </c>
      <c r="F103" s="261">
        <v>139.85</v>
      </c>
      <c r="G103" s="263">
        <v>137.79999999999998</v>
      </c>
      <c r="H103" s="263">
        <v>134.94999999999999</v>
      </c>
      <c r="I103" s="263">
        <v>132.89999999999998</v>
      </c>
      <c r="J103" s="263">
        <v>142.69999999999999</v>
      </c>
      <c r="K103" s="263">
        <v>144.75</v>
      </c>
      <c r="L103" s="263">
        <v>147.6</v>
      </c>
      <c r="M103" s="264">
        <v>141.9</v>
      </c>
      <c r="N103" s="264">
        <v>137</v>
      </c>
      <c r="O103" s="264">
        <v>62426250</v>
      </c>
      <c r="P103" s="265">
        <v>2.6958667489204197E-2</v>
      </c>
    </row>
    <row r="104" spans="1:16" ht="12.75" customHeight="1">
      <c r="A104" s="256">
        <v>94</v>
      </c>
      <c r="B104" s="269" t="s">
        <v>84</v>
      </c>
      <c r="C104" s="268" t="s">
        <v>145</v>
      </c>
      <c r="D104" s="262">
        <v>45351</v>
      </c>
      <c r="E104" s="261">
        <v>420.6</v>
      </c>
      <c r="F104" s="261">
        <v>415.91666666666669</v>
      </c>
      <c r="G104" s="263">
        <v>407.93333333333339</v>
      </c>
      <c r="H104" s="263">
        <v>395.26666666666671</v>
      </c>
      <c r="I104" s="263">
        <v>387.28333333333342</v>
      </c>
      <c r="J104" s="263">
        <v>428.58333333333337</v>
      </c>
      <c r="K104" s="263">
        <v>436.56666666666661</v>
      </c>
      <c r="L104" s="263">
        <v>449.23333333333335</v>
      </c>
      <c r="M104" s="264">
        <v>423.9</v>
      </c>
      <c r="N104" s="264">
        <v>403.25</v>
      </c>
      <c r="O104" s="264">
        <v>16095750</v>
      </c>
      <c r="P104" s="265">
        <v>8.630289532293986E-2</v>
      </c>
    </row>
    <row r="105" spans="1:16" ht="12.75" customHeight="1">
      <c r="A105" s="256">
        <v>95</v>
      </c>
      <c r="B105" s="269" t="s">
        <v>117</v>
      </c>
      <c r="C105" s="261" t="s">
        <v>146</v>
      </c>
      <c r="D105" s="262">
        <v>45351</v>
      </c>
      <c r="E105" s="261">
        <v>499</v>
      </c>
      <c r="F105" s="261">
        <v>493.13333333333338</v>
      </c>
      <c r="G105" s="263">
        <v>484.31666666666678</v>
      </c>
      <c r="H105" s="263">
        <v>469.63333333333338</v>
      </c>
      <c r="I105" s="263">
        <v>460.81666666666678</v>
      </c>
      <c r="J105" s="263">
        <v>507.81666666666678</v>
      </c>
      <c r="K105" s="263">
        <v>516.63333333333344</v>
      </c>
      <c r="L105" s="263">
        <v>531.31666666666683</v>
      </c>
      <c r="M105" s="264">
        <v>501.95</v>
      </c>
      <c r="N105" s="264">
        <v>478.45</v>
      </c>
      <c r="O105" s="264">
        <v>14892000</v>
      </c>
      <c r="P105" s="265">
        <v>-4.2315112540192927E-2</v>
      </c>
    </row>
    <row r="106" spans="1:16" ht="12.75" customHeight="1">
      <c r="A106" s="256">
        <v>96</v>
      </c>
      <c r="B106" s="269" t="s">
        <v>49</v>
      </c>
      <c r="C106" s="268" t="s">
        <v>147</v>
      </c>
      <c r="D106" s="262">
        <v>45351</v>
      </c>
      <c r="E106" s="261">
        <v>260.55</v>
      </c>
      <c r="F106" s="261">
        <v>258.08333333333331</v>
      </c>
      <c r="G106" s="263">
        <v>254.51666666666665</v>
      </c>
      <c r="H106" s="263">
        <v>248.48333333333335</v>
      </c>
      <c r="I106" s="263">
        <v>244.91666666666669</v>
      </c>
      <c r="J106" s="263">
        <v>264.11666666666662</v>
      </c>
      <c r="K106" s="263">
        <v>267.68333333333334</v>
      </c>
      <c r="L106" s="263">
        <v>273.71666666666658</v>
      </c>
      <c r="M106" s="264">
        <v>261.64999999999998</v>
      </c>
      <c r="N106" s="264">
        <v>252.05</v>
      </c>
      <c r="O106" s="264">
        <v>22298100</v>
      </c>
      <c r="P106" s="265">
        <v>3.7651821862348181E-2</v>
      </c>
    </row>
    <row r="107" spans="1:16" ht="12.75" customHeight="1">
      <c r="A107" s="256">
        <v>97</v>
      </c>
      <c r="B107" s="269" t="s">
        <v>45</v>
      </c>
      <c r="C107" s="266" t="s">
        <v>148</v>
      </c>
      <c r="D107" s="262">
        <v>45351</v>
      </c>
      <c r="E107" s="261">
        <v>2549.4499999999998</v>
      </c>
      <c r="F107" s="261">
        <v>2519.1333333333337</v>
      </c>
      <c r="G107" s="263">
        <v>2478.8666666666672</v>
      </c>
      <c r="H107" s="263">
        <v>2408.2833333333338</v>
      </c>
      <c r="I107" s="263">
        <v>2368.0166666666673</v>
      </c>
      <c r="J107" s="263">
        <v>2589.7166666666672</v>
      </c>
      <c r="K107" s="263">
        <v>2629.9833333333336</v>
      </c>
      <c r="L107" s="263">
        <v>2700.5666666666671</v>
      </c>
      <c r="M107" s="264">
        <v>2559.4</v>
      </c>
      <c r="N107" s="264">
        <v>2448.5500000000002</v>
      </c>
      <c r="O107" s="264">
        <v>993000</v>
      </c>
      <c r="P107" s="265">
        <v>-4.3905257076834202E-2</v>
      </c>
    </row>
    <row r="108" spans="1:16" ht="12.75" customHeight="1">
      <c r="A108" s="256">
        <v>98</v>
      </c>
      <c r="B108" s="269" t="s">
        <v>45</v>
      </c>
      <c r="C108" s="268" t="s">
        <v>149</v>
      </c>
      <c r="D108" s="262">
        <v>45351</v>
      </c>
      <c r="E108" s="261">
        <v>2917.55</v>
      </c>
      <c r="F108" s="261">
        <v>2909.9166666666665</v>
      </c>
      <c r="G108" s="263">
        <v>2880.5333333333328</v>
      </c>
      <c r="H108" s="263">
        <v>2843.5166666666664</v>
      </c>
      <c r="I108" s="263">
        <v>2814.1333333333328</v>
      </c>
      <c r="J108" s="263">
        <v>2946.9333333333329</v>
      </c>
      <c r="K108" s="263">
        <v>2976.3166666666671</v>
      </c>
      <c r="L108" s="263">
        <v>3013.333333333333</v>
      </c>
      <c r="M108" s="264">
        <v>2939.3</v>
      </c>
      <c r="N108" s="264">
        <v>2872.9</v>
      </c>
      <c r="O108" s="264">
        <v>5346900</v>
      </c>
      <c r="P108" s="265">
        <v>0.11365908522869282</v>
      </c>
    </row>
    <row r="109" spans="1:16" ht="12.75" customHeight="1">
      <c r="A109" s="256">
        <v>99</v>
      </c>
      <c r="B109" s="269" t="s">
        <v>63</v>
      </c>
      <c r="C109" s="261" t="s">
        <v>150</v>
      </c>
      <c r="D109" s="262">
        <v>45351</v>
      </c>
      <c r="E109" s="261">
        <v>1535.25</v>
      </c>
      <c r="F109" s="261">
        <v>1534.6000000000001</v>
      </c>
      <c r="G109" s="263">
        <v>1523.8000000000002</v>
      </c>
      <c r="H109" s="263">
        <v>1512.3500000000001</v>
      </c>
      <c r="I109" s="263">
        <v>1501.5500000000002</v>
      </c>
      <c r="J109" s="263">
        <v>1546.0500000000002</v>
      </c>
      <c r="K109" s="263">
        <v>1556.85</v>
      </c>
      <c r="L109" s="263">
        <v>1568.3000000000002</v>
      </c>
      <c r="M109" s="264">
        <v>1545.4</v>
      </c>
      <c r="N109" s="264">
        <v>1523.15</v>
      </c>
      <c r="O109" s="264">
        <v>25933000</v>
      </c>
      <c r="P109" s="265">
        <v>-1.1793845860722111E-2</v>
      </c>
    </row>
    <row r="110" spans="1:16" ht="12.75" customHeight="1">
      <c r="A110" s="256">
        <v>100</v>
      </c>
      <c r="B110" s="269" t="s">
        <v>79</v>
      </c>
      <c r="C110" s="261" t="s">
        <v>151</v>
      </c>
      <c r="D110" s="262">
        <v>45351</v>
      </c>
      <c r="E110" s="261">
        <v>233.45</v>
      </c>
      <c r="F110" s="261">
        <v>232.15</v>
      </c>
      <c r="G110" s="263">
        <v>228.9</v>
      </c>
      <c r="H110" s="263">
        <v>224.35</v>
      </c>
      <c r="I110" s="263">
        <v>221.1</v>
      </c>
      <c r="J110" s="263">
        <v>236.70000000000002</v>
      </c>
      <c r="K110" s="263">
        <v>239.95000000000002</v>
      </c>
      <c r="L110" s="263">
        <v>244.50000000000003</v>
      </c>
      <c r="M110" s="264">
        <v>235.4</v>
      </c>
      <c r="N110" s="264">
        <v>227.6</v>
      </c>
      <c r="O110" s="264">
        <v>91439600</v>
      </c>
      <c r="P110" s="265">
        <v>-1.2448132780082987E-2</v>
      </c>
    </row>
    <row r="111" spans="1:16" ht="12.75" customHeight="1">
      <c r="A111" s="256">
        <v>101</v>
      </c>
      <c r="B111" s="269" t="s">
        <v>87</v>
      </c>
      <c r="C111" s="261" t="s">
        <v>152</v>
      </c>
      <c r="D111" s="262">
        <v>45351</v>
      </c>
      <c r="E111" s="261">
        <v>1665.2</v>
      </c>
      <c r="F111" s="261">
        <v>1670.8999999999999</v>
      </c>
      <c r="G111" s="263">
        <v>1652.7999999999997</v>
      </c>
      <c r="H111" s="263">
        <v>1640.3999999999999</v>
      </c>
      <c r="I111" s="263">
        <v>1622.2999999999997</v>
      </c>
      <c r="J111" s="263">
        <v>1683.2999999999997</v>
      </c>
      <c r="K111" s="263">
        <v>1701.3999999999996</v>
      </c>
      <c r="L111" s="263">
        <v>1713.7999999999997</v>
      </c>
      <c r="M111" s="264">
        <v>1689</v>
      </c>
      <c r="N111" s="264">
        <v>1658.5</v>
      </c>
      <c r="O111" s="264">
        <v>22718800</v>
      </c>
      <c r="P111" s="265">
        <v>1.8999605296207256E-2</v>
      </c>
    </row>
    <row r="112" spans="1:16" ht="12.75" customHeight="1">
      <c r="A112" s="256">
        <v>102</v>
      </c>
      <c r="B112" s="269" t="s">
        <v>84</v>
      </c>
      <c r="C112" s="261" t="s">
        <v>154</v>
      </c>
      <c r="D112" s="262">
        <v>45351</v>
      </c>
      <c r="E112" s="261">
        <v>147.85</v>
      </c>
      <c r="F112" s="261">
        <v>146.86666666666665</v>
      </c>
      <c r="G112" s="263">
        <v>144.43333333333328</v>
      </c>
      <c r="H112" s="263">
        <v>141.01666666666662</v>
      </c>
      <c r="I112" s="263">
        <v>138.58333333333326</v>
      </c>
      <c r="J112" s="263">
        <v>150.2833333333333</v>
      </c>
      <c r="K112" s="263">
        <v>152.71666666666664</v>
      </c>
      <c r="L112" s="263">
        <v>156.13333333333333</v>
      </c>
      <c r="M112" s="264">
        <v>149.30000000000001</v>
      </c>
      <c r="N112" s="264">
        <v>143.44999999999999</v>
      </c>
      <c r="O112" s="264">
        <v>114367500</v>
      </c>
      <c r="P112" s="265">
        <v>-4.3230016313213701E-2</v>
      </c>
    </row>
    <row r="113" spans="1:16" ht="12.75" customHeight="1">
      <c r="A113" s="256">
        <v>103</v>
      </c>
      <c r="B113" s="269" t="s">
        <v>43</v>
      </c>
      <c r="C113" s="261" t="s">
        <v>155</v>
      </c>
      <c r="D113" s="262">
        <v>45351</v>
      </c>
      <c r="E113" s="261">
        <v>1127.25</v>
      </c>
      <c r="F113" s="261">
        <v>1122.0333333333335</v>
      </c>
      <c r="G113" s="263">
        <v>1113.166666666667</v>
      </c>
      <c r="H113" s="263">
        <v>1099.0833333333335</v>
      </c>
      <c r="I113" s="263">
        <v>1090.2166666666669</v>
      </c>
      <c r="J113" s="263">
        <v>1136.116666666667</v>
      </c>
      <c r="K113" s="263">
        <v>1144.9833333333333</v>
      </c>
      <c r="L113" s="263">
        <v>1159.0666666666671</v>
      </c>
      <c r="M113" s="264">
        <v>1130.9000000000001</v>
      </c>
      <c r="N113" s="264">
        <v>1107.95</v>
      </c>
      <c r="O113" s="264">
        <v>2076750</v>
      </c>
      <c r="P113" s="265">
        <v>1.8489002231431302E-2</v>
      </c>
    </row>
    <row r="114" spans="1:16" ht="12.75" customHeight="1">
      <c r="A114" s="256">
        <v>104</v>
      </c>
      <c r="B114" s="269" t="s">
        <v>45</v>
      </c>
      <c r="C114" s="268" t="s">
        <v>156</v>
      </c>
      <c r="D114" s="262">
        <v>45351</v>
      </c>
      <c r="E114" s="261">
        <v>989.8</v>
      </c>
      <c r="F114" s="261">
        <v>988.11666666666667</v>
      </c>
      <c r="G114" s="263">
        <v>978.73333333333335</v>
      </c>
      <c r="H114" s="263">
        <v>967.66666666666663</v>
      </c>
      <c r="I114" s="263">
        <v>958.2833333333333</v>
      </c>
      <c r="J114" s="263">
        <v>999.18333333333339</v>
      </c>
      <c r="K114" s="263">
        <v>1008.5666666666668</v>
      </c>
      <c r="L114" s="263">
        <v>1019.6333333333334</v>
      </c>
      <c r="M114" s="264">
        <v>997.5</v>
      </c>
      <c r="N114" s="264">
        <v>977.05</v>
      </c>
      <c r="O114" s="264">
        <v>15596000</v>
      </c>
      <c r="P114" s="265">
        <v>3.2018991372821493E-2</v>
      </c>
    </row>
    <row r="115" spans="1:16" ht="12.75" customHeight="1">
      <c r="A115" s="256">
        <v>105</v>
      </c>
      <c r="B115" s="269" t="s">
        <v>59</v>
      </c>
      <c r="C115" s="261" t="s">
        <v>157</v>
      </c>
      <c r="D115" s="262">
        <v>45351</v>
      </c>
      <c r="E115" s="261">
        <v>444.9</v>
      </c>
      <c r="F115" s="261">
        <v>447.3</v>
      </c>
      <c r="G115" s="263">
        <v>440.55</v>
      </c>
      <c r="H115" s="263">
        <v>436.2</v>
      </c>
      <c r="I115" s="263">
        <v>429.45</v>
      </c>
      <c r="J115" s="263">
        <v>451.65000000000003</v>
      </c>
      <c r="K115" s="263">
        <v>458.40000000000003</v>
      </c>
      <c r="L115" s="263">
        <v>462.75000000000006</v>
      </c>
      <c r="M115" s="264">
        <v>454.05</v>
      </c>
      <c r="N115" s="264">
        <v>442.95</v>
      </c>
      <c r="O115" s="264">
        <v>91163200</v>
      </c>
      <c r="P115" s="265">
        <v>7.8170533247549481E-2</v>
      </c>
    </row>
    <row r="116" spans="1:16" ht="12.75" customHeight="1">
      <c r="A116" s="256">
        <v>106</v>
      </c>
      <c r="B116" s="269" t="s">
        <v>132</v>
      </c>
      <c r="C116" s="261" t="s">
        <v>158</v>
      </c>
      <c r="D116" s="262">
        <v>45351</v>
      </c>
      <c r="E116" s="261">
        <v>736.45</v>
      </c>
      <c r="F116" s="261">
        <v>732.31666666666661</v>
      </c>
      <c r="G116" s="263">
        <v>724.83333333333326</v>
      </c>
      <c r="H116" s="263">
        <v>713.2166666666667</v>
      </c>
      <c r="I116" s="263">
        <v>705.73333333333335</v>
      </c>
      <c r="J116" s="263">
        <v>743.93333333333317</v>
      </c>
      <c r="K116" s="263">
        <v>751.41666666666652</v>
      </c>
      <c r="L116" s="263">
        <v>763.03333333333308</v>
      </c>
      <c r="M116" s="264">
        <v>739.8</v>
      </c>
      <c r="N116" s="264">
        <v>720.7</v>
      </c>
      <c r="O116" s="264">
        <v>25922500</v>
      </c>
      <c r="P116" s="265">
        <v>2.3845963959516169E-2</v>
      </c>
    </row>
    <row r="117" spans="1:16" ht="12.75" customHeight="1">
      <c r="A117" s="256">
        <v>107</v>
      </c>
      <c r="B117" s="269" t="s">
        <v>49</v>
      </c>
      <c r="C117" s="261" t="s">
        <v>159</v>
      </c>
      <c r="D117" s="262">
        <v>45351</v>
      </c>
      <c r="E117" s="261">
        <v>4343.55</v>
      </c>
      <c r="F117" s="261">
        <v>4306.0166666666664</v>
      </c>
      <c r="G117" s="263">
        <v>4256.0333333333328</v>
      </c>
      <c r="H117" s="263">
        <v>4168.5166666666664</v>
      </c>
      <c r="I117" s="263">
        <v>4118.5333333333328</v>
      </c>
      <c r="J117" s="263">
        <v>4393.5333333333328</v>
      </c>
      <c r="K117" s="263">
        <v>4443.5166666666664</v>
      </c>
      <c r="L117" s="263">
        <v>4531.0333333333328</v>
      </c>
      <c r="M117" s="264">
        <v>4356</v>
      </c>
      <c r="N117" s="264">
        <v>4218.5</v>
      </c>
      <c r="O117" s="264">
        <v>1021500</v>
      </c>
      <c r="P117" s="265">
        <v>-7.5297546757347586E-3</v>
      </c>
    </row>
    <row r="118" spans="1:16" ht="12.75" customHeight="1">
      <c r="A118" s="256">
        <v>108</v>
      </c>
      <c r="B118" s="269" t="s">
        <v>132</v>
      </c>
      <c r="C118" s="266" t="s">
        <v>160</v>
      </c>
      <c r="D118" s="262">
        <v>45351</v>
      </c>
      <c r="E118" s="261">
        <v>815.55</v>
      </c>
      <c r="F118" s="261">
        <v>816.91666666666663</v>
      </c>
      <c r="G118" s="263">
        <v>806.7833333333333</v>
      </c>
      <c r="H118" s="263">
        <v>798.01666666666665</v>
      </c>
      <c r="I118" s="263">
        <v>787.88333333333333</v>
      </c>
      <c r="J118" s="263">
        <v>825.68333333333328</v>
      </c>
      <c r="K118" s="263">
        <v>835.81666666666672</v>
      </c>
      <c r="L118" s="263">
        <v>844.58333333333326</v>
      </c>
      <c r="M118" s="264">
        <v>827.05</v>
      </c>
      <c r="N118" s="264">
        <v>808.15</v>
      </c>
      <c r="O118" s="264">
        <v>15643800</v>
      </c>
      <c r="P118" s="265">
        <v>1.0331749422381098E-2</v>
      </c>
    </row>
    <row r="119" spans="1:16" ht="12.75" customHeight="1">
      <c r="A119" s="256">
        <v>109</v>
      </c>
      <c r="B119" s="269" t="s">
        <v>45</v>
      </c>
      <c r="C119" s="261" t="s">
        <v>161</v>
      </c>
      <c r="D119" s="262">
        <v>45351</v>
      </c>
      <c r="E119" s="261">
        <v>509.95</v>
      </c>
      <c r="F119" s="261">
        <v>510.33333333333331</v>
      </c>
      <c r="G119" s="263">
        <v>501.61666666666667</v>
      </c>
      <c r="H119" s="263">
        <v>493.28333333333336</v>
      </c>
      <c r="I119" s="263">
        <v>484.56666666666672</v>
      </c>
      <c r="J119" s="263">
        <v>518.66666666666663</v>
      </c>
      <c r="K119" s="263">
        <v>527.38333333333321</v>
      </c>
      <c r="L119" s="263">
        <v>535.71666666666658</v>
      </c>
      <c r="M119" s="264">
        <v>519.04999999999995</v>
      </c>
      <c r="N119" s="264">
        <v>502</v>
      </c>
      <c r="O119" s="264">
        <v>17912500</v>
      </c>
      <c r="P119" s="265">
        <v>4.3699927166788055E-2</v>
      </c>
    </row>
    <row r="120" spans="1:16" ht="12.75" customHeight="1">
      <c r="A120" s="256">
        <v>110</v>
      </c>
      <c r="B120" s="269" t="s">
        <v>63</v>
      </c>
      <c r="C120" s="261" t="s">
        <v>162</v>
      </c>
      <c r="D120" s="262">
        <v>45351</v>
      </c>
      <c r="E120" s="261">
        <v>1833.1</v>
      </c>
      <c r="F120" s="261">
        <v>1818.8333333333333</v>
      </c>
      <c r="G120" s="263">
        <v>1795.3166666666666</v>
      </c>
      <c r="H120" s="263">
        <v>1757.5333333333333</v>
      </c>
      <c r="I120" s="263">
        <v>1734.0166666666667</v>
      </c>
      <c r="J120" s="263">
        <v>1856.6166666666666</v>
      </c>
      <c r="K120" s="263">
        <v>1880.1333333333334</v>
      </c>
      <c r="L120" s="263">
        <v>1917.9166666666665</v>
      </c>
      <c r="M120" s="264">
        <v>1842.35</v>
      </c>
      <c r="N120" s="264">
        <v>1781.05</v>
      </c>
      <c r="O120" s="264">
        <v>29744000</v>
      </c>
      <c r="P120" s="265">
        <v>-5.9270036055411472E-2</v>
      </c>
    </row>
    <row r="121" spans="1:16" ht="12.75" customHeight="1">
      <c r="A121" s="256">
        <v>111</v>
      </c>
      <c r="B121" s="269" t="s">
        <v>68</v>
      </c>
      <c r="C121" s="261" t="s">
        <v>163</v>
      </c>
      <c r="D121" s="262">
        <v>45351</v>
      </c>
      <c r="E121" s="261">
        <v>168.5</v>
      </c>
      <c r="F121" s="261">
        <v>168.66666666666666</v>
      </c>
      <c r="G121" s="263">
        <v>167.5333333333333</v>
      </c>
      <c r="H121" s="263">
        <v>166.56666666666663</v>
      </c>
      <c r="I121" s="263">
        <v>165.43333333333328</v>
      </c>
      <c r="J121" s="263">
        <v>169.63333333333333</v>
      </c>
      <c r="K121" s="263">
        <v>170.76666666666671</v>
      </c>
      <c r="L121" s="263">
        <v>171.73333333333335</v>
      </c>
      <c r="M121" s="264">
        <v>169.8</v>
      </c>
      <c r="N121" s="264">
        <v>167.7</v>
      </c>
      <c r="O121" s="264">
        <v>40590814</v>
      </c>
      <c r="P121" s="265">
        <v>-1.6965636481521506E-2</v>
      </c>
    </row>
    <row r="122" spans="1:16" ht="12.75" customHeight="1">
      <c r="A122" s="256">
        <v>112</v>
      </c>
      <c r="B122" s="269" t="s">
        <v>45</v>
      </c>
      <c r="C122" s="261" t="s">
        <v>164</v>
      </c>
      <c r="D122" s="262">
        <v>45351</v>
      </c>
      <c r="E122" s="261">
        <v>2434.3000000000002</v>
      </c>
      <c r="F122" s="261">
        <v>2421.1333333333337</v>
      </c>
      <c r="G122" s="263">
        <v>2377.1166666666672</v>
      </c>
      <c r="H122" s="263">
        <v>2319.9333333333334</v>
      </c>
      <c r="I122" s="263">
        <v>2275.916666666667</v>
      </c>
      <c r="J122" s="263">
        <v>2478.3166666666675</v>
      </c>
      <c r="K122" s="263">
        <v>2522.3333333333339</v>
      </c>
      <c r="L122" s="263">
        <v>2579.5166666666678</v>
      </c>
      <c r="M122" s="264">
        <v>2465.15</v>
      </c>
      <c r="N122" s="264">
        <v>2363.9499999999998</v>
      </c>
      <c r="O122" s="264">
        <v>1099800</v>
      </c>
      <c r="P122" s="265">
        <v>2.2308979364194088E-2</v>
      </c>
    </row>
    <row r="123" spans="1:16" ht="12.75" customHeight="1">
      <c r="A123" s="256">
        <v>113</v>
      </c>
      <c r="B123" s="269" t="s">
        <v>43</v>
      </c>
      <c r="C123" s="261" t="s">
        <v>165</v>
      </c>
      <c r="D123" s="262">
        <v>45351</v>
      </c>
      <c r="E123" s="261">
        <v>376</v>
      </c>
      <c r="F123" s="261">
        <v>378.18333333333334</v>
      </c>
      <c r="G123" s="263">
        <v>370.4666666666667</v>
      </c>
      <c r="H123" s="263">
        <v>364.93333333333334</v>
      </c>
      <c r="I123" s="263">
        <v>357.2166666666667</v>
      </c>
      <c r="J123" s="263">
        <v>383.7166666666667</v>
      </c>
      <c r="K123" s="263">
        <v>391.43333333333328</v>
      </c>
      <c r="L123" s="263">
        <v>396.9666666666667</v>
      </c>
      <c r="M123" s="264">
        <v>385.9</v>
      </c>
      <c r="N123" s="264">
        <v>372.65</v>
      </c>
      <c r="O123" s="264">
        <v>14667600</v>
      </c>
      <c r="P123" s="265">
        <v>3.2304379038047379E-2</v>
      </c>
    </row>
    <row r="124" spans="1:16" ht="12.75" customHeight="1">
      <c r="A124" s="256">
        <v>114</v>
      </c>
      <c r="B124" s="269" t="s">
        <v>68</v>
      </c>
      <c r="C124" s="266" t="s">
        <v>166</v>
      </c>
      <c r="D124" s="262">
        <v>45351</v>
      </c>
      <c r="E124" s="261">
        <v>604.65</v>
      </c>
      <c r="F124" s="261">
        <v>600.01666666666665</v>
      </c>
      <c r="G124" s="263">
        <v>587.08333333333326</v>
      </c>
      <c r="H124" s="263">
        <v>569.51666666666665</v>
      </c>
      <c r="I124" s="263">
        <v>556.58333333333326</v>
      </c>
      <c r="J124" s="263">
        <v>617.58333333333326</v>
      </c>
      <c r="K124" s="263">
        <v>630.51666666666665</v>
      </c>
      <c r="L124" s="263">
        <v>648.08333333333326</v>
      </c>
      <c r="M124" s="264">
        <v>612.95000000000005</v>
      </c>
      <c r="N124" s="264">
        <v>582.45000000000005</v>
      </c>
      <c r="O124" s="264">
        <v>14980000</v>
      </c>
      <c r="P124" s="265">
        <v>6.4827978390673877E-2</v>
      </c>
    </row>
    <row r="125" spans="1:16" ht="12.75" customHeight="1">
      <c r="A125" s="256">
        <v>115</v>
      </c>
      <c r="B125" s="269" t="s">
        <v>41</v>
      </c>
      <c r="C125" s="261" t="s">
        <v>167</v>
      </c>
      <c r="D125" s="262">
        <v>45351</v>
      </c>
      <c r="E125" s="261">
        <v>3735.95</v>
      </c>
      <c r="F125" s="261">
        <v>3705.35</v>
      </c>
      <c r="G125" s="263">
        <v>3646.75</v>
      </c>
      <c r="H125" s="263">
        <v>3557.55</v>
      </c>
      <c r="I125" s="263">
        <v>3498.9500000000003</v>
      </c>
      <c r="J125" s="263">
        <v>3794.5499999999997</v>
      </c>
      <c r="K125" s="263">
        <v>3853.1499999999992</v>
      </c>
      <c r="L125" s="263">
        <v>3942.3499999999995</v>
      </c>
      <c r="M125" s="264">
        <v>3763.95</v>
      </c>
      <c r="N125" s="264">
        <v>3616.15</v>
      </c>
      <c r="O125" s="264">
        <v>10607100</v>
      </c>
      <c r="P125" s="265">
        <v>2.1878612716763005E-2</v>
      </c>
    </row>
    <row r="126" spans="1:16" ht="12.75" customHeight="1">
      <c r="A126" s="256">
        <v>116</v>
      </c>
      <c r="B126" s="269" t="s">
        <v>87</v>
      </c>
      <c r="C126" s="261" t="s">
        <v>168</v>
      </c>
      <c r="D126" s="262">
        <v>45351</v>
      </c>
      <c r="E126" s="261">
        <v>5492.3</v>
      </c>
      <c r="F126" s="261">
        <v>5495.9333333333343</v>
      </c>
      <c r="G126" s="263">
        <v>5441.466666666669</v>
      </c>
      <c r="H126" s="263">
        <v>5390.633333333335</v>
      </c>
      <c r="I126" s="263">
        <v>5336.1666666666697</v>
      </c>
      <c r="J126" s="263">
        <v>5546.7666666666682</v>
      </c>
      <c r="K126" s="263">
        <v>5601.2333333333336</v>
      </c>
      <c r="L126" s="263">
        <v>5652.0666666666675</v>
      </c>
      <c r="M126" s="264">
        <v>5550.4</v>
      </c>
      <c r="N126" s="264">
        <v>5445.1</v>
      </c>
      <c r="O126" s="264">
        <v>1991250</v>
      </c>
      <c r="P126" s="265">
        <v>6.8668491386250197E-2</v>
      </c>
    </row>
    <row r="127" spans="1:16" ht="12.75" customHeight="1">
      <c r="A127" s="256">
        <v>117</v>
      </c>
      <c r="B127" s="269" t="s">
        <v>87</v>
      </c>
      <c r="C127" s="261" t="s">
        <v>169</v>
      </c>
      <c r="D127" s="262">
        <v>45351</v>
      </c>
      <c r="E127" s="261">
        <v>5480.3</v>
      </c>
      <c r="F127" s="261">
        <v>5460.1500000000005</v>
      </c>
      <c r="G127" s="263">
        <v>5425.1000000000013</v>
      </c>
      <c r="H127" s="263">
        <v>5369.9000000000005</v>
      </c>
      <c r="I127" s="263">
        <v>5334.8500000000013</v>
      </c>
      <c r="J127" s="263">
        <v>5515.3500000000013</v>
      </c>
      <c r="K127" s="263">
        <v>5550.4000000000005</v>
      </c>
      <c r="L127" s="263">
        <v>5605.6000000000013</v>
      </c>
      <c r="M127" s="264">
        <v>5495.2</v>
      </c>
      <c r="N127" s="264">
        <v>5404.95</v>
      </c>
      <c r="O127" s="264">
        <v>577600</v>
      </c>
      <c r="P127" s="265">
        <v>1.7618040873854827E-2</v>
      </c>
    </row>
    <row r="128" spans="1:16" ht="12.75" customHeight="1">
      <c r="A128" s="256">
        <v>118</v>
      </c>
      <c r="B128" s="269" t="s">
        <v>43</v>
      </c>
      <c r="C128" s="261" t="s">
        <v>170</v>
      </c>
      <c r="D128" s="262">
        <v>45351</v>
      </c>
      <c r="E128" s="261">
        <v>1490.8</v>
      </c>
      <c r="F128" s="261">
        <v>1483.7</v>
      </c>
      <c r="G128" s="263">
        <v>1469.4</v>
      </c>
      <c r="H128" s="263">
        <v>1448</v>
      </c>
      <c r="I128" s="263">
        <v>1433.7</v>
      </c>
      <c r="J128" s="263">
        <v>1505.1000000000001</v>
      </c>
      <c r="K128" s="263">
        <v>1519.3999999999999</v>
      </c>
      <c r="L128" s="263">
        <v>1540.8000000000002</v>
      </c>
      <c r="M128" s="264">
        <v>1498</v>
      </c>
      <c r="N128" s="264">
        <v>1462.3</v>
      </c>
      <c r="O128" s="264">
        <v>7486800</v>
      </c>
      <c r="P128" s="265">
        <v>-2.4260551678298437E-2</v>
      </c>
    </row>
    <row r="129" spans="1:16" ht="12.75" customHeight="1">
      <c r="A129" s="256">
        <v>119</v>
      </c>
      <c r="B129" s="269" t="s">
        <v>56</v>
      </c>
      <c r="C129" s="261" t="s">
        <v>171</v>
      </c>
      <c r="D129" s="262">
        <v>45351</v>
      </c>
      <c r="E129" s="261">
        <v>1652.25</v>
      </c>
      <c r="F129" s="261">
        <v>1648.4166666666667</v>
      </c>
      <c r="G129" s="263">
        <v>1640.7333333333336</v>
      </c>
      <c r="H129" s="263">
        <v>1629.2166666666669</v>
      </c>
      <c r="I129" s="263">
        <v>1621.5333333333338</v>
      </c>
      <c r="J129" s="263">
        <v>1659.9333333333334</v>
      </c>
      <c r="K129" s="263">
        <v>1667.6166666666663</v>
      </c>
      <c r="L129" s="263">
        <v>1679.1333333333332</v>
      </c>
      <c r="M129" s="264">
        <v>1656.1</v>
      </c>
      <c r="N129" s="264">
        <v>1636.9</v>
      </c>
      <c r="O129" s="264">
        <v>12888050</v>
      </c>
      <c r="P129" s="265">
        <v>1.6451817705026638E-2</v>
      </c>
    </row>
    <row r="130" spans="1:16" ht="12.75" customHeight="1">
      <c r="A130" s="256">
        <v>120</v>
      </c>
      <c r="B130" s="269" t="s">
        <v>68</v>
      </c>
      <c r="C130" s="261" t="s">
        <v>172</v>
      </c>
      <c r="D130" s="262">
        <v>45351</v>
      </c>
      <c r="E130" s="261">
        <v>279.7</v>
      </c>
      <c r="F130" s="261">
        <v>277.16666666666669</v>
      </c>
      <c r="G130" s="263">
        <v>272.83333333333337</v>
      </c>
      <c r="H130" s="263">
        <v>265.9666666666667</v>
      </c>
      <c r="I130" s="263">
        <v>261.63333333333338</v>
      </c>
      <c r="J130" s="263">
        <v>284.03333333333336</v>
      </c>
      <c r="K130" s="263">
        <v>288.36666666666673</v>
      </c>
      <c r="L130" s="263">
        <v>295.23333333333335</v>
      </c>
      <c r="M130" s="264">
        <v>281.5</v>
      </c>
      <c r="N130" s="264">
        <v>270.3</v>
      </c>
      <c r="O130" s="264">
        <v>28194000</v>
      </c>
      <c r="P130" s="265">
        <v>1.8937477412359956E-2</v>
      </c>
    </row>
    <row r="131" spans="1:16" ht="12.75" customHeight="1">
      <c r="A131" s="256">
        <v>121</v>
      </c>
      <c r="B131" s="269" t="s">
        <v>68</v>
      </c>
      <c r="C131" s="261" t="s">
        <v>173</v>
      </c>
      <c r="D131" s="262">
        <v>45351</v>
      </c>
      <c r="E131" s="261">
        <v>180.65</v>
      </c>
      <c r="F131" s="261">
        <v>180.6</v>
      </c>
      <c r="G131" s="263">
        <v>177.54999999999998</v>
      </c>
      <c r="H131" s="263">
        <v>174.45</v>
      </c>
      <c r="I131" s="263">
        <v>171.39999999999998</v>
      </c>
      <c r="J131" s="263">
        <v>183.7</v>
      </c>
      <c r="K131" s="263">
        <v>186.75</v>
      </c>
      <c r="L131" s="263">
        <v>189.85</v>
      </c>
      <c r="M131" s="264">
        <v>183.65</v>
      </c>
      <c r="N131" s="264">
        <v>177.5</v>
      </c>
      <c r="O131" s="264">
        <v>54978000</v>
      </c>
      <c r="P131" s="265">
        <v>1.5628463755264908E-2</v>
      </c>
    </row>
    <row r="132" spans="1:16" ht="12.75" customHeight="1">
      <c r="A132" s="256">
        <v>122</v>
      </c>
      <c r="B132" s="269" t="s">
        <v>59</v>
      </c>
      <c r="C132" s="261" t="s">
        <v>174</v>
      </c>
      <c r="D132" s="262">
        <v>45351</v>
      </c>
      <c r="E132" s="261">
        <v>518.85</v>
      </c>
      <c r="F132" s="261">
        <v>520.76666666666677</v>
      </c>
      <c r="G132" s="263">
        <v>514.23333333333358</v>
      </c>
      <c r="H132" s="263">
        <v>509.61666666666679</v>
      </c>
      <c r="I132" s="263">
        <v>503.0833333333336</v>
      </c>
      <c r="J132" s="263">
        <v>525.38333333333355</v>
      </c>
      <c r="K132" s="263">
        <v>531.91666666666663</v>
      </c>
      <c r="L132" s="263">
        <v>536.53333333333353</v>
      </c>
      <c r="M132" s="264">
        <v>527.29999999999995</v>
      </c>
      <c r="N132" s="264">
        <v>516.15</v>
      </c>
      <c r="O132" s="264">
        <v>11035200</v>
      </c>
      <c r="P132" s="265">
        <v>4.7857793983591614E-2</v>
      </c>
    </row>
    <row r="133" spans="1:16" ht="12.75" customHeight="1">
      <c r="A133" s="256">
        <v>123</v>
      </c>
      <c r="B133" s="269" t="s">
        <v>56</v>
      </c>
      <c r="C133" s="261" t="s">
        <v>175</v>
      </c>
      <c r="D133" s="262">
        <v>45351</v>
      </c>
      <c r="E133" s="261">
        <v>10067</v>
      </c>
      <c r="F133" s="261">
        <v>10015.35</v>
      </c>
      <c r="G133" s="263">
        <v>9912.8000000000011</v>
      </c>
      <c r="H133" s="263">
        <v>9758.6</v>
      </c>
      <c r="I133" s="263">
        <v>9656.0500000000011</v>
      </c>
      <c r="J133" s="263">
        <v>10169.550000000001</v>
      </c>
      <c r="K133" s="263">
        <v>10272.1</v>
      </c>
      <c r="L133" s="263">
        <v>10426.300000000001</v>
      </c>
      <c r="M133" s="264">
        <v>10117.9</v>
      </c>
      <c r="N133" s="264">
        <v>9861.15</v>
      </c>
      <c r="O133" s="264">
        <v>3129650</v>
      </c>
      <c r="P133" s="265">
        <v>5.7224896545899837E-2</v>
      </c>
    </row>
    <row r="134" spans="1:16" ht="12.75" customHeight="1">
      <c r="A134" s="256">
        <v>124</v>
      </c>
      <c r="B134" s="269" t="s">
        <v>59</v>
      </c>
      <c r="C134" s="261" t="s">
        <v>176</v>
      </c>
      <c r="D134" s="262">
        <v>45351</v>
      </c>
      <c r="E134" s="261">
        <v>1102.45</v>
      </c>
      <c r="F134" s="261">
        <v>1109</v>
      </c>
      <c r="G134" s="263">
        <v>1091.45</v>
      </c>
      <c r="H134" s="263">
        <v>1080.45</v>
      </c>
      <c r="I134" s="263">
        <v>1062.9000000000001</v>
      </c>
      <c r="J134" s="263">
        <v>1120</v>
      </c>
      <c r="K134" s="263">
        <v>1137.5500000000002</v>
      </c>
      <c r="L134" s="263">
        <v>1148.55</v>
      </c>
      <c r="M134" s="264">
        <v>1126.55</v>
      </c>
      <c r="N134" s="264">
        <v>1098</v>
      </c>
      <c r="O134" s="264">
        <v>7933800</v>
      </c>
      <c r="P134" s="265">
        <v>-7.4437341273316405E-3</v>
      </c>
    </row>
    <row r="135" spans="1:16" ht="12.75" customHeight="1">
      <c r="A135" s="256">
        <v>125</v>
      </c>
      <c r="B135" s="269" t="s">
        <v>45</v>
      </c>
      <c r="C135" s="261" t="s">
        <v>177</v>
      </c>
      <c r="D135" s="262">
        <v>45351</v>
      </c>
      <c r="E135" s="261">
        <v>3430.95</v>
      </c>
      <c r="F135" s="261">
        <v>3380.9666666666667</v>
      </c>
      <c r="G135" s="263">
        <v>3299.9833333333336</v>
      </c>
      <c r="H135" s="263">
        <v>3169.0166666666669</v>
      </c>
      <c r="I135" s="263">
        <v>3088.0333333333338</v>
      </c>
      <c r="J135" s="263">
        <v>3511.9333333333334</v>
      </c>
      <c r="K135" s="263">
        <v>3592.9166666666661</v>
      </c>
      <c r="L135" s="263">
        <v>3723.8833333333332</v>
      </c>
      <c r="M135" s="264">
        <v>3461.95</v>
      </c>
      <c r="N135" s="264">
        <v>3250</v>
      </c>
      <c r="O135" s="264">
        <v>2548800</v>
      </c>
      <c r="P135" s="265">
        <v>3.9388687568930204E-3</v>
      </c>
    </row>
    <row r="136" spans="1:16" ht="12.75" customHeight="1">
      <c r="A136" s="256">
        <v>126</v>
      </c>
      <c r="B136" s="269" t="s">
        <v>43</v>
      </c>
      <c r="C136" s="268" t="s">
        <v>178</v>
      </c>
      <c r="D136" s="262">
        <v>45351</v>
      </c>
      <c r="E136" s="261">
        <v>1549.1</v>
      </c>
      <c r="F136" s="261">
        <v>1552.3</v>
      </c>
      <c r="G136" s="263">
        <v>1528.8</v>
      </c>
      <c r="H136" s="263">
        <v>1508.5</v>
      </c>
      <c r="I136" s="263">
        <v>1485</v>
      </c>
      <c r="J136" s="263">
        <v>1572.6</v>
      </c>
      <c r="K136" s="263">
        <v>1596.1</v>
      </c>
      <c r="L136" s="263">
        <v>1616.3999999999999</v>
      </c>
      <c r="M136" s="264">
        <v>1575.8</v>
      </c>
      <c r="N136" s="264">
        <v>1532</v>
      </c>
      <c r="O136" s="264">
        <v>1000800</v>
      </c>
      <c r="P136" s="265">
        <v>0.17907634307257306</v>
      </c>
    </row>
    <row r="137" spans="1:16" ht="12.75" customHeight="1">
      <c r="A137" s="256">
        <v>127</v>
      </c>
      <c r="B137" s="269" t="s">
        <v>68</v>
      </c>
      <c r="C137" s="268" t="s">
        <v>179</v>
      </c>
      <c r="D137" s="262">
        <v>45351</v>
      </c>
      <c r="E137" s="261">
        <v>908.95</v>
      </c>
      <c r="F137" s="261">
        <v>899.35</v>
      </c>
      <c r="G137" s="263">
        <v>885.6</v>
      </c>
      <c r="H137" s="263">
        <v>862.25</v>
      </c>
      <c r="I137" s="263">
        <v>848.5</v>
      </c>
      <c r="J137" s="263">
        <v>922.7</v>
      </c>
      <c r="K137" s="263">
        <v>936.45</v>
      </c>
      <c r="L137" s="263">
        <v>959.80000000000007</v>
      </c>
      <c r="M137" s="264">
        <v>913.1</v>
      </c>
      <c r="N137" s="264">
        <v>876</v>
      </c>
      <c r="O137" s="264">
        <v>6186400</v>
      </c>
      <c r="P137" s="265">
        <v>1.283562540929928E-2</v>
      </c>
    </row>
    <row r="138" spans="1:16" ht="12.75" customHeight="1">
      <c r="A138" s="256">
        <v>128</v>
      </c>
      <c r="B138" s="269" t="s">
        <v>84</v>
      </c>
      <c r="C138" s="261" t="s">
        <v>180</v>
      </c>
      <c r="D138" s="262">
        <v>45351</v>
      </c>
      <c r="E138" s="261">
        <v>1408.35</v>
      </c>
      <c r="F138" s="261">
        <v>1401.9166666666667</v>
      </c>
      <c r="G138" s="263">
        <v>1385.9833333333336</v>
      </c>
      <c r="H138" s="263">
        <v>1363.6166666666668</v>
      </c>
      <c r="I138" s="263">
        <v>1347.6833333333336</v>
      </c>
      <c r="J138" s="263">
        <v>1424.2833333333335</v>
      </c>
      <c r="K138" s="263">
        <v>1440.2166666666665</v>
      </c>
      <c r="L138" s="263">
        <v>1462.5833333333335</v>
      </c>
      <c r="M138" s="264">
        <v>1417.85</v>
      </c>
      <c r="N138" s="264">
        <v>1379.55</v>
      </c>
      <c r="O138" s="264">
        <v>2759200</v>
      </c>
      <c r="P138" s="265">
        <v>-3.4704729918835713E-2</v>
      </c>
    </row>
    <row r="139" spans="1:16" ht="12.75" customHeight="1">
      <c r="A139" s="256">
        <v>129</v>
      </c>
      <c r="B139" s="269" t="s">
        <v>56</v>
      </c>
      <c r="C139" s="261" t="s">
        <v>181</v>
      </c>
      <c r="D139" s="262">
        <v>45351</v>
      </c>
      <c r="E139" s="261">
        <v>117.35</v>
      </c>
      <c r="F139" s="261">
        <v>117.14999999999999</v>
      </c>
      <c r="G139" s="263">
        <v>115.49999999999999</v>
      </c>
      <c r="H139" s="263">
        <v>113.64999999999999</v>
      </c>
      <c r="I139" s="263">
        <v>111.99999999999999</v>
      </c>
      <c r="J139" s="263">
        <v>118.99999999999999</v>
      </c>
      <c r="K139" s="263">
        <v>120.64999999999999</v>
      </c>
      <c r="L139" s="263">
        <v>122.49999999999999</v>
      </c>
      <c r="M139" s="264">
        <v>118.8</v>
      </c>
      <c r="N139" s="264">
        <v>115.3</v>
      </c>
      <c r="O139" s="264">
        <v>93925900</v>
      </c>
      <c r="P139" s="265">
        <v>6.7974489384031653E-2</v>
      </c>
    </row>
    <row r="140" spans="1:16" ht="12.75" customHeight="1">
      <c r="A140" s="256">
        <v>130</v>
      </c>
      <c r="B140" s="269" t="s">
        <v>87</v>
      </c>
      <c r="C140" s="266" t="s">
        <v>182</v>
      </c>
      <c r="D140" s="262">
        <v>45351</v>
      </c>
      <c r="E140" s="261">
        <v>2587.9499999999998</v>
      </c>
      <c r="F140" s="261">
        <v>2572.5333333333333</v>
      </c>
      <c r="G140" s="263">
        <v>2543.2666666666664</v>
      </c>
      <c r="H140" s="263">
        <v>2498.583333333333</v>
      </c>
      <c r="I140" s="263">
        <v>2469.3166666666662</v>
      </c>
      <c r="J140" s="263">
        <v>2617.2166666666667</v>
      </c>
      <c r="K140" s="263">
        <v>2646.483333333334</v>
      </c>
      <c r="L140" s="263">
        <v>2691.166666666667</v>
      </c>
      <c r="M140" s="264">
        <v>2601.8000000000002</v>
      </c>
      <c r="N140" s="264">
        <v>2527.85</v>
      </c>
      <c r="O140" s="264">
        <v>2537425</v>
      </c>
      <c r="P140" s="265">
        <v>-7.2089520120507851E-3</v>
      </c>
    </row>
    <row r="141" spans="1:16" ht="12.75" customHeight="1">
      <c r="A141" s="256">
        <v>131</v>
      </c>
      <c r="B141" s="269" t="s">
        <v>56</v>
      </c>
      <c r="C141" s="261" t="s">
        <v>183</v>
      </c>
      <c r="D141" s="262">
        <v>45351</v>
      </c>
      <c r="E141" s="261">
        <v>144903.20000000001</v>
      </c>
      <c r="F141" s="261">
        <v>142230.61666666667</v>
      </c>
      <c r="G141" s="263">
        <v>139316.23333333334</v>
      </c>
      <c r="H141" s="263">
        <v>133729.26666666666</v>
      </c>
      <c r="I141" s="263">
        <v>130814.88333333333</v>
      </c>
      <c r="J141" s="263">
        <v>147817.58333333334</v>
      </c>
      <c r="K141" s="263">
        <v>150731.9666666667</v>
      </c>
      <c r="L141" s="263">
        <v>156318.93333333335</v>
      </c>
      <c r="M141" s="264">
        <v>145145</v>
      </c>
      <c r="N141" s="264">
        <v>136643.65</v>
      </c>
      <c r="O141" s="264">
        <v>32030</v>
      </c>
      <c r="P141" s="265">
        <v>-4.1161502769046551E-2</v>
      </c>
    </row>
    <row r="142" spans="1:16" ht="12.75" customHeight="1">
      <c r="A142" s="256">
        <v>132</v>
      </c>
      <c r="B142" s="269" t="s">
        <v>68</v>
      </c>
      <c r="C142" s="261" t="s">
        <v>184</v>
      </c>
      <c r="D142" s="262">
        <v>45351</v>
      </c>
      <c r="E142" s="261">
        <v>1399.75</v>
      </c>
      <c r="F142" s="261">
        <v>1398.5</v>
      </c>
      <c r="G142" s="263">
        <v>1388.8</v>
      </c>
      <c r="H142" s="263">
        <v>1377.85</v>
      </c>
      <c r="I142" s="263">
        <v>1368.1499999999999</v>
      </c>
      <c r="J142" s="263">
        <v>1409.45</v>
      </c>
      <c r="K142" s="263">
        <v>1419.1499999999999</v>
      </c>
      <c r="L142" s="263">
        <v>1430.1000000000001</v>
      </c>
      <c r="M142" s="264">
        <v>1408.2</v>
      </c>
      <c r="N142" s="264">
        <v>1387.55</v>
      </c>
      <c r="O142" s="264">
        <v>5616050</v>
      </c>
      <c r="P142" s="265">
        <v>-2.8320312499999999E-3</v>
      </c>
    </row>
    <row r="143" spans="1:16" ht="12.75" customHeight="1">
      <c r="A143" s="256">
        <v>133</v>
      </c>
      <c r="B143" s="269" t="s">
        <v>132</v>
      </c>
      <c r="C143" s="261" t="s">
        <v>185</v>
      </c>
      <c r="D143" s="262">
        <v>45351</v>
      </c>
      <c r="E143" s="261">
        <v>146.25</v>
      </c>
      <c r="F143" s="261">
        <v>145.73333333333332</v>
      </c>
      <c r="G143" s="263">
        <v>142.46666666666664</v>
      </c>
      <c r="H143" s="263">
        <v>138.68333333333331</v>
      </c>
      <c r="I143" s="263">
        <v>135.41666666666663</v>
      </c>
      <c r="J143" s="263">
        <v>149.51666666666665</v>
      </c>
      <c r="K143" s="263">
        <v>152.78333333333336</v>
      </c>
      <c r="L143" s="263">
        <v>156.56666666666666</v>
      </c>
      <c r="M143" s="264">
        <v>149</v>
      </c>
      <c r="N143" s="264">
        <v>141.94999999999999</v>
      </c>
      <c r="O143" s="264">
        <v>92152500</v>
      </c>
      <c r="P143" s="265">
        <v>0.10574154067674586</v>
      </c>
    </row>
    <row r="144" spans="1:16" ht="12.75" customHeight="1">
      <c r="A144" s="256">
        <v>134</v>
      </c>
      <c r="B144" s="269" t="s">
        <v>45</v>
      </c>
      <c r="C144" s="261" t="s">
        <v>186</v>
      </c>
      <c r="D144" s="262">
        <v>45351</v>
      </c>
      <c r="E144" s="261">
        <v>5010.1000000000004</v>
      </c>
      <c r="F144" s="261">
        <v>5020.8333333333339</v>
      </c>
      <c r="G144" s="263">
        <v>4955.8666666666677</v>
      </c>
      <c r="H144" s="263">
        <v>4901.6333333333341</v>
      </c>
      <c r="I144" s="263">
        <v>4836.6666666666679</v>
      </c>
      <c r="J144" s="263">
        <v>5075.0666666666675</v>
      </c>
      <c r="K144" s="263">
        <v>5140.0333333333347</v>
      </c>
      <c r="L144" s="263">
        <v>5194.2666666666673</v>
      </c>
      <c r="M144" s="264">
        <v>5085.8</v>
      </c>
      <c r="N144" s="264">
        <v>4966.6000000000004</v>
      </c>
      <c r="O144" s="264">
        <v>1120950</v>
      </c>
      <c r="P144" s="265">
        <v>3.9071190211345939E-2</v>
      </c>
    </row>
    <row r="145" spans="1:16" ht="12.75" customHeight="1">
      <c r="A145" s="256">
        <v>135</v>
      </c>
      <c r="B145" s="269" t="s">
        <v>39</v>
      </c>
      <c r="C145" s="261" t="s">
        <v>187</v>
      </c>
      <c r="D145" s="262">
        <v>45351</v>
      </c>
      <c r="E145" s="261">
        <v>3350.8</v>
      </c>
      <c r="F145" s="261">
        <v>3348.3333333333335</v>
      </c>
      <c r="G145" s="263">
        <v>3312.4666666666672</v>
      </c>
      <c r="H145" s="263">
        <v>3274.1333333333337</v>
      </c>
      <c r="I145" s="263">
        <v>3238.2666666666673</v>
      </c>
      <c r="J145" s="263">
        <v>3386.666666666667</v>
      </c>
      <c r="K145" s="263">
        <v>3422.5333333333328</v>
      </c>
      <c r="L145" s="263">
        <v>3460.8666666666668</v>
      </c>
      <c r="M145" s="264">
        <v>3384.2</v>
      </c>
      <c r="N145" s="264">
        <v>3310</v>
      </c>
      <c r="O145" s="264">
        <v>1359000</v>
      </c>
      <c r="P145" s="265">
        <v>8.3472454090150246E-3</v>
      </c>
    </row>
    <row r="146" spans="1:16" ht="12.75" customHeight="1">
      <c r="A146" s="256">
        <v>136</v>
      </c>
      <c r="B146" s="269" t="s">
        <v>59</v>
      </c>
      <c r="C146" s="261" t="s">
        <v>188</v>
      </c>
      <c r="D146" s="262">
        <v>45351</v>
      </c>
      <c r="E146" s="261">
        <v>2511.15</v>
      </c>
      <c r="F146" s="261">
        <v>2506.7999999999997</v>
      </c>
      <c r="G146" s="263">
        <v>2494.4999999999995</v>
      </c>
      <c r="H146" s="263">
        <v>2477.85</v>
      </c>
      <c r="I146" s="263">
        <v>2465.5499999999997</v>
      </c>
      <c r="J146" s="263">
        <v>2523.4499999999994</v>
      </c>
      <c r="K146" s="263">
        <v>2535.7499999999995</v>
      </c>
      <c r="L146" s="263">
        <v>2552.3999999999992</v>
      </c>
      <c r="M146" s="264">
        <v>2519.1</v>
      </c>
      <c r="N146" s="264">
        <v>2490.15</v>
      </c>
      <c r="O146" s="264">
        <v>6029200</v>
      </c>
      <c r="P146" s="265">
        <v>-1.0503512111862404E-2</v>
      </c>
    </row>
    <row r="147" spans="1:16" ht="12.75" customHeight="1">
      <c r="A147" s="256">
        <v>137</v>
      </c>
      <c r="B147" s="269" t="s">
        <v>132</v>
      </c>
      <c r="C147" s="261" t="s">
        <v>189</v>
      </c>
      <c r="D147" s="262">
        <v>45351</v>
      </c>
      <c r="E147" s="261">
        <v>222.65</v>
      </c>
      <c r="F147" s="261">
        <v>221.56666666666669</v>
      </c>
      <c r="G147" s="263">
        <v>219.23333333333338</v>
      </c>
      <c r="H147" s="263">
        <v>215.81666666666669</v>
      </c>
      <c r="I147" s="263">
        <v>213.48333333333338</v>
      </c>
      <c r="J147" s="263">
        <v>224.98333333333338</v>
      </c>
      <c r="K147" s="263">
        <v>227.31666666666669</v>
      </c>
      <c r="L147" s="263">
        <v>230.73333333333338</v>
      </c>
      <c r="M147" s="264">
        <v>223.9</v>
      </c>
      <c r="N147" s="264">
        <v>218.15</v>
      </c>
      <c r="O147" s="264">
        <v>85567500</v>
      </c>
      <c r="P147" s="265">
        <v>3.9980310654123823E-2</v>
      </c>
    </row>
    <row r="148" spans="1:16" ht="12.75" customHeight="1">
      <c r="A148" s="256">
        <v>138</v>
      </c>
      <c r="B148" s="269" t="s">
        <v>190</v>
      </c>
      <c r="C148" s="261" t="s">
        <v>191</v>
      </c>
      <c r="D148" s="262">
        <v>45351</v>
      </c>
      <c r="E148" s="261">
        <v>323.55</v>
      </c>
      <c r="F148" s="261">
        <v>321.21666666666664</v>
      </c>
      <c r="G148" s="263">
        <v>317.23333333333329</v>
      </c>
      <c r="H148" s="263">
        <v>310.91666666666663</v>
      </c>
      <c r="I148" s="263">
        <v>306.93333333333328</v>
      </c>
      <c r="J148" s="263">
        <v>327.5333333333333</v>
      </c>
      <c r="K148" s="263">
        <v>331.51666666666665</v>
      </c>
      <c r="L148" s="263">
        <v>337.83333333333331</v>
      </c>
      <c r="M148" s="264">
        <v>325.2</v>
      </c>
      <c r="N148" s="264">
        <v>314.89999999999998</v>
      </c>
      <c r="O148" s="264">
        <v>94485000</v>
      </c>
      <c r="P148" s="265">
        <v>-1.4549436795994995E-2</v>
      </c>
    </row>
    <row r="149" spans="1:16" ht="12.75" customHeight="1">
      <c r="A149" s="256">
        <v>139</v>
      </c>
      <c r="B149" s="269" t="s">
        <v>108</v>
      </c>
      <c r="C149" s="261" t="s">
        <v>192</v>
      </c>
      <c r="D149" s="262">
        <v>45351</v>
      </c>
      <c r="E149" s="261">
        <v>1316.25</v>
      </c>
      <c r="F149" s="261">
        <v>1307.3333333333333</v>
      </c>
      <c r="G149" s="263">
        <v>1294.3666666666666</v>
      </c>
      <c r="H149" s="263">
        <v>1272.4833333333333</v>
      </c>
      <c r="I149" s="263">
        <v>1259.5166666666667</v>
      </c>
      <c r="J149" s="263">
        <v>1329.2166666666665</v>
      </c>
      <c r="K149" s="263">
        <v>1342.1833333333332</v>
      </c>
      <c r="L149" s="263">
        <v>1364.0666666666664</v>
      </c>
      <c r="M149" s="264">
        <v>1320.3</v>
      </c>
      <c r="N149" s="264">
        <v>1285.45</v>
      </c>
      <c r="O149" s="264">
        <v>6818700</v>
      </c>
      <c r="P149" s="265">
        <v>3.9927404718693285E-2</v>
      </c>
    </row>
    <row r="150" spans="1:16" ht="12.75" customHeight="1">
      <c r="A150" s="256">
        <v>140</v>
      </c>
      <c r="B150" s="269" t="s">
        <v>87</v>
      </c>
      <c r="C150" s="266" t="s">
        <v>193</v>
      </c>
      <c r="D150" s="262">
        <v>45351</v>
      </c>
      <c r="E150" s="261">
        <v>6683.8</v>
      </c>
      <c r="F150" s="261">
        <v>6700.9666666666672</v>
      </c>
      <c r="G150" s="263">
        <v>6601.9333333333343</v>
      </c>
      <c r="H150" s="263">
        <v>6520.0666666666675</v>
      </c>
      <c r="I150" s="263">
        <v>6421.0333333333347</v>
      </c>
      <c r="J150" s="263">
        <v>6782.8333333333339</v>
      </c>
      <c r="K150" s="263">
        <v>6881.8666666666668</v>
      </c>
      <c r="L150" s="263">
        <v>6963.7333333333336</v>
      </c>
      <c r="M150" s="264">
        <v>6800</v>
      </c>
      <c r="N150" s="264">
        <v>6619.1</v>
      </c>
      <c r="O150" s="264">
        <v>711200</v>
      </c>
      <c r="P150" s="265">
        <v>4.3121149897330596E-2</v>
      </c>
    </row>
    <row r="151" spans="1:16" ht="12.75" customHeight="1">
      <c r="A151" s="256">
        <v>141</v>
      </c>
      <c r="B151" s="269" t="s">
        <v>84</v>
      </c>
      <c r="C151" s="268" t="s">
        <v>194</v>
      </c>
      <c r="D151" s="262">
        <v>45351</v>
      </c>
      <c r="E151" s="261">
        <v>252.9</v>
      </c>
      <c r="F151" s="261">
        <v>248.63333333333333</v>
      </c>
      <c r="G151" s="263">
        <v>242.36666666666665</v>
      </c>
      <c r="H151" s="263">
        <v>231.83333333333331</v>
      </c>
      <c r="I151" s="263">
        <v>225.56666666666663</v>
      </c>
      <c r="J151" s="263">
        <v>259.16666666666663</v>
      </c>
      <c r="K151" s="263">
        <v>265.43333333333328</v>
      </c>
      <c r="L151" s="263">
        <v>275.9666666666667</v>
      </c>
      <c r="M151" s="264">
        <v>254.9</v>
      </c>
      <c r="N151" s="264">
        <v>238.1</v>
      </c>
      <c r="O151" s="264">
        <v>75556250</v>
      </c>
      <c r="P151" s="265">
        <v>-7.384553133377169E-3</v>
      </c>
    </row>
    <row r="152" spans="1:16" ht="12.75" customHeight="1">
      <c r="A152" s="256">
        <v>142</v>
      </c>
      <c r="B152" s="269" t="s">
        <v>47</v>
      </c>
      <c r="C152" s="261" t="s">
        <v>195</v>
      </c>
      <c r="D152" s="262">
        <v>45351</v>
      </c>
      <c r="E152" s="261">
        <v>37626.65</v>
      </c>
      <c r="F152" s="261">
        <v>37276.283333333333</v>
      </c>
      <c r="G152" s="263">
        <v>36853.566666666666</v>
      </c>
      <c r="H152" s="263">
        <v>36080.48333333333</v>
      </c>
      <c r="I152" s="263">
        <v>35657.766666666663</v>
      </c>
      <c r="J152" s="263">
        <v>38049.366666666669</v>
      </c>
      <c r="K152" s="263">
        <v>38472.083333333328</v>
      </c>
      <c r="L152" s="263">
        <v>39245.166666666672</v>
      </c>
      <c r="M152" s="264">
        <v>37699</v>
      </c>
      <c r="N152" s="264">
        <v>36503.199999999997</v>
      </c>
      <c r="O152" s="264">
        <v>157230</v>
      </c>
      <c r="P152" s="265">
        <v>-4.2564852027767629E-2</v>
      </c>
    </row>
    <row r="153" spans="1:16" ht="12.75" customHeight="1">
      <c r="A153" s="256">
        <v>143</v>
      </c>
      <c r="B153" s="269" t="s">
        <v>43</v>
      </c>
      <c r="C153" s="261" t="s">
        <v>196</v>
      </c>
      <c r="D153" s="262">
        <v>45351</v>
      </c>
      <c r="E153" s="261">
        <v>887.85</v>
      </c>
      <c r="F153" s="261">
        <v>884.05000000000007</v>
      </c>
      <c r="G153" s="263">
        <v>863.80000000000018</v>
      </c>
      <c r="H153" s="263">
        <v>839.75000000000011</v>
      </c>
      <c r="I153" s="263">
        <v>819.50000000000023</v>
      </c>
      <c r="J153" s="263">
        <v>908.10000000000014</v>
      </c>
      <c r="K153" s="263">
        <v>928.34999999999991</v>
      </c>
      <c r="L153" s="263">
        <v>952.40000000000009</v>
      </c>
      <c r="M153" s="264">
        <v>904.3</v>
      </c>
      <c r="N153" s="264">
        <v>860</v>
      </c>
      <c r="O153" s="264">
        <v>11987250</v>
      </c>
      <c r="P153" s="265">
        <v>-4.9803897154952377E-3</v>
      </c>
    </row>
    <row r="154" spans="1:16" ht="12.75" customHeight="1">
      <c r="A154" s="256">
        <v>144</v>
      </c>
      <c r="B154" s="269" t="s">
        <v>87</v>
      </c>
      <c r="C154" s="261" t="s">
        <v>197</v>
      </c>
      <c r="D154" s="262">
        <v>45351</v>
      </c>
      <c r="E154" s="261">
        <v>8614.15</v>
      </c>
      <c r="F154" s="261">
        <v>8523.4666666666653</v>
      </c>
      <c r="G154" s="263">
        <v>8417.9833333333299</v>
      </c>
      <c r="H154" s="263">
        <v>8221.8166666666639</v>
      </c>
      <c r="I154" s="263">
        <v>8116.3333333333285</v>
      </c>
      <c r="J154" s="263">
        <v>8719.6333333333314</v>
      </c>
      <c r="K154" s="263">
        <v>8825.116666666665</v>
      </c>
      <c r="L154" s="263">
        <v>9021.2833333333328</v>
      </c>
      <c r="M154" s="264">
        <v>8628.9500000000007</v>
      </c>
      <c r="N154" s="264">
        <v>8327.2999999999993</v>
      </c>
      <c r="O154" s="264">
        <v>1576100</v>
      </c>
      <c r="P154" s="265">
        <v>-4.7988886784113153E-3</v>
      </c>
    </row>
    <row r="155" spans="1:16" ht="12.75" customHeight="1">
      <c r="A155" s="256">
        <v>145</v>
      </c>
      <c r="B155" s="269" t="s">
        <v>84</v>
      </c>
      <c r="C155" s="266" t="s">
        <v>198</v>
      </c>
      <c r="D155" s="262">
        <v>45351</v>
      </c>
      <c r="E155" s="261">
        <v>264.05</v>
      </c>
      <c r="F155" s="261">
        <v>263.43333333333334</v>
      </c>
      <c r="G155" s="263">
        <v>259.26666666666665</v>
      </c>
      <c r="H155" s="263">
        <v>254.48333333333329</v>
      </c>
      <c r="I155" s="263">
        <v>250.31666666666661</v>
      </c>
      <c r="J155" s="263">
        <v>268.2166666666667</v>
      </c>
      <c r="K155" s="263">
        <v>272.38333333333333</v>
      </c>
      <c r="L155" s="263">
        <v>277.16666666666674</v>
      </c>
      <c r="M155" s="264">
        <v>267.60000000000002</v>
      </c>
      <c r="N155" s="264">
        <v>258.64999999999998</v>
      </c>
      <c r="O155" s="264">
        <v>33666000</v>
      </c>
      <c r="P155" s="265">
        <v>-0.11267494267415197</v>
      </c>
    </row>
    <row r="156" spans="1:16" ht="12.75" customHeight="1">
      <c r="A156" s="256">
        <v>146</v>
      </c>
      <c r="B156" s="269" t="s">
        <v>68</v>
      </c>
      <c r="C156" s="261" t="s">
        <v>199</v>
      </c>
      <c r="D156" s="262">
        <v>45351</v>
      </c>
      <c r="E156" s="261">
        <v>447.35</v>
      </c>
      <c r="F156" s="261">
        <v>439.90000000000003</v>
      </c>
      <c r="G156" s="263">
        <v>430.80000000000007</v>
      </c>
      <c r="H156" s="263">
        <v>414.25000000000006</v>
      </c>
      <c r="I156" s="263">
        <v>405.15000000000009</v>
      </c>
      <c r="J156" s="263">
        <v>456.45000000000005</v>
      </c>
      <c r="K156" s="263">
        <v>465.55000000000007</v>
      </c>
      <c r="L156" s="263">
        <v>482.1</v>
      </c>
      <c r="M156" s="264">
        <v>449</v>
      </c>
      <c r="N156" s="264">
        <v>423.35</v>
      </c>
      <c r="O156" s="264">
        <v>60798750</v>
      </c>
      <c r="P156" s="265">
        <v>-1.0219530658591975E-2</v>
      </c>
    </row>
    <row r="157" spans="1:16" ht="12.75" customHeight="1">
      <c r="A157" s="256">
        <v>147</v>
      </c>
      <c r="B157" s="269" t="s">
        <v>59</v>
      </c>
      <c r="C157" s="261" t="s">
        <v>200</v>
      </c>
      <c r="D157" s="262">
        <v>45351</v>
      </c>
      <c r="E157" s="261">
        <v>2584.15</v>
      </c>
      <c r="F157" s="261">
        <v>2592.6166666666668</v>
      </c>
      <c r="G157" s="263">
        <v>2565.3333333333335</v>
      </c>
      <c r="H157" s="263">
        <v>2546.5166666666669</v>
      </c>
      <c r="I157" s="263">
        <v>2519.2333333333336</v>
      </c>
      <c r="J157" s="263">
        <v>2611.4333333333334</v>
      </c>
      <c r="K157" s="263">
        <v>2638.7166666666662</v>
      </c>
      <c r="L157" s="263">
        <v>2657.5333333333333</v>
      </c>
      <c r="M157" s="264">
        <v>2619.9</v>
      </c>
      <c r="N157" s="264">
        <v>2573.8000000000002</v>
      </c>
      <c r="O157" s="264">
        <v>3354750</v>
      </c>
      <c r="P157" s="265">
        <v>2.0533880903490759E-2</v>
      </c>
    </row>
    <row r="158" spans="1:16" ht="12.75" customHeight="1">
      <c r="A158" s="256">
        <v>148</v>
      </c>
      <c r="B158" s="269" t="s">
        <v>39</v>
      </c>
      <c r="C158" s="261" t="s">
        <v>201</v>
      </c>
      <c r="D158" s="262">
        <v>45351</v>
      </c>
      <c r="E158" s="261">
        <v>3310.2</v>
      </c>
      <c r="F158" s="261">
        <v>3296.5499999999997</v>
      </c>
      <c r="G158" s="263">
        <v>3275.4999999999995</v>
      </c>
      <c r="H158" s="263">
        <v>3240.7999999999997</v>
      </c>
      <c r="I158" s="263">
        <v>3219.7499999999995</v>
      </c>
      <c r="J158" s="263">
        <v>3331.2499999999995</v>
      </c>
      <c r="K158" s="263">
        <v>3352.2999999999997</v>
      </c>
      <c r="L158" s="263">
        <v>3386.9999999999995</v>
      </c>
      <c r="M158" s="264">
        <v>3317.6</v>
      </c>
      <c r="N158" s="264">
        <v>3261.85</v>
      </c>
      <c r="O158" s="264">
        <v>1814250</v>
      </c>
      <c r="P158" s="265">
        <v>-7.114516349705842E-3</v>
      </c>
    </row>
    <row r="159" spans="1:16" ht="12.75" customHeight="1">
      <c r="A159" s="256">
        <v>149</v>
      </c>
      <c r="B159" s="269" t="s">
        <v>63</v>
      </c>
      <c r="C159" s="261" t="s">
        <v>202</v>
      </c>
      <c r="D159" s="262">
        <v>45351</v>
      </c>
      <c r="E159" s="261">
        <v>107.75</v>
      </c>
      <c r="F159" s="261">
        <v>107.85000000000001</v>
      </c>
      <c r="G159" s="263">
        <v>105.45000000000002</v>
      </c>
      <c r="H159" s="263">
        <v>103.15</v>
      </c>
      <c r="I159" s="263">
        <v>100.75000000000001</v>
      </c>
      <c r="J159" s="263">
        <v>110.15000000000002</v>
      </c>
      <c r="K159" s="263">
        <v>112.55000000000003</v>
      </c>
      <c r="L159" s="263">
        <v>114.85000000000002</v>
      </c>
      <c r="M159" s="264">
        <v>110.25</v>
      </c>
      <c r="N159" s="264">
        <v>105.55</v>
      </c>
      <c r="O159" s="264">
        <v>259096000</v>
      </c>
      <c r="P159" s="265">
        <v>-1.2711864406779662E-2</v>
      </c>
    </row>
    <row r="160" spans="1:16" ht="12.75" customHeight="1">
      <c r="A160" s="256">
        <v>150</v>
      </c>
      <c r="B160" s="269" t="s">
        <v>45</v>
      </c>
      <c r="C160" s="261" t="s">
        <v>203</v>
      </c>
      <c r="D160" s="262">
        <v>45351</v>
      </c>
      <c r="E160" s="261">
        <v>4373.8999999999996</v>
      </c>
      <c r="F160" s="261">
        <v>4371.8499999999995</v>
      </c>
      <c r="G160" s="263">
        <v>4315.9499999999989</v>
      </c>
      <c r="H160" s="263">
        <v>4257.9999999999991</v>
      </c>
      <c r="I160" s="263">
        <v>4202.0999999999985</v>
      </c>
      <c r="J160" s="263">
        <v>4429.7999999999993</v>
      </c>
      <c r="K160" s="263">
        <v>4485.6999999999989</v>
      </c>
      <c r="L160" s="263">
        <v>4543.6499999999996</v>
      </c>
      <c r="M160" s="264">
        <v>4427.75</v>
      </c>
      <c r="N160" s="264">
        <v>4313.8999999999996</v>
      </c>
      <c r="O160" s="264">
        <v>2275100</v>
      </c>
      <c r="P160" s="265">
        <v>5.7841632956711769E-2</v>
      </c>
    </row>
    <row r="161" spans="1:16" ht="12.75" customHeight="1">
      <c r="A161" s="256">
        <v>151</v>
      </c>
      <c r="B161" s="269" t="s">
        <v>190</v>
      </c>
      <c r="C161" s="268" t="s">
        <v>204</v>
      </c>
      <c r="D161" s="262">
        <v>45351</v>
      </c>
      <c r="E161" s="261">
        <v>251.1</v>
      </c>
      <c r="F161" s="261">
        <v>249.53333333333333</v>
      </c>
      <c r="G161" s="263">
        <v>246.46666666666667</v>
      </c>
      <c r="H161" s="263">
        <v>241.83333333333334</v>
      </c>
      <c r="I161" s="263">
        <v>238.76666666666668</v>
      </c>
      <c r="J161" s="263">
        <v>254.16666666666666</v>
      </c>
      <c r="K161" s="263">
        <v>257.23333333333335</v>
      </c>
      <c r="L161" s="263">
        <v>261.86666666666667</v>
      </c>
      <c r="M161" s="264">
        <v>252.6</v>
      </c>
      <c r="N161" s="264">
        <v>244.9</v>
      </c>
      <c r="O161" s="264">
        <v>53974800</v>
      </c>
      <c r="P161" s="265">
        <v>-6.0058930474578394E-2</v>
      </c>
    </row>
    <row r="162" spans="1:16" ht="12.75" customHeight="1">
      <c r="A162" s="256">
        <v>152</v>
      </c>
      <c r="B162" s="269" t="s">
        <v>205</v>
      </c>
      <c r="C162" s="261" t="s">
        <v>206</v>
      </c>
      <c r="D162" s="262">
        <v>45351</v>
      </c>
      <c r="E162" s="261">
        <v>1498.65</v>
      </c>
      <c r="F162" s="261">
        <v>1495.05</v>
      </c>
      <c r="G162" s="263">
        <v>1482.6999999999998</v>
      </c>
      <c r="H162" s="263">
        <v>1466.7499999999998</v>
      </c>
      <c r="I162" s="263">
        <v>1454.3999999999996</v>
      </c>
      <c r="J162" s="263">
        <v>1511</v>
      </c>
      <c r="K162" s="263">
        <v>1523.35</v>
      </c>
      <c r="L162" s="263">
        <v>1539.3000000000002</v>
      </c>
      <c r="M162" s="264">
        <v>1507.4</v>
      </c>
      <c r="N162" s="264">
        <v>1479.1</v>
      </c>
      <c r="O162" s="264">
        <v>6058195</v>
      </c>
      <c r="P162" s="265">
        <v>-2.7468846308455045E-3</v>
      </c>
    </row>
    <row r="163" spans="1:16" ht="12.75" customHeight="1">
      <c r="A163" s="256">
        <v>153</v>
      </c>
      <c r="B163" s="269" t="s">
        <v>49</v>
      </c>
      <c r="C163" s="261" t="s">
        <v>208</v>
      </c>
      <c r="D163" s="262">
        <v>45351</v>
      </c>
      <c r="E163" s="261">
        <v>989.9</v>
      </c>
      <c r="F163" s="261">
        <v>986.25</v>
      </c>
      <c r="G163" s="263">
        <v>978.15</v>
      </c>
      <c r="H163" s="263">
        <v>966.4</v>
      </c>
      <c r="I163" s="263">
        <v>958.3</v>
      </c>
      <c r="J163" s="263">
        <v>998</v>
      </c>
      <c r="K163" s="263">
        <v>1006.0999999999999</v>
      </c>
      <c r="L163" s="263">
        <v>1017.85</v>
      </c>
      <c r="M163" s="264">
        <v>994.35</v>
      </c>
      <c r="N163" s="264">
        <v>974.5</v>
      </c>
      <c r="O163" s="264">
        <v>3255500</v>
      </c>
      <c r="P163" s="265">
        <v>-2.2709874968104109E-2</v>
      </c>
    </row>
    <row r="164" spans="1:16" ht="12.75" customHeight="1">
      <c r="A164" s="256">
        <v>154</v>
      </c>
      <c r="B164" s="269" t="s">
        <v>63</v>
      </c>
      <c r="C164" s="261" t="s">
        <v>209</v>
      </c>
      <c r="D164" s="262">
        <v>45351</v>
      </c>
      <c r="E164" s="261">
        <v>256.8</v>
      </c>
      <c r="F164" s="261">
        <v>257.3</v>
      </c>
      <c r="G164" s="263">
        <v>253.70000000000005</v>
      </c>
      <c r="H164" s="263">
        <v>250.60000000000002</v>
      </c>
      <c r="I164" s="263">
        <v>247.00000000000006</v>
      </c>
      <c r="J164" s="263">
        <v>260.40000000000003</v>
      </c>
      <c r="K164" s="263">
        <v>264.00000000000006</v>
      </c>
      <c r="L164" s="263">
        <v>267.10000000000002</v>
      </c>
      <c r="M164" s="264">
        <v>260.89999999999998</v>
      </c>
      <c r="N164" s="264">
        <v>254.2</v>
      </c>
      <c r="O164" s="264">
        <v>53777500</v>
      </c>
      <c r="P164" s="265">
        <v>3.9279157406512707E-2</v>
      </c>
    </row>
    <row r="165" spans="1:16" ht="12.75" customHeight="1">
      <c r="A165" s="256">
        <v>155</v>
      </c>
      <c r="B165" s="269" t="s">
        <v>190</v>
      </c>
      <c r="C165" s="261" t="s">
        <v>210</v>
      </c>
      <c r="D165" s="262">
        <v>45351</v>
      </c>
      <c r="E165" s="261">
        <v>503.6</v>
      </c>
      <c r="F165" s="261">
        <v>495.7</v>
      </c>
      <c r="G165" s="263">
        <v>482.9</v>
      </c>
      <c r="H165" s="263">
        <v>462.2</v>
      </c>
      <c r="I165" s="263">
        <v>449.4</v>
      </c>
      <c r="J165" s="263">
        <v>516.4</v>
      </c>
      <c r="K165" s="263">
        <v>529.20000000000005</v>
      </c>
      <c r="L165" s="263">
        <v>549.9</v>
      </c>
      <c r="M165" s="264">
        <v>508.5</v>
      </c>
      <c r="N165" s="264">
        <v>475</v>
      </c>
      <c r="O165" s="264">
        <v>38912000</v>
      </c>
      <c r="P165" s="265">
        <v>3.7764028163004053E-2</v>
      </c>
    </row>
    <row r="166" spans="1:16" ht="12.75" customHeight="1">
      <c r="A166" s="256">
        <v>156</v>
      </c>
      <c r="B166" s="269" t="s">
        <v>84</v>
      </c>
      <c r="C166" s="261" t="s">
        <v>211</v>
      </c>
      <c r="D166" s="262">
        <v>45351</v>
      </c>
      <c r="E166" s="261">
        <v>2910.75</v>
      </c>
      <c r="F166" s="261">
        <v>2856.2999999999997</v>
      </c>
      <c r="G166" s="263">
        <v>2786.5999999999995</v>
      </c>
      <c r="H166" s="263">
        <v>2662.45</v>
      </c>
      <c r="I166" s="263">
        <v>2592.7499999999995</v>
      </c>
      <c r="J166" s="263">
        <v>2980.4499999999994</v>
      </c>
      <c r="K166" s="263">
        <v>3050.1499999999992</v>
      </c>
      <c r="L166" s="263">
        <v>3174.2999999999993</v>
      </c>
      <c r="M166" s="264">
        <v>2926</v>
      </c>
      <c r="N166" s="264">
        <v>2732.15</v>
      </c>
      <c r="O166" s="264">
        <v>34670500</v>
      </c>
      <c r="P166" s="265">
        <v>7.2642895815608316E-2</v>
      </c>
    </row>
    <row r="167" spans="1:16" ht="12.75" customHeight="1">
      <c r="A167" s="256">
        <v>157</v>
      </c>
      <c r="B167" s="269" t="s">
        <v>132</v>
      </c>
      <c r="C167" s="261" t="s">
        <v>212</v>
      </c>
      <c r="D167" s="262">
        <v>45351</v>
      </c>
      <c r="E167" s="261">
        <v>121.5</v>
      </c>
      <c r="F167" s="261">
        <v>120.86666666666667</v>
      </c>
      <c r="G167" s="263">
        <v>118.98333333333335</v>
      </c>
      <c r="H167" s="263">
        <v>116.46666666666667</v>
      </c>
      <c r="I167" s="263">
        <v>114.58333333333334</v>
      </c>
      <c r="J167" s="263">
        <v>123.38333333333335</v>
      </c>
      <c r="K167" s="263">
        <v>125.26666666666668</v>
      </c>
      <c r="L167" s="263">
        <v>127.78333333333336</v>
      </c>
      <c r="M167" s="264">
        <v>122.75</v>
      </c>
      <c r="N167" s="264">
        <v>118.35</v>
      </c>
      <c r="O167" s="264">
        <v>165408000</v>
      </c>
      <c r="P167" s="265">
        <v>5.9709907231817946E-2</v>
      </c>
    </row>
    <row r="168" spans="1:16" ht="12.75" customHeight="1">
      <c r="A168" s="256">
        <v>158</v>
      </c>
      <c r="B168" s="269" t="s">
        <v>63</v>
      </c>
      <c r="C168" s="261" t="s">
        <v>213</v>
      </c>
      <c r="D168" s="262">
        <v>45351</v>
      </c>
      <c r="E168" s="261">
        <v>687.15</v>
      </c>
      <c r="F168" s="261">
        <v>695.61666666666667</v>
      </c>
      <c r="G168" s="263">
        <v>672.18333333333339</v>
      </c>
      <c r="H168" s="263">
        <v>657.2166666666667</v>
      </c>
      <c r="I168" s="263">
        <v>633.78333333333342</v>
      </c>
      <c r="J168" s="263">
        <v>710.58333333333337</v>
      </c>
      <c r="K168" s="263">
        <v>734.01666666666654</v>
      </c>
      <c r="L168" s="263">
        <v>748.98333333333335</v>
      </c>
      <c r="M168" s="264">
        <v>719.05</v>
      </c>
      <c r="N168" s="264">
        <v>680.65</v>
      </c>
      <c r="O168" s="264">
        <v>22953600</v>
      </c>
      <c r="P168" s="265">
        <v>0.22820084756645692</v>
      </c>
    </row>
    <row r="169" spans="1:16" ht="12.75" customHeight="1">
      <c r="A169" s="256">
        <v>159</v>
      </c>
      <c r="B169" s="269" t="s">
        <v>68</v>
      </c>
      <c r="C169" s="266" t="s">
        <v>214</v>
      </c>
      <c r="D169" s="262">
        <v>45351</v>
      </c>
      <c r="E169" s="261">
        <v>1424.7</v>
      </c>
      <c r="F169" s="261">
        <v>1418.95</v>
      </c>
      <c r="G169" s="263">
        <v>1403.45</v>
      </c>
      <c r="H169" s="263">
        <v>1382.2</v>
      </c>
      <c r="I169" s="263">
        <v>1366.7</v>
      </c>
      <c r="J169" s="263">
        <v>1440.2</v>
      </c>
      <c r="K169" s="263">
        <v>1455.7</v>
      </c>
      <c r="L169" s="263">
        <v>1476.95</v>
      </c>
      <c r="M169" s="264">
        <v>1434.45</v>
      </c>
      <c r="N169" s="264">
        <v>1397.7</v>
      </c>
      <c r="O169" s="264">
        <v>6870000</v>
      </c>
      <c r="P169" s="265">
        <v>-8.9734671569114577E-2</v>
      </c>
    </row>
    <row r="170" spans="1:16" ht="12.75" customHeight="1">
      <c r="A170" s="256">
        <v>160</v>
      </c>
      <c r="B170" s="269" t="s">
        <v>63</v>
      </c>
      <c r="C170" s="261" t="s">
        <v>215</v>
      </c>
      <c r="D170" s="262">
        <v>45351</v>
      </c>
      <c r="E170" s="261">
        <v>627.35</v>
      </c>
      <c r="F170" s="261">
        <v>626.7166666666667</v>
      </c>
      <c r="G170" s="263">
        <v>619.83333333333337</v>
      </c>
      <c r="H170" s="263">
        <v>612.31666666666672</v>
      </c>
      <c r="I170" s="263">
        <v>605.43333333333339</v>
      </c>
      <c r="J170" s="263">
        <v>634.23333333333335</v>
      </c>
      <c r="K170" s="263">
        <v>641.11666666666656</v>
      </c>
      <c r="L170" s="263">
        <v>648.63333333333333</v>
      </c>
      <c r="M170" s="264">
        <v>633.6</v>
      </c>
      <c r="N170" s="264">
        <v>619.20000000000005</v>
      </c>
      <c r="O170" s="264">
        <v>131472000</v>
      </c>
      <c r="P170" s="265">
        <v>9.246358454718176E-3</v>
      </c>
    </row>
    <row r="171" spans="1:16" ht="12.75" customHeight="1">
      <c r="A171" s="256">
        <v>161</v>
      </c>
      <c r="B171" s="269" t="s">
        <v>49</v>
      </c>
      <c r="C171" s="261" t="s">
        <v>216</v>
      </c>
      <c r="D171" s="262">
        <v>45351</v>
      </c>
      <c r="E171" s="261">
        <v>28594.95</v>
      </c>
      <c r="F171" s="261">
        <v>28635.166666666668</v>
      </c>
      <c r="G171" s="263">
        <v>28188.083333333336</v>
      </c>
      <c r="H171" s="263">
        <v>27781.216666666667</v>
      </c>
      <c r="I171" s="263">
        <v>27334.133333333335</v>
      </c>
      <c r="J171" s="263">
        <v>29042.033333333336</v>
      </c>
      <c r="K171" s="263">
        <v>29489.116666666672</v>
      </c>
      <c r="L171" s="263">
        <v>29895.983333333337</v>
      </c>
      <c r="M171" s="264">
        <v>29082.25</v>
      </c>
      <c r="N171" s="264">
        <v>28228.3</v>
      </c>
      <c r="O171" s="264">
        <v>190450</v>
      </c>
      <c r="P171" s="265">
        <v>3.2809110629067245E-2</v>
      </c>
    </row>
    <row r="172" spans="1:16" ht="12.75" customHeight="1">
      <c r="A172" s="256">
        <v>162</v>
      </c>
      <c r="B172" s="269" t="s">
        <v>41</v>
      </c>
      <c r="C172" s="261" t="s">
        <v>217</v>
      </c>
      <c r="D172" s="262">
        <v>45351</v>
      </c>
      <c r="E172" s="261">
        <v>4317.55</v>
      </c>
      <c r="F172" s="261">
        <v>4292.3833333333341</v>
      </c>
      <c r="G172" s="263">
        <v>4244.1166666666686</v>
      </c>
      <c r="H172" s="263">
        <v>4170.6833333333343</v>
      </c>
      <c r="I172" s="263">
        <v>4122.4166666666688</v>
      </c>
      <c r="J172" s="263">
        <v>4365.8166666666684</v>
      </c>
      <c r="K172" s="263">
        <v>4414.083333333333</v>
      </c>
      <c r="L172" s="263">
        <v>4487.5166666666682</v>
      </c>
      <c r="M172" s="264">
        <v>4340.6499999999996</v>
      </c>
      <c r="N172" s="264">
        <v>4218.95</v>
      </c>
      <c r="O172" s="264">
        <v>1243500</v>
      </c>
      <c r="P172" s="265">
        <v>-5.987752324790202E-2</v>
      </c>
    </row>
    <row r="173" spans="1:16" ht="12.75" customHeight="1">
      <c r="A173" s="256">
        <v>163</v>
      </c>
      <c r="B173" s="269" t="s">
        <v>47</v>
      </c>
      <c r="C173" s="261" t="s">
        <v>218</v>
      </c>
      <c r="D173" s="262">
        <v>45351</v>
      </c>
      <c r="E173" s="261">
        <v>2246.9499999999998</v>
      </c>
      <c r="F173" s="261">
        <v>2252.3166666666671</v>
      </c>
      <c r="G173" s="263">
        <v>2226.233333333334</v>
      </c>
      <c r="H173" s="263">
        <v>2205.5166666666669</v>
      </c>
      <c r="I173" s="263">
        <v>2179.4333333333338</v>
      </c>
      <c r="J173" s="263">
        <v>2273.0333333333342</v>
      </c>
      <c r="K173" s="263">
        <v>2299.1166666666672</v>
      </c>
      <c r="L173" s="263">
        <v>2319.8333333333344</v>
      </c>
      <c r="M173" s="264">
        <v>2278.4</v>
      </c>
      <c r="N173" s="264">
        <v>2231.6</v>
      </c>
      <c r="O173" s="264">
        <v>4407000</v>
      </c>
      <c r="P173" s="265">
        <v>8.3533099760280283E-2</v>
      </c>
    </row>
    <row r="174" spans="1:16" ht="12.75" customHeight="1">
      <c r="A174" s="256">
        <v>164</v>
      </c>
      <c r="B174" s="269" t="s">
        <v>68</v>
      </c>
      <c r="C174" s="261" t="s">
        <v>219</v>
      </c>
      <c r="D174" s="262">
        <v>45351</v>
      </c>
      <c r="E174" s="261">
        <v>2411.6999999999998</v>
      </c>
      <c r="F174" s="261">
        <v>2387.8333333333335</v>
      </c>
      <c r="G174" s="263">
        <v>2335.8666666666668</v>
      </c>
      <c r="H174" s="263">
        <v>2260.0333333333333</v>
      </c>
      <c r="I174" s="263">
        <v>2208.0666666666666</v>
      </c>
      <c r="J174" s="263">
        <v>2463.666666666667</v>
      </c>
      <c r="K174" s="263">
        <v>2515.6333333333332</v>
      </c>
      <c r="L174" s="263">
        <v>2591.4666666666672</v>
      </c>
      <c r="M174" s="264">
        <v>2439.8000000000002</v>
      </c>
      <c r="N174" s="264">
        <v>2312</v>
      </c>
      <c r="O174" s="264">
        <v>7182900</v>
      </c>
      <c r="P174" s="265">
        <v>1.4834908659348112E-2</v>
      </c>
    </row>
    <row r="175" spans="1:16" ht="12.75" customHeight="1">
      <c r="A175" s="256">
        <v>165</v>
      </c>
      <c r="B175" s="269" t="s">
        <v>43</v>
      </c>
      <c r="C175" s="261" t="s">
        <v>220</v>
      </c>
      <c r="D175" s="262">
        <v>45351</v>
      </c>
      <c r="E175" s="261">
        <v>1400.7</v>
      </c>
      <c r="F175" s="261">
        <v>1392.9166666666667</v>
      </c>
      <c r="G175" s="263">
        <v>1371.1333333333334</v>
      </c>
      <c r="H175" s="263">
        <v>1341.5666666666666</v>
      </c>
      <c r="I175" s="263">
        <v>1319.7833333333333</v>
      </c>
      <c r="J175" s="263">
        <v>1422.4833333333336</v>
      </c>
      <c r="K175" s="263">
        <v>1444.2666666666669</v>
      </c>
      <c r="L175" s="263">
        <v>1473.8333333333337</v>
      </c>
      <c r="M175" s="264">
        <v>1414.7</v>
      </c>
      <c r="N175" s="264">
        <v>1363.35</v>
      </c>
      <c r="O175" s="264">
        <v>13192900</v>
      </c>
      <c r="P175" s="265">
        <v>4.9387527839643654E-2</v>
      </c>
    </row>
    <row r="176" spans="1:16" ht="12.75" customHeight="1">
      <c r="A176" s="256">
        <v>166</v>
      </c>
      <c r="B176" s="269" t="s">
        <v>205</v>
      </c>
      <c r="C176" s="261" t="s">
        <v>221</v>
      </c>
      <c r="D176" s="262">
        <v>45351</v>
      </c>
      <c r="E176" s="261">
        <v>660.95</v>
      </c>
      <c r="F176" s="261">
        <v>659.35</v>
      </c>
      <c r="G176" s="263">
        <v>653.90000000000009</v>
      </c>
      <c r="H176" s="263">
        <v>646.85</v>
      </c>
      <c r="I176" s="263">
        <v>641.40000000000009</v>
      </c>
      <c r="J176" s="263">
        <v>666.40000000000009</v>
      </c>
      <c r="K176" s="263">
        <v>671.85000000000014</v>
      </c>
      <c r="L176" s="263">
        <v>678.90000000000009</v>
      </c>
      <c r="M176" s="264">
        <v>664.8</v>
      </c>
      <c r="N176" s="264">
        <v>652.29999999999995</v>
      </c>
      <c r="O176" s="264">
        <v>7483500</v>
      </c>
      <c r="P176" s="265">
        <v>2.6125401929260449E-3</v>
      </c>
    </row>
    <row r="177" spans="1:16" ht="12.75" customHeight="1">
      <c r="A177" s="256">
        <v>167</v>
      </c>
      <c r="B177" s="269" t="s">
        <v>43</v>
      </c>
      <c r="C177" s="261" t="s">
        <v>222</v>
      </c>
      <c r="D177" s="262">
        <v>45351</v>
      </c>
      <c r="E177" s="261">
        <v>688.4</v>
      </c>
      <c r="F177" s="261">
        <v>682.2833333333333</v>
      </c>
      <c r="G177" s="263">
        <v>674.16666666666663</v>
      </c>
      <c r="H177" s="263">
        <v>659.93333333333328</v>
      </c>
      <c r="I177" s="263">
        <v>651.81666666666661</v>
      </c>
      <c r="J177" s="263">
        <v>696.51666666666665</v>
      </c>
      <c r="K177" s="263">
        <v>704.63333333333344</v>
      </c>
      <c r="L177" s="263">
        <v>718.86666666666667</v>
      </c>
      <c r="M177" s="264">
        <v>690.4</v>
      </c>
      <c r="N177" s="264">
        <v>668.05</v>
      </c>
      <c r="O177" s="264">
        <v>6457000</v>
      </c>
      <c r="P177" s="265">
        <v>1.3957816377171215E-3</v>
      </c>
    </row>
    <row r="178" spans="1:16" ht="12.75" customHeight="1">
      <c r="A178" s="256">
        <v>168</v>
      </c>
      <c r="B178" s="269" t="s">
        <v>39</v>
      </c>
      <c r="C178" s="268" t="s">
        <v>223</v>
      </c>
      <c r="D178" s="262">
        <v>45351</v>
      </c>
      <c r="E178" s="261">
        <v>1018.55</v>
      </c>
      <c r="F178" s="261">
        <v>1015.9</v>
      </c>
      <c r="G178" s="263">
        <v>1010.0999999999999</v>
      </c>
      <c r="H178" s="263">
        <v>1001.65</v>
      </c>
      <c r="I178" s="263">
        <v>995.84999999999991</v>
      </c>
      <c r="J178" s="263">
        <v>1024.3499999999999</v>
      </c>
      <c r="K178" s="263">
        <v>1030.1499999999999</v>
      </c>
      <c r="L178" s="263">
        <v>1038.5999999999999</v>
      </c>
      <c r="M178" s="264">
        <v>1021.7</v>
      </c>
      <c r="N178" s="264">
        <v>1007.45</v>
      </c>
      <c r="O178" s="264">
        <v>11300850</v>
      </c>
      <c r="P178" s="265">
        <v>2.7658297489246773E-2</v>
      </c>
    </row>
    <row r="179" spans="1:16" ht="12.75" customHeight="1">
      <c r="A179" s="256">
        <v>169</v>
      </c>
      <c r="B179" s="269" t="s">
        <v>79</v>
      </c>
      <c r="C179" s="261" t="s">
        <v>224</v>
      </c>
      <c r="D179" s="262">
        <v>45351</v>
      </c>
      <c r="E179" s="261">
        <v>1727.55</v>
      </c>
      <c r="F179" s="261">
        <v>1729.7666666666667</v>
      </c>
      <c r="G179" s="263">
        <v>1718.3333333333333</v>
      </c>
      <c r="H179" s="263">
        <v>1709.1166666666666</v>
      </c>
      <c r="I179" s="263">
        <v>1697.6833333333332</v>
      </c>
      <c r="J179" s="263">
        <v>1738.9833333333333</v>
      </c>
      <c r="K179" s="263">
        <v>1750.4166666666667</v>
      </c>
      <c r="L179" s="263">
        <v>1759.6333333333334</v>
      </c>
      <c r="M179" s="264">
        <v>1741.2</v>
      </c>
      <c r="N179" s="264">
        <v>1720.55</v>
      </c>
      <c r="O179" s="264">
        <v>6144000</v>
      </c>
      <c r="P179" s="265">
        <v>3.7575559549093284E-3</v>
      </c>
    </row>
    <row r="180" spans="1:16" ht="12.75" customHeight="1">
      <c r="A180" s="256">
        <v>170</v>
      </c>
      <c r="B180" s="269" t="s">
        <v>59</v>
      </c>
      <c r="C180" s="267" t="s">
        <v>225</v>
      </c>
      <c r="D180" s="262">
        <v>45351</v>
      </c>
      <c r="E180" s="261">
        <v>1149.4000000000001</v>
      </c>
      <c r="F180" s="261">
        <v>1148.6666666666667</v>
      </c>
      <c r="G180" s="263">
        <v>1140.6833333333334</v>
      </c>
      <c r="H180" s="263">
        <v>1131.9666666666667</v>
      </c>
      <c r="I180" s="263">
        <v>1123.9833333333333</v>
      </c>
      <c r="J180" s="263">
        <v>1157.3833333333334</v>
      </c>
      <c r="K180" s="263">
        <v>1165.3666666666666</v>
      </c>
      <c r="L180" s="263">
        <v>1174.0833333333335</v>
      </c>
      <c r="M180" s="264">
        <v>1156.6500000000001</v>
      </c>
      <c r="N180" s="264">
        <v>1139.95</v>
      </c>
      <c r="O180" s="264">
        <v>8720100</v>
      </c>
      <c r="P180" s="265">
        <v>-1.6644676748198518E-2</v>
      </c>
    </row>
    <row r="181" spans="1:16" ht="12.75" customHeight="1">
      <c r="A181" s="256">
        <v>171</v>
      </c>
      <c r="B181" s="269" t="s">
        <v>56</v>
      </c>
      <c r="C181" s="261" t="s">
        <v>226</v>
      </c>
      <c r="D181" s="262">
        <v>45351</v>
      </c>
      <c r="E181" s="261">
        <v>847.3</v>
      </c>
      <c r="F181" s="261">
        <v>837.31666666666661</v>
      </c>
      <c r="G181" s="263">
        <v>824.43333333333317</v>
      </c>
      <c r="H181" s="263">
        <v>801.56666666666661</v>
      </c>
      <c r="I181" s="263">
        <v>788.68333333333317</v>
      </c>
      <c r="J181" s="263">
        <v>860.18333333333317</v>
      </c>
      <c r="K181" s="263">
        <v>873.06666666666661</v>
      </c>
      <c r="L181" s="263">
        <v>895.93333333333317</v>
      </c>
      <c r="M181" s="264">
        <v>850.2</v>
      </c>
      <c r="N181" s="264">
        <v>814.45</v>
      </c>
      <c r="O181" s="264">
        <v>60576750</v>
      </c>
      <c r="P181" s="265">
        <v>4.119721759576761E-2</v>
      </c>
    </row>
    <row r="182" spans="1:16" ht="12.75" customHeight="1">
      <c r="A182" s="256">
        <v>172</v>
      </c>
      <c r="B182" s="269" t="s">
        <v>190</v>
      </c>
      <c r="C182" s="261" t="s">
        <v>227</v>
      </c>
      <c r="D182" s="262">
        <v>45351</v>
      </c>
      <c r="E182" s="261">
        <v>384.75</v>
      </c>
      <c r="F182" s="261">
        <v>381.08333333333331</v>
      </c>
      <c r="G182" s="263">
        <v>372.16666666666663</v>
      </c>
      <c r="H182" s="263">
        <v>359.58333333333331</v>
      </c>
      <c r="I182" s="263">
        <v>350.66666666666663</v>
      </c>
      <c r="J182" s="263">
        <v>393.66666666666663</v>
      </c>
      <c r="K182" s="263">
        <v>402.58333333333326</v>
      </c>
      <c r="L182" s="263">
        <v>415.16666666666663</v>
      </c>
      <c r="M182" s="264">
        <v>390</v>
      </c>
      <c r="N182" s="264">
        <v>368.5</v>
      </c>
      <c r="O182" s="264">
        <v>90119250</v>
      </c>
      <c r="P182" s="265">
        <v>2.0016808006723202E-2</v>
      </c>
    </row>
    <row r="183" spans="1:16" ht="12.75" customHeight="1">
      <c r="A183" s="256">
        <v>173</v>
      </c>
      <c r="B183" s="269" t="s">
        <v>132</v>
      </c>
      <c r="C183" s="261" t="s">
        <v>228</v>
      </c>
      <c r="D183" s="262">
        <v>45351</v>
      </c>
      <c r="E183" s="261">
        <v>136.05000000000001</v>
      </c>
      <c r="F183" s="261">
        <v>135.61666666666667</v>
      </c>
      <c r="G183" s="263">
        <v>134.78333333333336</v>
      </c>
      <c r="H183" s="263">
        <v>133.51666666666668</v>
      </c>
      <c r="I183" s="263">
        <v>132.68333333333337</v>
      </c>
      <c r="J183" s="263">
        <v>136.88333333333335</v>
      </c>
      <c r="K183" s="263">
        <v>137.71666666666667</v>
      </c>
      <c r="L183" s="263">
        <v>138.98333333333335</v>
      </c>
      <c r="M183" s="264">
        <v>136.44999999999999</v>
      </c>
      <c r="N183" s="264">
        <v>134.35</v>
      </c>
      <c r="O183" s="264">
        <v>216557000</v>
      </c>
      <c r="P183" s="265">
        <v>-2.4357608345516268E-2</v>
      </c>
    </row>
    <row r="184" spans="1:16" ht="12.75" customHeight="1">
      <c r="A184" s="256">
        <v>174</v>
      </c>
      <c r="B184" s="269" t="s">
        <v>87</v>
      </c>
      <c r="C184" s="261" t="s">
        <v>229</v>
      </c>
      <c r="D184" s="262">
        <v>45351</v>
      </c>
      <c r="E184" s="261">
        <v>3828.4</v>
      </c>
      <c r="F184" s="261">
        <v>3829.0499999999997</v>
      </c>
      <c r="G184" s="263">
        <v>3810.9499999999994</v>
      </c>
      <c r="H184" s="263">
        <v>3793.4999999999995</v>
      </c>
      <c r="I184" s="263">
        <v>3775.3999999999992</v>
      </c>
      <c r="J184" s="263">
        <v>3846.4999999999995</v>
      </c>
      <c r="K184" s="263">
        <v>3864.6</v>
      </c>
      <c r="L184" s="263">
        <v>3882.0499999999997</v>
      </c>
      <c r="M184" s="264">
        <v>3847.15</v>
      </c>
      <c r="N184" s="264">
        <v>3811.6</v>
      </c>
      <c r="O184" s="264">
        <v>12392625</v>
      </c>
      <c r="P184" s="265">
        <v>2.8719602545105902E-2</v>
      </c>
    </row>
    <row r="185" spans="1:16" ht="12.75" customHeight="1">
      <c r="A185" s="256">
        <v>175</v>
      </c>
      <c r="B185" s="269" t="s">
        <v>87</v>
      </c>
      <c r="C185" s="261" t="s">
        <v>230</v>
      </c>
      <c r="D185" s="262">
        <v>45351</v>
      </c>
      <c r="E185" s="261">
        <v>1323.9</v>
      </c>
      <c r="F185" s="261">
        <v>1328.6833333333334</v>
      </c>
      <c r="G185" s="263">
        <v>1316.2166666666667</v>
      </c>
      <c r="H185" s="263">
        <v>1308.5333333333333</v>
      </c>
      <c r="I185" s="263">
        <v>1296.0666666666666</v>
      </c>
      <c r="J185" s="263">
        <v>1336.3666666666668</v>
      </c>
      <c r="K185" s="263">
        <v>1348.8333333333335</v>
      </c>
      <c r="L185" s="263">
        <v>1356.5166666666669</v>
      </c>
      <c r="M185" s="264">
        <v>1341.15</v>
      </c>
      <c r="N185" s="264">
        <v>1321</v>
      </c>
      <c r="O185" s="264">
        <v>13576200</v>
      </c>
      <c r="P185" s="265">
        <v>1.8596413548815586E-3</v>
      </c>
    </row>
    <row r="186" spans="1:16" ht="12.75" customHeight="1">
      <c r="A186" s="256">
        <v>176</v>
      </c>
      <c r="B186" s="269" t="s">
        <v>59</v>
      </c>
      <c r="C186" s="261" t="s">
        <v>231</v>
      </c>
      <c r="D186" s="262">
        <v>45351</v>
      </c>
      <c r="E186" s="261">
        <v>3888.35</v>
      </c>
      <c r="F186" s="261">
        <v>3860.2999999999997</v>
      </c>
      <c r="G186" s="263">
        <v>3815.8999999999996</v>
      </c>
      <c r="H186" s="263">
        <v>3743.45</v>
      </c>
      <c r="I186" s="263">
        <v>3699.0499999999997</v>
      </c>
      <c r="J186" s="263">
        <v>3932.7499999999995</v>
      </c>
      <c r="K186" s="263">
        <v>3977.15</v>
      </c>
      <c r="L186" s="263">
        <v>4049.5999999999995</v>
      </c>
      <c r="M186" s="264">
        <v>3904.7</v>
      </c>
      <c r="N186" s="264">
        <v>3787.85</v>
      </c>
      <c r="O186" s="264">
        <v>4711175</v>
      </c>
      <c r="P186" s="265">
        <v>8.0128805182161974E-3</v>
      </c>
    </row>
    <row r="187" spans="1:16" ht="12.75" customHeight="1">
      <c r="A187" s="256">
        <v>177</v>
      </c>
      <c r="B187" s="269" t="s">
        <v>43</v>
      </c>
      <c r="C187" s="261" t="s">
        <v>232</v>
      </c>
      <c r="D187" s="262">
        <v>45351</v>
      </c>
      <c r="E187" s="261">
        <v>2436.4</v>
      </c>
      <c r="F187" s="261">
        <v>2443.6666666666665</v>
      </c>
      <c r="G187" s="263">
        <v>2415.083333333333</v>
      </c>
      <c r="H187" s="263">
        <v>2393.7666666666664</v>
      </c>
      <c r="I187" s="263">
        <v>2365.1833333333329</v>
      </c>
      <c r="J187" s="263">
        <v>2464.9833333333331</v>
      </c>
      <c r="K187" s="263">
        <v>2493.5666666666662</v>
      </c>
      <c r="L187" s="263">
        <v>2514.8833333333332</v>
      </c>
      <c r="M187" s="264">
        <v>2472.25</v>
      </c>
      <c r="N187" s="264">
        <v>2422.35</v>
      </c>
      <c r="O187" s="264">
        <v>1426500</v>
      </c>
      <c r="P187" s="265">
        <v>-5.5768560474032764E-3</v>
      </c>
    </row>
    <row r="188" spans="1:16" ht="12.75" customHeight="1">
      <c r="A188" s="256">
        <v>178</v>
      </c>
      <c r="B188" s="269" t="s">
        <v>45</v>
      </c>
      <c r="C188" s="261" t="s">
        <v>233</v>
      </c>
      <c r="D188" s="262">
        <v>45351</v>
      </c>
      <c r="E188" s="261">
        <v>3271.3</v>
      </c>
      <c r="F188" s="261">
        <v>3281</v>
      </c>
      <c r="G188" s="263">
        <v>3242</v>
      </c>
      <c r="H188" s="263">
        <v>3212.7</v>
      </c>
      <c r="I188" s="263">
        <v>3173.7</v>
      </c>
      <c r="J188" s="263">
        <v>3310.3</v>
      </c>
      <c r="K188" s="263">
        <v>3349.3</v>
      </c>
      <c r="L188" s="263">
        <v>3378.6000000000004</v>
      </c>
      <c r="M188" s="264">
        <v>3320</v>
      </c>
      <c r="N188" s="264">
        <v>3251.7</v>
      </c>
      <c r="O188" s="264">
        <v>3136400</v>
      </c>
      <c r="P188" s="265">
        <v>3.497888067581837E-2</v>
      </c>
    </row>
    <row r="189" spans="1:16" ht="12.75" customHeight="1">
      <c r="A189" s="256">
        <v>179</v>
      </c>
      <c r="B189" s="269" t="s">
        <v>56</v>
      </c>
      <c r="C189" s="261" t="s">
        <v>234</v>
      </c>
      <c r="D189" s="262">
        <v>45351</v>
      </c>
      <c r="E189" s="261">
        <v>1980.2</v>
      </c>
      <c r="F189" s="261">
        <v>1971.7666666666667</v>
      </c>
      <c r="G189" s="263">
        <v>1952.5833333333333</v>
      </c>
      <c r="H189" s="263">
        <v>1924.9666666666667</v>
      </c>
      <c r="I189" s="263">
        <v>1905.7833333333333</v>
      </c>
      <c r="J189" s="263">
        <v>1999.3833333333332</v>
      </c>
      <c r="K189" s="263">
        <v>2018.5666666666666</v>
      </c>
      <c r="L189" s="263">
        <v>2046.1833333333332</v>
      </c>
      <c r="M189" s="264">
        <v>1990.95</v>
      </c>
      <c r="N189" s="264">
        <v>1944.15</v>
      </c>
      <c r="O189" s="264">
        <v>5173700</v>
      </c>
      <c r="P189" s="265">
        <v>3.039174682838422E-2</v>
      </c>
    </row>
    <row r="190" spans="1:16" ht="12.75" customHeight="1">
      <c r="A190" s="256">
        <v>180</v>
      </c>
      <c r="B190" s="269" t="s">
        <v>59</v>
      </c>
      <c r="C190" s="261" t="s">
        <v>235</v>
      </c>
      <c r="D190" s="262">
        <v>45351</v>
      </c>
      <c r="E190" s="261">
        <v>1815.15</v>
      </c>
      <c r="F190" s="261">
        <v>1825.95</v>
      </c>
      <c r="G190" s="263">
        <v>1799.25</v>
      </c>
      <c r="H190" s="263">
        <v>1783.35</v>
      </c>
      <c r="I190" s="263">
        <v>1756.6499999999999</v>
      </c>
      <c r="J190" s="263">
        <v>1841.8500000000001</v>
      </c>
      <c r="K190" s="263">
        <v>1868.5500000000004</v>
      </c>
      <c r="L190" s="263">
        <v>1884.4500000000003</v>
      </c>
      <c r="M190" s="264">
        <v>1852.65</v>
      </c>
      <c r="N190" s="264">
        <v>1810.05</v>
      </c>
      <c r="O190" s="264">
        <v>2304400</v>
      </c>
      <c r="P190" s="265">
        <v>1.6228611748103722E-2</v>
      </c>
    </row>
    <row r="191" spans="1:16" ht="12.75" customHeight="1">
      <c r="A191" s="256">
        <v>181</v>
      </c>
      <c r="B191" s="269" t="s">
        <v>49</v>
      </c>
      <c r="C191" s="261" t="s">
        <v>236</v>
      </c>
      <c r="D191" s="262">
        <v>45351</v>
      </c>
      <c r="E191" s="261">
        <v>10320.200000000001</v>
      </c>
      <c r="F191" s="261">
        <v>10236.716666666667</v>
      </c>
      <c r="G191" s="263">
        <v>10133.483333333334</v>
      </c>
      <c r="H191" s="263">
        <v>9946.7666666666664</v>
      </c>
      <c r="I191" s="263">
        <v>9843.5333333333328</v>
      </c>
      <c r="J191" s="263">
        <v>10423.433333333334</v>
      </c>
      <c r="K191" s="263">
        <v>10526.666666666668</v>
      </c>
      <c r="L191" s="263">
        <v>10713.383333333335</v>
      </c>
      <c r="M191" s="264">
        <v>10339.950000000001</v>
      </c>
      <c r="N191" s="264">
        <v>10050</v>
      </c>
      <c r="O191" s="264">
        <v>1738700</v>
      </c>
      <c r="P191" s="265">
        <v>-5.6048041178152702E-3</v>
      </c>
    </row>
    <row r="192" spans="1:16" ht="12.75" customHeight="1">
      <c r="A192" s="256">
        <v>182</v>
      </c>
      <c r="B192" s="269" t="s">
        <v>39</v>
      </c>
      <c r="C192" s="261" t="s">
        <v>237</v>
      </c>
      <c r="D192" s="262">
        <v>45351</v>
      </c>
      <c r="E192" s="261">
        <v>543.70000000000005</v>
      </c>
      <c r="F192" s="261">
        <v>542.31666666666672</v>
      </c>
      <c r="G192" s="263">
        <v>538.53333333333342</v>
      </c>
      <c r="H192" s="263">
        <v>533.36666666666667</v>
      </c>
      <c r="I192" s="263">
        <v>529.58333333333337</v>
      </c>
      <c r="J192" s="263">
        <v>547.48333333333346</v>
      </c>
      <c r="K192" s="263">
        <v>551.26666666666677</v>
      </c>
      <c r="L192" s="263">
        <v>556.43333333333351</v>
      </c>
      <c r="M192" s="264">
        <v>546.1</v>
      </c>
      <c r="N192" s="264">
        <v>537.15</v>
      </c>
      <c r="O192" s="264">
        <v>36821200</v>
      </c>
      <c r="P192" s="265">
        <v>5.7524323556565581E-3</v>
      </c>
    </row>
    <row r="193" spans="1:16" ht="12.75" customHeight="1">
      <c r="A193" s="256">
        <v>183</v>
      </c>
      <c r="B193" s="269" t="s">
        <v>132</v>
      </c>
      <c r="C193" s="261" t="s">
        <v>238</v>
      </c>
      <c r="D193" s="262">
        <v>45351</v>
      </c>
      <c r="E193" s="261">
        <v>269.2</v>
      </c>
      <c r="F193" s="261">
        <v>267.5333333333333</v>
      </c>
      <c r="G193" s="263">
        <v>263.61666666666662</v>
      </c>
      <c r="H193" s="263">
        <v>258.0333333333333</v>
      </c>
      <c r="I193" s="263">
        <v>254.11666666666662</v>
      </c>
      <c r="J193" s="263">
        <v>273.11666666666662</v>
      </c>
      <c r="K193" s="263">
        <v>277.03333333333336</v>
      </c>
      <c r="L193" s="263">
        <v>282.61666666666662</v>
      </c>
      <c r="M193" s="264">
        <v>271.45</v>
      </c>
      <c r="N193" s="264">
        <v>261.95</v>
      </c>
      <c r="O193" s="264">
        <v>94661100</v>
      </c>
      <c r="P193" s="265">
        <v>-1.3830251856165382E-3</v>
      </c>
    </row>
    <row r="194" spans="1:16" ht="12.75" customHeight="1">
      <c r="A194" s="256">
        <v>184</v>
      </c>
      <c r="B194" s="269" t="s">
        <v>41</v>
      </c>
      <c r="C194" s="261" t="s">
        <v>239</v>
      </c>
      <c r="D194" s="262">
        <v>45351</v>
      </c>
      <c r="E194" s="261">
        <v>1047.0999999999999</v>
      </c>
      <c r="F194" s="261">
        <v>1036.3</v>
      </c>
      <c r="G194" s="263">
        <v>1022.8</v>
      </c>
      <c r="H194" s="263">
        <v>998.5</v>
      </c>
      <c r="I194" s="263">
        <v>985</v>
      </c>
      <c r="J194" s="263">
        <v>1060.5999999999999</v>
      </c>
      <c r="K194" s="263">
        <v>1074.0999999999999</v>
      </c>
      <c r="L194" s="263">
        <v>1098.3999999999999</v>
      </c>
      <c r="M194" s="264">
        <v>1049.8</v>
      </c>
      <c r="N194" s="264">
        <v>1012</v>
      </c>
      <c r="O194" s="264">
        <v>9307800</v>
      </c>
      <c r="P194" s="265">
        <v>4.9594046008119078E-2</v>
      </c>
    </row>
    <row r="195" spans="1:16" ht="12.75" customHeight="1">
      <c r="A195" s="256">
        <v>185</v>
      </c>
      <c r="B195" s="269" t="s">
        <v>87</v>
      </c>
      <c r="C195" s="261" t="s">
        <v>240</v>
      </c>
      <c r="D195" s="262">
        <v>45351</v>
      </c>
      <c r="E195" s="261">
        <v>476.45</v>
      </c>
      <c r="F195" s="261">
        <v>476.73333333333335</v>
      </c>
      <c r="G195" s="263">
        <v>473.4666666666667</v>
      </c>
      <c r="H195" s="263">
        <v>470.48333333333335</v>
      </c>
      <c r="I195" s="263">
        <v>467.2166666666667</v>
      </c>
      <c r="J195" s="263">
        <v>479.7166666666667</v>
      </c>
      <c r="K195" s="263">
        <v>482.98333333333335</v>
      </c>
      <c r="L195" s="263">
        <v>485.9666666666667</v>
      </c>
      <c r="M195" s="264">
        <v>480</v>
      </c>
      <c r="N195" s="264">
        <v>473.75</v>
      </c>
      <c r="O195" s="264">
        <v>48514500</v>
      </c>
      <c r="P195" s="265">
        <v>-2.7307449400018044E-2</v>
      </c>
    </row>
    <row r="196" spans="1:16" ht="12.75" customHeight="1">
      <c r="A196" s="256">
        <v>186</v>
      </c>
      <c r="B196" s="269" t="s">
        <v>205</v>
      </c>
      <c r="C196" s="261" t="s">
        <v>241</v>
      </c>
      <c r="D196" s="262">
        <v>45351</v>
      </c>
      <c r="E196" s="261">
        <v>163.25</v>
      </c>
      <c r="F196" s="261">
        <v>165.13333333333333</v>
      </c>
      <c r="G196" s="263">
        <v>160.71666666666664</v>
      </c>
      <c r="H196" s="263">
        <v>158.18333333333331</v>
      </c>
      <c r="I196" s="263">
        <v>153.76666666666662</v>
      </c>
      <c r="J196" s="263">
        <v>167.66666666666666</v>
      </c>
      <c r="K196" s="263">
        <v>172.08333333333334</v>
      </c>
      <c r="L196" s="263">
        <v>174.61666666666667</v>
      </c>
      <c r="M196" s="264">
        <v>169.55</v>
      </c>
      <c r="N196" s="264">
        <v>162.6</v>
      </c>
      <c r="O196" s="264">
        <v>106710000</v>
      </c>
      <c r="P196" s="265">
        <v>8.3526258072377235E-2</v>
      </c>
    </row>
    <row r="197" spans="1:16" ht="12.75" customHeight="1">
      <c r="A197" s="256">
        <v>187</v>
      </c>
      <c r="B197" s="269" t="s">
        <v>43</v>
      </c>
      <c r="C197" s="261" t="s">
        <v>242</v>
      </c>
      <c r="D197" s="262">
        <v>45351</v>
      </c>
      <c r="E197" s="261">
        <v>754.4</v>
      </c>
      <c r="F197" s="261">
        <v>748.55000000000007</v>
      </c>
      <c r="G197" s="263">
        <v>741.35000000000014</v>
      </c>
      <c r="H197" s="263">
        <v>728.30000000000007</v>
      </c>
      <c r="I197" s="263">
        <v>721.10000000000014</v>
      </c>
      <c r="J197" s="263">
        <v>761.60000000000014</v>
      </c>
      <c r="K197" s="263">
        <v>768.80000000000018</v>
      </c>
      <c r="L197" s="263">
        <v>781.85000000000014</v>
      </c>
      <c r="M197" s="264">
        <v>755.75</v>
      </c>
      <c r="N197" s="264">
        <v>735.5</v>
      </c>
      <c r="O197" s="264">
        <v>5979600</v>
      </c>
      <c r="P197" s="265">
        <v>4.4654088050314462E-2</v>
      </c>
    </row>
    <row r="198" spans="1:16" ht="12.75" customHeight="1">
      <c r="A198" s="256"/>
      <c r="B198" s="257"/>
      <c r="C198" s="261"/>
      <c r="D198" s="262"/>
      <c r="E198" s="261"/>
      <c r="F198" s="261"/>
      <c r="G198" s="263"/>
      <c r="H198" s="263"/>
      <c r="I198" s="263"/>
      <c r="J198" s="263"/>
      <c r="K198" s="263"/>
      <c r="L198" s="263"/>
      <c r="M198" s="264"/>
      <c r="N198" s="264"/>
      <c r="O198" s="264"/>
      <c r="P198" s="265"/>
    </row>
    <row r="199" spans="1:16" ht="12.75" customHeight="1">
      <c r="A199" s="250"/>
      <c r="B199" s="257"/>
      <c r="C199" s="250"/>
      <c r="D199" s="251"/>
      <c r="E199" s="252"/>
      <c r="F199" s="252"/>
      <c r="G199" s="253"/>
      <c r="H199" s="253"/>
      <c r="I199" s="253"/>
      <c r="J199" s="253"/>
      <c r="K199" s="253"/>
      <c r="L199" s="253"/>
      <c r="M199" s="250"/>
      <c r="N199" s="250"/>
      <c r="O199" s="254"/>
      <c r="P199" s="255"/>
    </row>
    <row r="200" spans="1:16" ht="12.75" customHeight="1">
      <c r="A200" s="250"/>
      <c r="B200" s="43"/>
      <c r="C200" s="37"/>
      <c r="D200" s="38"/>
      <c r="E200" s="39"/>
      <c r="F200" s="39"/>
      <c r="G200" s="40"/>
      <c r="H200" s="40"/>
      <c r="I200" s="40"/>
      <c r="J200" s="40"/>
      <c r="K200" s="40"/>
      <c r="L200" s="40"/>
      <c r="M200" s="37"/>
      <c r="N200" s="37"/>
      <c r="O200" s="41"/>
      <c r="P200" s="42"/>
    </row>
    <row r="201" spans="1:16" ht="12.75" customHeight="1">
      <c r="A201" s="250"/>
      <c r="B201" s="43"/>
      <c r="C201" s="37"/>
      <c r="D201" s="38"/>
      <c r="E201" s="39"/>
      <c r="F201" s="39"/>
      <c r="G201" s="40"/>
      <c r="H201" s="40"/>
      <c r="I201" s="40"/>
      <c r="J201" s="40"/>
      <c r="K201" s="40"/>
      <c r="L201" s="1"/>
      <c r="M201" s="1"/>
      <c r="N201" s="1"/>
      <c r="O201" s="1"/>
      <c r="P201" s="1"/>
    </row>
    <row r="202" spans="1:16" ht="12.75" customHeight="1">
      <c r="A202" s="250"/>
      <c r="B202" s="43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6" ht="12.75" customHeight="1">
      <c r="A203" s="250"/>
      <c r="B203" s="43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 ht="12.75" customHeight="1">
      <c r="A204" s="250"/>
      <c r="B204" s="43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12.75" customHeight="1">
      <c r="A205" s="250"/>
      <c r="B205" s="43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12.75" customHeight="1">
      <c r="A206" s="250"/>
      <c r="B206" s="43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12.75" customHeight="1">
      <c r="A207" s="250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12.75" customHeight="1">
      <c r="A208" s="250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12.75" customHeight="1">
      <c r="A209" s="250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12.75" customHeight="1">
      <c r="A210" s="250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12.75" customHeight="1">
      <c r="A211" s="250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250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37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A215" s="37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44" t="s">
        <v>243</v>
      </c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44" t="s">
        <v>244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44" t="s">
        <v>245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4" t="s">
        <v>246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4" t="s">
        <v>247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24" t="s">
        <v>248</v>
      </c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45" t="s">
        <v>249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45" t="s">
        <v>250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45" t="s">
        <v>251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45" t="s">
        <v>252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45" t="s">
        <v>253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45" t="s">
        <v>254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45" t="s">
        <v>255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45" t="s">
        <v>256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45" t="s">
        <v>257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</row>
    <row r="435" spans="1:16" ht="12.75" customHeight="1">
      <c r="A435" s="1"/>
    </row>
    <row r="436" spans="1:16" ht="12.75" customHeight="1">
      <c r="A436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 xr:uid="{00000000-0004-0000-0100-000000000000}"/>
  </hyperlinks>
  <pageMargins left="0.7" right="0.7" top="0.75" bottom="0.75" header="0" footer="0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445"/>
  <sheetViews>
    <sheetView zoomScale="85" zoomScaleNormal="85" workbookViewId="0">
      <pane ySplit="9" topLeftCell="A10" activePane="bottomLeft" state="frozen"/>
      <selection pane="bottomLeft" activeCell="B10" sqref="B10"/>
    </sheetView>
  </sheetViews>
  <sheetFormatPr defaultColWidth="14.425781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6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47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47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47"/>
      <c r="M4" s="22"/>
      <c r="N4" s="22"/>
      <c r="O4" s="22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6"/>
      <c r="M5" s="23" t="s">
        <v>14</v>
      </c>
      <c r="N5" s="1"/>
      <c r="O5" s="1"/>
    </row>
    <row r="6" spans="1:15" ht="12.75" customHeight="1">
      <c r="A6" s="24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45321</v>
      </c>
      <c r="L6" s="46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6"/>
      <c r="M7" s="1"/>
      <c r="N7" s="1"/>
      <c r="O7" s="1"/>
    </row>
    <row r="8" spans="1:15" ht="28.5" customHeight="1">
      <c r="A8" s="364" t="s">
        <v>16</v>
      </c>
      <c r="B8" s="366"/>
      <c r="C8" s="369" t="s">
        <v>20</v>
      </c>
      <c r="D8" s="369" t="s">
        <v>21</v>
      </c>
      <c r="E8" s="361" t="s">
        <v>22</v>
      </c>
      <c r="F8" s="362"/>
      <c r="G8" s="363"/>
      <c r="H8" s="361" t="s">
        <v>23</v>
      </c>
      <c r="I8" s="362"/>
      <c r="J8" s="363"/>
      <c r="K8" s="26"/>
      <c r="L8" s="48"/>
      <c r="M8" s="48"/>
      <c r="N8" s="1"/>
      <c r="O8" s="1"/>
    </row>
    <row r="9" spans="1:15" ht="36" customHeight="1">
      <c r="A9" s="365"/>
      <c r="B9" s="368"/>
      <c r="C9" s="368"/>
      <c r="D9" s="368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49" t="s">
        <v>32</v>
      </c>
      <c r="M9" s="50" t="s">
        <v>258</v>
      </c>
      <c r="N9" s="1"/>
      <c r="O9" s="1"/>
    </row>
    <row r="10" spans="1:15" ht="12.75" customHeight="1">
      <c r="A10" s="51">
        <v>1</v>
      </c>
      <c r="B10" s="34" t="s">
        <v>259</v>
      </c>
      <c r="C10" s="34">
        <v>21737.599999999999</v>
      </c>
      <c r="D10" s="34">
        <v>21643.483333333334</v>
      </c>
      <c r="E10" s="34">
        <v>21523.716666666667</v>
      </c>
      <c r="F10" s="34">
        <v>21309.833333333332</v>
      </c>
      <c r="G10" s="34">
        <v>21190.066666666666</v>
      </c>
      <c r="H10" s="34">
        <v>21857.366666666669</v>
      </c>
      <c r="I10" s="34">
        <v>21977.133333333339</v>
      </c>
      <c r="J10" s="34">
        <v>22191.01666666667</v>
      </c>
      <c r="K10" s="34">
        <v>21763.25</v>
      </c>
      <c r="L10" s="34">
        <v>21429.599999999999</v>
      </c>
      <c r="M10" s="52"/>
      <c r="N10" s="1"/>
      <c r="O10" s="1"/>
    </row>
    <row r="11" spans="1:15" ht="12.75" customHeight="1">
      <c r="A11" s="51">
        <v>2</v>
      </c>
      <c r="B11" s="35" t="s">
        <v>260</v>
      </c>
      <c r="C11" s="34">
        <v>45442.35</v>
      </c>
      <c r="D11" s="34">
        <v>45404.533333333333</v>
      </c>
      <c r="E11" s="34">
        <v>45148.716666666667</v>
      </c>
      <c r="F11" s="34">
        <v>44855.083333333336</v>
      </c>
      <c r="G11" s="34">
        <v>44599.26666666667</v>
      </c>
      <c r="H11" s="34">
        <v>45698.166666666664</v>
      </c>
      <c r="I11" s="34">
        <v>45953.98333333333</v>
      </c>
      <c r="J11" s="34">
        <v>46247.616666666661</v>
      </c>
      <c r="K11" s="34">
        <v>45660.35</v>
      </c>
      <c r="L11" s="34">
        <v>45110.9</v>
      </c>
      <c r="M11" s="52"/>
      <c r="N11" s="1"/>
      <c r="O11" s="1"/>
    </row>
    <row r="12" spans="1:15" ht="12.75" customHeight="1">
      <c r="A12" s="51">
        <v>3</v>
      </c>
      <c r="B12" s="31" t="s">
        <v>261</v>
      </c>
      <c r="C12" s="36">
        <v>5420</v>
      </c>
      <c r="D12" s="36">
        <v>5367.3</v>
      </c>
      <c r="E12" s="36">
        <v>5291.6500000000005</v>
      </c>
      <c r="F12" s="36">
        <v>5163.3</v>
      </c>
      <c r="G12" s="36">
        <v>5087.6500000000005</v>
      </c>
      <c r="H12" s="36">
        <v>5495.6500000000005</v>
      </c>
      <c r="I12" s="36">
        <v>5571.3</v>
      </c>
      <c r="J12" s="36">
        <v>5699.6500000000005</v>
      </c>
      <c r="K12" s="36">
        <v>5442.95</v>
      </c>
      <c r="L12" s="36">
        <v>5238.95</v>
      </c>
      <c r="M12" s="52"/>
      <c r="N12" s="1"/>
      <c r="O12" s="1"/>
    </row>
    <row r="13" spans="1:15" ht="12.75" customHeight="1">
      <c r="A13" s="51">
        <v>4</v>
      </c>
      <c r="B13" s="31" t="s">
        <v>262</v>
      </c>
      <c r="C13" s="36">
        <v>7937.8</v>
      </c>
      <c r="D13" s="36">
        <v>7860.3</v>
      </c>
      <c r="E13" s="36">
        <v>7770.7000000000007</v>
      </c>
      <c r="F13" s="36">
        <v>7603.6</v>
      </c>
      <c r="G13" s="36">
        <v>7514.0000000000009</v>
      </c>
      <c r="H13" s="36">
        <v>8027.4000000000005</v>
      </c>
      <c r="I13" s="36">
        <v>8117.0000000000009</v>
      </c>
      <c r="J13" s="36">
        <v>8284.1</v>
      </c>
      <c r="K13" s="36">
        <v>7949.9</v>
      </c>
      <c r="L13" s="36">
        <v>7693.2</v>
      </c>
      <c r="M13" s="52"/>
      <c r="N13" s="1"/>
      <c r="O13" s="1"/>
    </row>
    <row r="14" spans="1:15" ht="12.75" customHeight="1">
      <c r="A14" s="51">
        <v>5</v>
      </c>
      <c r="B14" s="31" t="s">
        <v>263</v>
      </c>
      <c r="C14" s="36">
        <v>36531.9</v>
      </c>
      <c r="D14" s="36">
        <v>36512.216666666667</v>
      </c>
      <c r="E14" s="36">
        <v>36371.183333333334</v>
      </c>
      <c r="F14" s="36">
        <v>36210.466666666667</v>
      </c>
      <c r="G14" s="36">
        <v>36069.433333333334</v>
      </c>
      <c r="H14" s="36">
        <v>36672.933333333334</v>
      </c>
      <c r="I14" s="36">
        <v>36813.966666666674</v>
      </c>
      <c r="J14" s="36">
        <v>36974.683333333334</v>
      </c>
      <c r="K14" s="36">
        <v>36653.25</v>
      </c>
      <c r="L14" s="36">
        <v>36351.5</v>
      </c>
      <c r="M14" s="52"/>
      <c r="N14" s="1"/>
      <c r="O14" s="1"/>
    </row>
    <row r="15" spans="1:15" ht="12.75" customHeight="1">
      <c r="A15" s="51">
        <v>6</v>
      </c>
      <c r="B15" s="31" t="s">
        <v>264</v>
      </c>
      <c r="C15" s="36">
        <v>8657.7999999999993</v>
      </c>
      <c r="D15" s="36">
        <v>8575.0166666666646</v>
      </c>
      <c r="E15" s="36">
        <v>8467.6333333333296</v>
      </c>
      <c r="F15" s="36">
        <v>8277.4666666666653</v>
      </c>
      <c r="G15" s="36">
        <v>8170.0833333333303</v>
      </c>
      <c r="H15" s="36">
        <v>8765.1833333333288</v>
      </c>
      <c r="I15" s="36">
        <v>8872.5666666666639</v>
      </c>
      <c r="J15" s="36">
        <v>9062.7333333333281</v>
      </c>
      <c r="K15" s="36">
        <v>8682.4</v>
      </c>
      <c r="L15" s="36">
        <v>8384.85</v>
      </c>
      <c r="M15" s="52"/>
      <c r="N15" s="1"/>
      <c r="O15" s="1"/>
    </row>
    <row r="16" spans="1:15" ht="12.75" customHeight="1">
      <c r="A16" s="51">
        <v>7</v>
      </c>
      <c r="B16" s="31" t="s">
        <v>265</v>
      </c>
      <c r="C16" s="36">
        <v>13543.8</v>
      </c>
      <c r="D16" s="36">
        <v>13456.383333333331</v>
      </c>
      <c r="E16" s="36">
        <v>13355.966666666664</v>
      </c>
      <c r="F16" s="36">
        <v>13168.133333333331</v>
      </c>
      <c r="G16" s="36">
        <v>13067.716666666664</v>
      </c>
      <c r="H16" s="36">
        <v>13644.216666666664</v>
      </c>
      <c r="I16" s="36">
        <v>13744.633333333331</v>
      </c>
      <c r="J16" s="36">
        <v>13932.466666666664</v>
      </c>
      <c r="K16" s="36">
        <v>13556.8</v>
      </c>
      <c r="L16" s="36">
        <v>13268.55</v>
      </c>
      <c r="M16" s="52"/>
      <c r="N16" s="1"/>
      <c r="O16" s="1"/>
    </row>
    <row r="17" spans="1:15" ht="12.75" customHeight="1">
      <c r="A17" s="51">
        <v>8</v>
      </c>
      <c r="B17" s="53" t="s">
        <v>42</v>
      </c>
      <c r="C17" s="31">
        <v>4791.55</v>
      </c>
      <c r="D17" s="36">
        <v>4771.3666666666668</v>
      </c>
      <c r="E17" s="36">
        <v>4735.5833333333339</v>
      </c>
      <c r="F17" s="36">
        <v>4679.6166666666668</v>
      </c>
      <c r="G17" s="36">
        <v>4643.8333333333339</v>
      </c>
      <c r="H17" s="36">
        <v>4827.3333333333339</v>
      </c>
      <c r="I17" s="36">
        <v>4863.1166666666668</v>
      </c>
      <c r="J17" s="36">
        <v>4919.0833333333339</v>
      </c>
      <c r="K17" s="31">
        <v>4807.1499999999996</v>
      </c>
      <c r="L17" s="31">
        <v>4715.3999999999996</v>
      </c>
      <c r="M17" s="31">
        <v>0.87853999999999999</v>
      </c>
      <c r="N17" s="1"/>
      <c r="O17" s="1"/>
    </row>
    <row r="18" spans="1:15" ht="12.75" customHeight="1">
      <c r="A18" s="51">
        <v>9</v>
      </c>
      <c r="B18" s="53" t="s">
        <v>44</v>
      </c>
      <c r="C18" s="31">
        <v>25568.05</v>
      </c>
      <c r="D18" s="36">
        <v>25465.883333333331</v>
      </c>
      <c r="E18" s="36">
        <v>25122.516666666663</v>
      </c>
      <c r="F18" s="36">
        <v>24676.98333333333</v>
      </c>
      <c r="G18" s="36">
        <v>24333.616666666661</v>
      </c>
      <c r="H18" s="36">
        <v>25911.416666666664</v>
      </c>
      <c r="I18" s="36">
        <v>26254.783333333333</v>
      </c>
      <c r="J18" s="36">
        <v>26700.316666666666</v>
      </c>
      <c r="K18" s="31">
        <v>25809.25</v>
      </c>
      <c r="L18" s="31">
        <v>25020.35</v>
      </c>
      <c r="M18" s="31">
        <v>0.32932</v>
      </c>
      <c r="N18" s="1"/>
      <c r="O18" s="1"/>
    </row>
    <row r="19" spans="1:15" ht="12.75" customHeight="1">
      <c r="A19" s="51">
        <v>10</v>
      </c>
      <c r="B19" s="53" t="s">
        <v>46</v>
      </c>
      <c r="C19" s="31">
        <v>168.3</v>
      </c>
      <c r="D19" s="36">
        <v>167.75000000000003</v>
      </c>
      <c r="E19" s="36">
        <v>166.35000000000005</v>
      </c>
      <c r="F19" s="36">
        <v>164.40000000000003</v>
      </c>
      <c r="G19" s="36">
        <v>163.00000000000006</v>
      </c>
      <c r="H19" s="36">
        <v>169.70000000000005</v>
      </c>
      <c r="I19" s="36">
        <v>171.10000000000002</v>
      </c>
      <c r="J19" s="36">
        <v>173.05000000000004</v>
      </c>
      <c r="K19" s="31">
        <v>169.15</v>
      </c>
      <c r="L19" s="31">
        <v>165.8</v>
      </c>
      <c r="M19" s="31">
        <v>29.977879999999999</v>
      </c>
      <c r="N19" s="1"/>
      <c r="O19" s="1"/>
    </row>
    <row r="20" spans="1:15" ht="12.75" customHeight="1">
      <c r="A20" s="51">
        <v>11</v>
      </c>
      <c r="B20" s="53" t="s">
        <v>48</v>
      </c>
      <c r="C20" s="31">
        <v>243.05</v>
      </c>
      <c r="D20" s="36">
        <v>244.38333333333333</v>
      </c>
      <c r="E20" s="36">
        <v>239.76666666666665</v>
      </c>
      <c r="F20" s="36">
        <v>236.48333333333332</v>
      </c>
      <c r="G20" s="36">
        <v>231.86666666666665</v>
      </c>
      <c r="H20" s="36">
        <v>247.66666666666666</v>
      </c>
      <c r="I20" s="36">
        <v>252.28333333333333</v>
      </c>
      <c r="J20" s="36">
        <v>255.56666666666666</v>
      </c>
      <c r="K20" s="31">
        <v>249</v>
      </c>
      <c r="L20" s="31">
        <v>241.1</v>
      </c>
      <c r="M20" s="31">
        <v>58.475549999999998</v>
      </c>
      <c r="N20" s="1"/>
      <c r="O20" s="1"/>
    </row>
    <row r="21" spans="1:15" ht="12.75" customHeight="1">
      <c r="A21" s="51">
        <v>12</v>
      </c>
      <c r="B21" s="53" t="s">
        <v>50</v>
      </c>
      <c r="C21" s="31">
        <v>2492.9</v>
      </c>
      <c r="D21" s="36">
        <v>2504.2999999999997</v>
      </c>
      <c r="E21" s="36">
        <v>2443.5999999999995</v>
      </c>
      <c r="F21" s="36">
        <v>2394.2999999999997</v>
      </c>
      <c r="G21" s="36">
        <v>2333.5999999999995</v>
      </c>
      <c r="H21" s="36">
        <v>2553.5999999999995</v>
      </c>
      <c r="I21" s="36">
        <v>2614.2999999999993</v>
      </c>
      <c r="J21" s="36">
        <v>2663.5999999999995</v>
      </c>
      <c r="K21" s="31">
        <v>2565</v>
      </c>
      <c r="L21" s="31">
        <v>2455</v>
      </c>
      <c r="M21" s="31">
        <v>16.635580000000001</v>
      </c>
      <c r="N21" s="1"/>
      <c r="O21" s="1"/>
    </row>
    <row r="22" spans="1:15" ht="12.75" customHeight="1">
      <c r="A22" s="51">
        <v>13</v>
      </c>
      <c r="B22" s="53" t="s">
        <v>51</v>
      </c>
      <c r="C22" s="31">
        <v>3064.65</v>
      </c>
      <c r="D22" s="36">
        <v>3026.8000000000006</v>
      </c>
      <c r="E22" s="36">
        <v>2960.9000000000015</v>
      </c>
      <c r="F22" s="36">
        <v>2857.150000000001</v>
      </c>
      <c r="G22" s="36">
        <v>2791.2500000000018</v>
      </c>
      <c r="H22" s="36">
        <v>3130.5500000000011</v>
      </c>
      <c r="I22" s="36">
        <v>3196.45</v>
      </c>
      <c r="J22" s="36">
        <v>3300.2000000000007</v>
      </c>
      <c r="K22" s="31">
        <v>3092.7</v>
      </c>
      <c r="L22" s="31">
        <v>2923.05</v>
      </c>
      <c r="M22" s="31">
        <v>44.029760000000003</v>
      </c>
      <c r="N22" s="1"/>
      <c r="O22" s="1"/>
    </row>
    <row r="23" spans="1:15" ht="12.75" customHeight="1">
      <c r="A23" s="51">
        <v>14</v>
      </c>
      <c r="B23" s="53" t="s">
        <v>266</v>
      </c>
      <c r="C23" s="31">
        <v>1715.5</v>
      </c>
      <c r="D23" s="36">
        <v>1712.9833333333333</v>
      </c>
      <c r="E23" s="36">
        <v>1675.9666666666667</v>
      </c>
      <c r="F23" s="36">
        <v>1636.4333333333334</v>
      </c>
      <c r="G23" s="36">
        <v>1599.4166666666667</v>
      </c>
      <c r="H23" s="36">
        <v>1752.5166666666667</v>
      </c>
      <c r="I23" s="36">
        <v>1789.5333333333335</v>
      </c>
      <c r="J23" s="36">
        <v>1829.0666666666666</v>
      </c>
      <c r="K23" s="31">
        <v>1750</v>
      </c>
      <c r="L23" s="31">
        <v>1673.45</v>
      </c>
      <c r="M23" s="31">
        <v>34.35566</v>
      </c>
      <c r="N23" s="1"/>
      <c r="O23" s="1"/>
    </row>
    <row r="24" spans="1:15" ht="12.75" customHeight="1">
      <c r="A24" s="51">
        <v>15</v>
      </c>
      <c r="B24" s="53" t="s">
        <v>52</v>
      </c>
      <c r="C24" s="31">
        <v>1196.6500000000001</v>
      </c>
      <c r="D24" s="36">
        <v>1184.1833333333334</v>
      </c>
      <c r="E24" s="36">
        <v>1163.4666666666667</v>
      </c>
      <c r="F24" s="36">
        <v>1130.2833333333333</v>
      </c>
      <c r="G24" s="36">
        <v>1109.5666666666666</v>
      </c>
      <c r="H24" s="36">
        <v>1217.3666666666668</v>
      </c>
      <c r="I24" s="36">
        <v>1238.0833333333335</v>
      </c>
      <c r="J24" s="36">
        <v>1271.2666666666669</v>
      </c>
      <c r="K24" s="31">
        <v>1204.9000000000001</v>
      </c>
      <c r="L24" s="31">
        <v>1151</v>
      </c>
      <c r="M24" s="31">
        <v>67.680329999999998</v>
      </c>
      <c r="N24" s="1"/>
      <c r="O24" s="1"/>
    </row>
    <row r="25" spans="1:15" ht="12.75" customHeight="1">
      <c r="A25" s="51">
        <v>16</v>
      </c>
      <c r="B25" s="53" t="s">
        <v>840</v>
      </c>
      <c r="C25" s="31">
        <v>570.45000000000005</v>
      </c>
      <c r="D25" s="36">
        <v>564.4666666666667</v>
      </c>
      <c r="E25" s="36">
        <v>558.48333333333335</v>
      </c>
      <c r="F25" s="36">
        <v>546.51666666666665</v>
      </c>
      <c r="G25" s="36">
        <v>540.5333333333333</v>
      </c>
      <c r="H25" s="36">
        <v>576.43333333333339</v>
      </c>
      <c r="I25" s="36">
        <v>582.41666666666674</v>
      </c>
      <c r="J25" s="36">
        <v>594.38333333333344</v>
      </c>
      <c r="K25" s="31">
        <v>570.45000000000005</v>
      </c>
      <c r="L25" s="31">
        <v>552.5</v>
      </c>
      <c r="M25" s="31">
        <v>57.300049999999999</v>
      </c>
      <c r="N25" s="1"/>
      <c r="O25" s="1"/>
    </row>
    <row r="26" spans="1:15" ht="12.75" customHeight="1">
      <c r="A26" s="51">
        <v>17</v>
      </c>
      <c r="B26" s="53" t="s">
        <v>53</v>
      </c>
      <c r="C26" s="31">
        <v>4975.3500000000004</v>
      </c>
      <c r="D26" s="36">
        <v>4979.5666666666666</v>
      </c>
      <c r="E26" s="36">
        <v>4936.2333333333336</v>
      </c>
      <c r="F26" s="36">
        <v>4897.1166666666668</v>
      </c>
      <c r="G26" s="36">
        <v>4853.7833333333338</v>
      </c>
      <c r="H26" s="36">
        <v>5018.6833333333334</v>
      </c>
      <c r="I26" s="36">
        <v>5062.0166666666673</v>
      </c>
      <c r="J26" s="36">
        <v>5101.1333333333332</v>
      </c>
      <c r="K26" s="31">
        <v>5022.8999999999996</v>
      </c>
      <c r="L26" s="31">
        <v>4940.45</v>
      </c>
      <c r="M26" s="31">
        <v>0.62787000000000004</v>
      </c>
      <c r="N26" s="1"/>
      <c r="O26" s="1"/>
    </row>
    <row r="27" spans="1:15" ht="12.75" customHeight="1">
      <c r="A27" s="51">
        <v>18</v>
      </c>
      <c r="B27" s="53" t="s">
        <v>54</v>
      </c>
      <c r="C27" s="31">
        <v>574.1</v>
      </c>
      <c r="D27" s="36">
        <v>571.93333333333328</v>
      </c>
      <c r="E27" s="36">
        <v>564.96666666666658</v>
      </c>
      <c r="F27" s="36">
        <v>555.83333333333326</v>
      </c>
      <c r="G27" s="36">
        <v>548.86666666666656</v>
      </c>
      <c r="H27" s="36">
        <v>581.06666666666661</v>
      </c>
      <c r="I27" s="36">
        <v>588.0333333333333</v>
      </c>
      <c r="J27" s="36">
        <v>597.16666666666663</v>
      </c>
      <c r="K27" s="31">
        <v>578.9</v>
      </c>
      <c r="L27" s="31">
        <v>562.79999999999995</v>
      </c>
      <c r="M27" s="31">
        <v>78.286379999999994</v>
      </c>
      <c r="N27" s="1"/>
      <c r="O27" s="1"/>
    </row>
    <row r="28" spans="1:15" ht="12.75" customHeight="1">
      <c r="A28" s="51">
        <v>19</v>
      </c>
      <c r="B28" s="53" t="s">
        <v>55</v>
      </c>
      <c r="C28" s="31">
        <v>6329.75</v>
      </c>
      <c r="D28" s="36">
        <v>6285.5166666666664</v>
      </c>
      <c r="E28" s="36">
        <v>6222.0333333333328</v>
      </c>
      <c r="F28" s="36">
        <v>6114.3166666666666</v>
      </c>
      <c r="G28" s="36">
        <v>6050.833333333333</v>
      </c>
      <c r="H28" s="36">
        <v>6393.2333333333327</v>
      </c>
      <c r="I28" s="36">
        <v>6456.7166666666662</v>
      </c>
      <c r="J28" s="36">
        <v>6564.4333333333325</v>
      </c>
      <c r="K28" s="31">
        <v>6349</v>
      </c>
      <c r="L28" s="31">
        <v>6177.8</v>
      </c>
      <c r="M28" s="31">
        <v>5.5459100000000001</v>
      </c>
      <c r="N28" s="1"/>
      <c r="O28" s="1"/>
    </row>
    <row r="29" spans="1:15" ht="12.75" customHeight="1">
      <c r="A29" s="51">
        <v>20</v>
      </c>
      <c r="B29" s="53" t="s">
        <v>57</v>
      </c>
      <c r="C29" s="31">
        <v>527.25</v>
      </c>
      <c r="D29" s="36">
        <v>523.7833333333333</v>
      </c>
      <c r="E29" s="36">
        <v>518.61666666666656</v>
      </c>
      <c r="F29" s="36">
        <v>509.98333333333323</v>
      </c>
      <c r="G29" s="36">
        <v>504.81666666666649</v>
      </c>
      <c r="H29" s="36">
        <v>532.41666666666663</v>
      </c>
      <c r="I29" s="36">
        <v>537.58333333333337</v>
      </c>
      <c r="J29" s="36">
        <v>546.2166666666667</v>
      </c>
      <c r="K29" s="31">
        <v>528.95000000000005</v>
      </c>
      <c r="L29" s="31">
        <v>515.15</v>
      </c>
      <c r="M29" s="31">
        <v>13.28581</v>
      </c>
      <c r="N29" s="1"/>
      <c r="O29" s="1"/>
    </row>
    <row r="30" spans="1:15" ht="12.75" customHeight="1">
      <c r="A30" s="51">
        <v>21</v>
      </c>
      <c r="B30" s="53" t="s">
        <v>58</v>
      </c>
      <c r="C30" s="31">
        <v>173.7</v>
      </c>
      <c r="D30" s="36">
        <v>172.5</v>
      </c>
      <c r="E30" s="36">
        <v>169.95</v>
      </c>
      <c r="F30" s="36">
        <v>166.2</v>
      </c>
      <c r="G30" s="36">
        <v>163.64999999999998</v>
      </c>
      <c r="H30" s="36">
        <v>176.25</v>
      </c>
      <c r="I30" s="36">
        <v>178.8</v>
      </c>
      <c r="J30" s="36">
        <v>182.55</v>
      </c>
      <c r="K30" s="31">
        <v>175.05</v>
      </c>
      <c r="L30" s="31">
        <v>168.75</v>
      </c>
      <c r="M30" s="31">
        <v>165.90996999999999</v>
      </c>
      <c r="N30" s="1"/>
      <c r="O30" s="1"/>
    </row>
    <row r="31" spans="1:15" ht="12.75" customHeight="1">
      <c r="A31" s="51">
        <v>22</v>
      </c>
      <c r="B31" s="53" t="s">
        <v>60</v>
      </c>
      <c r="C31" s="31">
        <v>2976.05</v>
      </c>
      <c r="D31" s="36">
        <v>2968.1833333333329</v>
      </c>
      <c r="E31" s="36">
        <v>2947.9166666666661</v>
      </c>
      <c r="F31" s="36">
        <v>2919.7833333333333</v>
      </c>
      <c r="G31" s="36">
        <v>2899.5166666666664</v>
      </c>
      <c r="H31" s="36">
        <v>2996.3166666666657</v>
      </c>
      <c r="I31" s="36">
        <v>3016.583333333333</v>
      </c>
      <c r="J31" s="36">
        <v>3044.7166666666653</v>
      </c>
      <c r="K31" s="31">
        <v>2988.45</v>
      </c>
      <c r="L31" s="31">
        <v>2940.05</v>
      </c>
      <c r="M31" s="31">
        <v>18.627230000000001</v>
      </c>
      <c r="N31" s="1"/>
      <c r="O31" s="1"/>
    </row>
    <row r="32" spans="1:15" ht="12.75" customHeight="1">
      <c r="A32" s="51">
        <v>23</v>
      </c>
      <c r="B32" s="53" t="s">
        <v>61</v>
      </c>
      <c r="C32" s="31">
        <v>1868.75</v>
      </c>
      <c r="D32" s="36">
        <v>1851.25</v>
      </c>
      <c r="E32" s="36">
        <v>1827.5</v>
      </c>
      <c r="F32" s="36">
        <v>1786.25</v>
      </c>
      <c r="G32" s="36">
        <v>1762.5</v>
      </c>
      <c r="H32" s="36">
        <v>1892.5</v>
      </c>
      <c r="I32" s="36">
        <v>1916.25</v>
      </c>
      <c r="J32" s="36">
        <v>1957.5</v>
      </c>
      <c r="K32" s="31">
        <v>1875</v>
      </c>
      <c r="L32" s="31">
        <v>1810</v>
      </c>
      <c r="M32" s="31">
        <v>10.46879</v>
      </c>
      <c r="N32" s="1"/>
      <c r="O32" s="1"/>
    </row>
    <row r="33" spans="1:15" ht="12.75" customHeight="1">
      <c r="A33" s="51">
        <v>24</v>
      </c>
      <c r="B33" s="53" t="s">
        <v>267</v>
      </c>
      <c r="C33" s="31">
        <v>1035.7</v>
      </c>
      <c r="D33" s="36">
        <v>1031.25</v>
      </c>
      <c r="E33" s="36">
        <v>1009.5</v>
      </c>
      <c r="F33" s="36">
        <v>983.3</v>
      </c>
      <c r="G33" s="36">
        <v>961.55</v>
      </c>
      <c r="H33" s="36">
        <v>1057.45</v>
      </c>
      <c r="I33" s="36">
        <v>1079.2</v>
      </c>
      <c r="J33" s="36">
        <v>1105.4000000000001</v>
      </c>
      <c r="K33" s="31">
        <v>1053</v>
      </c>
      <c r="L33" s="31">
        <v>1005.05</v>
      </c>
      <c r="M33" s="31">
        <v>18.167529999999999</v>
      </c>
      <c r="N33" s="1"/>
      <c r="O33" s="1"/>
    </row>
    <row r="34" spans="1:15" ht="12.75" customHeight="1">
      <c r="A34" s="51">
        <v>25</v>
      </c>
      <c r="B34" s="53" t="s">
        <v>64</v>
      </c>
      <c r="C34" s="31">
        <v>626.35</v>
      </c>
      <c r="D34" s="36">
        <v>640.13333333333333</v>
      </c>
      <c r="E34" s="36">
        <v>610.26666666666665</v>
      </c>
      <c r="F34" s="36">
        <v>594.18333333333328</v>
      </c>
      <c r="G34" s="36">
        <v>564.31666666666661</v>
      </c>
      <c r="H34" s="36">
        <v>656.2166666666667</v>
      </c>
      <c r="I34" s="36">
        <v>686.08333333333326</v>
      </c>
      <c r="J34" s="36">
        <v>702.16666666666674</v>
      </c>
      <c r="K34" s="31">
        <v>670</v>
      </c>
      <c r="L34" s="31">
        <v>624.04999999999995</v>
      </c>
      <c r="M34" s="31">
        <v>216.66347999999999</v>
      </c>
      <c r="N34" s="1"/>
      <c r="O34" s="1"/>
    </row>
    <row r="35" spans="1:15" ht="12.75" customHeight="1">
      <c r="A35" s="51">
        <v>26</v>
      </c>
      <c r="B35" s="53" t="s">
        <v>65</v>
      </c>
      <c r="C35" s="31">
        <v>1160.8499999999999</v>
      </c>
      <c r="D35" s="36">
        <v>1157.7333333333333</v>
      </c>
      <c r="E35" s="36">
        <v>1145.1666666666667</v>
      </c>
      <c r="F35" s="36">
        <v>1129.4833333333333</v>
      </c>
      <c r="G35" s="36">
        <v>1116.9166666666667</v>
      </c>
      <c r="H35" s="36">
        <v>1173.4166666666667</v>
      </c>
      <c r="I35" s="36">
        <v>1185.9833333333333</v>
      </c>
      <c r="J35" s="36">
        <v>1201.6666666666667</v>
      </c>
      <c r="K35" s="31">
        <v>1170.3</v>
      </c>
      <c r="L35" s="31">
        <v>1142.05</v>
      </c>
      <c r="M35" s="31">
        <v>24.876200000000001</v>
      </c>
      <c r="N35" s="1"/>
      <c r="O35" s="1"/>
    </row>
    <row r="36" spans="1:15" ht="12.75" customHeight="1">
      <c r="A36" s="51">
        <v>27</v>
      </c>
      <c r="B36" s="53" t="s">
        <v>268</v>
      </c>
      <c r="C36" s="31">
        <v>360.65</v>
      </c>
      <c r="D36" s="36">
        <v>358.93333333333334</v>
      </c>
      <c r="E36" s="36">
        <v>353.61666666666667</v>
      </c>
      <c r="F36" s="36">
        <v>346.58333333333331</v>
      </c>
      <c r="G36" s="36">
        <v>341.26666666666665</v>
      </c>
      <c r="H36" s="36">
        <v>365.9666666666667</v>
      </c>
      <c r="I36" s="36">
        <v>371.28333333333342</v>
      </c>
      <c r="J36" s="36">
        <v>378.31666666666672</v>
      </c>
      <c r="K36" s="31">
        <v>364.25</v>
      </c>
      <c r="L36" s="31">
        <v>351.9</v>
      </c>
      <c r="M36" s="31">
        <v>22.667950000000001</v>
      </c>
      <c r="N36" s="1"/>
      <c r="O36" s="1"/>
    </row>
    <row r="37" spans="1:15" ht="12.75" customHeight="1">
      <c r="A37" s="51">
        <v>28</v>
      </c>
      <c r="B37" s="53" t="s">
        <v>66</v>
      </c>
      <c r="C37" s="31">
        <v>1061.25</v>
      </c>
      <c r="D37" s="36">
        <v>1055.0833333333333</v>
      </c>
      <c r="E37" s="36">
        <v>1042.1666666666665</v>
      </c>
      <c r="F37" s="36">
        <v>1023.0833333333333</v>
      </c>
      <c r="G37" s="36">
        <v>1010.1666666666665</v>
      </c>
      <c r="H37" s="36">
        <v>1074.1666666666665</v>
      </c>
      <c r="I37" s="36">
        <v>1087.083333333333</v>
      </c>
      <c r="J37" s="36">
        <v>1106.1666666666665</v>
      </c>
      <c r="K37" s="31">
        <v>1068</v>
      </c>
      <c r="L37" s="31">
        <v>1036</v>
      </c>
      <c r="M37" s="31">
        <v>111.88603999999999</v>
      </c>
      <c r="N37" s="1"/>
      <c r="O37" s="1"/>
    </row>
    <row r="38" spans="1:15" ht="12.75" customHeight="1">
      <c r="A38" s="51">
        <v>29</v>
      </c>
      <c r="B38" s="53" t="s">
        <v>67</v>
      </c>
      <c r="C38" s="31">
        <v>7548.8</v>
      </c>
      <c r="D38" s="36">
        <v>7556.2666666666664</v>
      </c>
      <c r="E38" s="36">
        <v>7472.5333333333328</v>
      </c>
      <c r="F38" s="36">
        <v>7396.2666666666664</v>
      </c>
      <c r="G38" s="36">
        <v>7312.5333333333328</v>
      </c>
      <c r="H38" s="36">
        <v>7632.5333333333328</v>
      </c>
      <c r="I38" s="36">
        <v>7716.2666666666664</v>
      </c>
      <c r="J38" s="36">
        <v>7792.5333333333328</v>
      </c>
      <c r="K38" s="31">
        <v>7640</v>
      </c>
      <c r="L38" s="31">
        <v>7480</v>
      </c>
      <c r="M38" s="31">
        <v>4.5785299999999998</v>
      </c>
      <c r="N38" s="1"/>
      <c r="O38" s="1"/>
    </row>
    <row r="39" spans="1:15" ht="12.75" customHeight="1">
      <c r="A39" s="51">
        <v>30</v>
      </c>
      <c r="B39" s="53" t="s">
        <v>69</v>
      </c>
      <c r="C39" s="31">
        <v>1636.95</v>
      </c>
      <c r="D39" s="36">
        <v>1632.3500000000001</v>
      </c>
      <c r="E39" s="36">
        <v>1623.1000000000004</v>
      </c>
      <c r="F39" s="36">
        <v>1609.2500000000002</v>
      </c>
      <c r="G39" s="36">
        <v>1600.0000000000005</v>
      </c>
      <c r="H39" s="36">
        <v>1646.2000000000003</v>
      </c>
      <c r="I39" s="36">
        <v>1655.4499999999998</v>
      </c>
      <c r="J39" s="36">
        <v>1669.3000000000002</v>
      </c>
      <c r="K39" s="31">
        <v>1641.6</v>
      </c>
      <c r="L39" s="31">
        <v>1618.5</v>
      </c>
      <c r="M39" s="31">
        <v>9.4022000000000006</v>
      </c>
      <c r="N39" s="1"/>
      <c r="O39" s="1"/>
    </row>
    <row r="40" spans="1:15" ht="12.75" customHeight="1">
      <c r="A40" s="51">
        <v>31</v>
      </c>
      <c r="B40" s="53" t="s">
        <v>270</v>
      </c>
      <c r="C40" s="31">
        <v>8246.5499999999993</v>
      </c>
      <c r="D40" s="36">
        <v>8268.0333333333328</v>
      </c>
      <c r="E40" s="36">
        <v>8156.0666666666657</v>
      </c>
      <c r="F40" s="36">
        <v>8065.583333333333</v>
      </c>
      <c r="G40" s="36">
        <v>7953.6166666666659</v>
      </c>
      <c r="H40" s="36">
        <v>8358.5166666666664</v>
      </c>
      <c r="I40" s="36">
        <v>8470.4833333333336</v>
      </c>
      <c r="J40" s="36">
        <v>8560.9666666666653</v>
      </c>
      <c r="K40" s="31">
        <v>8380</v>
      </c>
      <c r="L40" s="31">
        <v>8177.55</v>
      </c>
      <c r="M40" s="31">
        <v>0.32524999999999998</v>
      </c>
      <c r="N40" s="1"/>
      <c r="O40" s="1"/>
    </row>
    <row r="41" spans="1:15" ht="12.75" customHeight="1">
      <c r="A41" s="51">
        <v>32</v>
      </c>
      <c r="B41" s="53" t="s">
        <v>70</v>
      </c>
      <c r="C41" s="31">
        <v>7191.65</v>
      </c>
      <c r="D41" s="36">
        <v>7167.2333333333327</v>
      </c>
      <c r="E41" s="36">
        <v>7109.5166666666655</v>
      </c>
      <c r="F41" s="36">
        <v>7027.3833333333332</v>
      </c>
      <c r="G41" s="36">
        <v>6969.6666666666661</v>
      </c>
      <c r="H41" s="36">
        <v>7249.366666666665</v>
      </c>
      <c r="I41" s="36">
        <v>7307.0833333333321</v>
      </c>
      <c r="J41" s="36">
        <v>7389.2166666666644</v>
      </c>
      <c r="K41" s="31">
        <v>7224.95</v>
      </c>
      <c r="L41" s="31">
        <v>7085.1</v>
      </c>
      <c r="M41" s="31">
        <v>18.60361</v>
      </c>
      <c r="N41" s="1"/>
      <c r="O41" s="1"/>
    </row>
    <row r="42" spans="1:15" ht="12.75" customHeight="1">
      <c r="A42" s="51">
        <v>33</v>
      </c>
      <c r="B42" s="53" t="s">
        <v>71</v>
      </c>
      <c r="C42" s="31">
        <v>2508.6999999999998</v>
      </c>
      <c r="D42" s="36">
        <v>2514.3833333333332</v>
      </c>
      <c r="E42" s="36">
        <v>2478.7666666666664</v>
      </c>
      <c r="F42" s="36">
        <v>2448.833333333333</v>
      </c>
      <c r="G42" s="36">
        <v>2413.2166666666662</v>
      </c>
      <c r="H42" s="36">
        <v>2544.3166666666666</v>
      </c>
      <c r="I42" s="36">
        <v>2579.9333333333334</v>
      </c>
      <c r="J42" s="36">
        <v>2609.8666666666668</v>
      </c>
      <c r="K42" s="31">
        <v>2550</v>
      </c>
      <c r="L42" s="31">
        <v>2484.4499999999998</v>
      </c>
      <c r="M42" s="31">
        <v>5.9961799999999998</v>
      </c>
      <c r="N42" s="1"/>
      <c r="O42" s="1"/>
    </row>
    <row r="43" spans="1:15" ht="12.75" customHeight="1">
      <c r="A43" s="51">
        <v>34</v>
      </c>
      <c r="B43" s="53" t="s">
        <v>73</v>
      </c>
      <c r="C43" s="31">
        <v>223.3</v>
      </c>
      <c r="D43" s="36">
        <v>224.04999999999998</v>
      </c>
      <c r="E43" s="36">
        <v>221.39999999999998</v>
      </c>
      <c r="F43" s="36">
        <v>219.5</v>
      </c>
      <c r="G43" s="36">
        <v>216.85</v>
      </c>
      <c r="H43" s="36">
        <v>225.94999999999996</v>
      </c>
      <c r="I43" s="36">
        <v>228.6</v>
      </c>
      <c r="J43" s="36">
        <v>230.49999999999994</v>
      </c>
      <c r="K43" s="31">
        <v>226.7</v>
      </c>
      <c r="L43" s="31">
        <v>222.15</v>
      </c>
      <c r="M43" s="31">
        <v>102.12833999999999</v>
      </c>
      <c r="N43" s="1"/>
      <c r="O43" s="1"/>
    </row>
    <row r="44" spans="1:15" ht="12.75" customHeight="1">
      <c r="A44" s="51">
        <v>35</v>
      </c>
      <c r="B44" s="53" t="s">
        <v>74</v>
      </c>
      <c r="C44" s="31">
        <v>234.25</v>
      </c>
      <c r="D44" s="36">
        <v>232.54999999999998</v>
      </c>
      <c r="E44" s="36">
        <v>229.34999999999997</v>
      </c>
      <c r="F44" s="36">
        <v>224.45</v>
      </c>
      <c r="G44" s="36">
        <v>221.24999999999997</v>
      </c>
      <c r="H44" s="36">
        <v>237.44999999999996</v>
      </c>
      <c r="I44" s="36">
        <v>240.64999999999995</v>
      </c>
      <c r="J44" s="36">
        <v>245.54999999999995</v>
      </c>
      <c r="K44" s="31">
        <v>235.75</v>
      </c>
      <c r="L44" s="31">
        <v>227.65</v>
      </c>
      <c r="M44" s="31">
        <v>206.41624999999999</v>
      </c>
      <c r="N44" s="1"/>
      <c r="O44" s="1"/>
    </row>
    <row r="45" spans="1:15" ht="12.75" customHeight="1">
      <c r="A45" s="51">
        <v>36</v>
      </c>
      <c r="B45" s="53" t="s">
        <v>271</v>
      </c>
      <c r="C45" s="31">
        <v>135.5</v>
      </c>
      <c r="D45" s="36">
        <v>134.85</v>
      </c>
      <c r="E45" s="36">
        <v>133.04999999999998</v>
      </c>
      <c r="F45" s="36">
        <v>130.6</v>
      </c>
      <c r="G45" s="36">
        <v>128.79999999999998</v>
      </c>
      <c r="H45" s="36">
        <v>137.29999999999998</v>
      </c>
      <c r="I45" s="36">
        <v>139.1</v>
      </c>
      <c r="J45" s="36">
        <v>141.54999999999998</v>
      </c>
      <c r="K45" s="31">
        <v>136.65</v>
      </c>
      <c r="L45" s="31">
        <v>132.4</v>
      </c>
      <c r="M45" s="31">
        <v>163.80958000000001</v>
      </c>
      <c r="N45" s="1"/>
      <c r="O45" s="1"/>
    </row>
    <row r="46" spans="1:15" ht="12.75" customHeight="1">
      <c r="A46" s="51">
        <v>37</v>
      </c>
      <c r="B46" s="53" t="s">
        <v>75</v>
      </c>
      <c r="C46" s="31">
        <v>1458.25</v>
      </c>
      <c r="D46" s="36">
        <v>1452.05</v>
      </c>
      <c r="E46" s="36">
        <v>1431.1999999999998</v>
      </c>
      <c r="F46" s="36">
        <v>1404.1499999999999</v>
      </c>
      <c r="G46" s="36">
        <v>1383.2999999999997</v>
      </c>
      <c r="H46" s="36">
        <v>1479.1</v>
      </c>
      <c r="I46" s="36">
        <v>1499.9499999999998</v>
      </c>
      <c r="J46" s="36">
        <v>1527</v>
      </c>
      <c r="K46" s="31">
        <v>1472.9</v>
      </c>
      <c r="L46" s="31">
        <v>1425</v>
      </c>
      <c r="M46" s="31">
        <v>5.5630499999999996</v>
      </c>
      <c r="N46" s="1"/>
      <c r="O46" s="1"/>
    </row>
    <row r="47" spans="1:15" ht="12.75" customHeight="1">
      <c r="A47" s="51">
        <v>38</v>
      </c>
      <c r="B47" s="53" t="s">
        <v>76</v>
      </c>
      <c r="C47" s="31">
        <v>190.9</v>
      </c>
      <c r="D47" s="36">
        <v>190.7166666666667</v>
      </c>
      <c r="E47" s="36">
        <v>187.73333333333341</v>
      </c>
      <c r="F47" s="36">
        <v>184.56666666666672</v>
      </c>
      <c r="G47" s="36">
        <v>181.58333333333343</v>
      </c>
      <c r="H47" s="36">
        <v>193.88333333333338</v>
      </c>
      <c r="I47" s="36">
        <v>196.86666666666667</v>
      </c>
      <c r="J47" s="36">
        <v>200.03333333333336</v>
      </c>
      <c r="K47" s="31">
        <v>193.7</v>
      </c>
      <c r="L47" s="31">
        <v>187.55</v>
      </c>
      <c r="M47" s="31">
        <v>289.19511999999997</v>
      </c>
      <c r="N47" s="1"/>
      <c r="O47" s="1"/>
    </row>
    <row r="48" spans="1:15" ht="12.75" customHeight="1">
      <c r="A48" s="51">
        <v>39</v>
      </c>
      <c r="B48" s="53" t="s">
        <v>77</v>
      </c>
      <c r="C48" s="31">
        <v>559.85</v>
      </c>
      <c r="D48" s="36">
        <v>558.2833333333333</v>
      </c>
      <c r="E48" s="36">
        <v>552.66666666666663</v>
      </c>
      <c r="F48" s="36">
        <v>545.48333333333335</v>
      </c>
      <c r="G48" s="36">
        <v>539.86666666666667</v>
      </c>
      <c r="H48" s="36">
        <v>565.46666666666658</v>
      </c>
      <c r="I48" s="36">
        <v>571.08333333333337</v>
      </c>
      <c r="J48" s="36">
        <v>578.26666666666654</v>
      </c>
      <c r="K48" s="31">
        <v>563.9</v>
      </c>
      <c r="L48" s="31">
        <v>551.1</v>
      </c>
      <c r="M48" s="31">
        <v>5.9584000000000001</v>
      </c>
      <c r="N48" s="1"/>
      <c r="O48" s="1"/>
    </row>
    <row r="49" spans="1:15" ht="12.75" customHeight="1">
      <c r="A49" s="51">
        <v>40</v>
      </c>
      <c r="B49" s="53" t="s">
        <v>78</v>
      </c>
      <c r="C49" s="31">
        <v>1243.6500000000001</v>
      </c>
      <c r="D49" s="36">
        <v>1231.3666666666668</v>
      </c>
      <c r="E49" s="36">
        <v>1212.7333333333336</v>
      </c>
      <c r="F49" s="36">
        <v>1181.8166666666668</v>
      </c>
      <c r="G49" s="36">
        <v>1163.1833333333336</v>
      </c>
      <c r="H49" s="36">
        <v>1262.2833333333335</v>
      </c>
      <c r="I49" s="36">
        <v>1280.9166666666667</v>
      </c>
      <c r="J49" s="36">
        <v>1311.8333333333335</v>
      </c>
      <c r="K49" s="31">
        <v>1250</v>
      </c>
      <c r="L49" s="31">
        <v>1200.45</v>
      </c>
      <c r="M49" s="31">
        <v>18.423940000000002</v>
      </c>
      <c r="N49" s="1"/>
      <c r="O49" s="1"/>
    </row>
    <row r="50" spans="1:15" ht="12.75" customHeight="1">
      <c r="A50" s="51">
        <v>41</v>
      </c>
      <c r="B50" s="53" t="s">
        <v>80</v>
      </c>
      <c r="C50" s="31">
        <v>1162.1500000000001</v>
      </c>
      <c r="D50" s="36">
        <v>1163.3</v>
      </c>
      <c r="E50" s="36">
        <v>1156.8499999999999</v>
      </c>
      <c r="F50" s="36">
        <v>1151.55</v>
      </c>
      <c r="G50" s="36">
        <v>1145.0999999999999</v>
      </c>
      <c r="H50" s="36">
        <v>1168.5999999999999</v>
      </c>
      <c r="I50" s="36">
        <v>1175.0500000000002</v>
      </c>
      <c r="J50" s="36">
        <v>1180.3499999999999</v>
      </c>
      <c r="K50" s="31">
        <v>1169.75</v>
      </c>
      <c r="L50" s="31">
        <v>1158</v>
      </c>
      <c r="M50" s="31">
        <v>40.158580000000001</v>
      </c>
      <c r="N50" s="1"/>
      <c r="O50" s="1"/>
    </row>
    <row r="51" spans="1:15" ht="12.75" customHeight="1">
      <c r="A51" s="51">
        <v>42</v>
      </c>
      <c r="B51" s="53" t="s">
        <v>81</v>
      </c>
      <c r="C51" s="31">
        <v>221.3</v>
      </c>
      <c r="D51" s="36">
        <v>221.46666666666667</v>
      </c>
      <c r="E51" s="36">
        <v>219.73333333333335</v>
      </c>
      <c r="F51" s="36">
        <v>218.16666666666669</v>
      </c>
      <c r="G51" s="36">
        <v>216.43333333333337</v>
      </c>
      <c r="H51" s="36">
        <v>223.03333333333333</v>
      </c>
      <c r="I51" s="36">
        <v>224.76666666666662</v>
      </c>
      <c r="J51" s="36">
        <v>226.33333333333331</v>
      </c>
      <c r="K51" s="31">
        <v>223.2</v>
      </c>
      <c r="L51" s="31">
        <v>219.9</v>
      </c>
      <c r="M51" s="31">
        <v>222.69048000000001</v>
      </c>
      <c r="N51" s="1"/>
      <c r="O51" s="1"/>
    </row>
    <row r="52" spans="1:15" ht="12.75" customHeight="1">
      <c r="A52" s="51">
        <v>43</v>
      </c>
      <c r="B52" s="53" t="s">
        <v>82</v>
      </c>
      <c r="C52" s="31">
        <v>260.10000000000002</v>
      </c>
      <c r="D52" s="36">
        <v>259.35000000000002</v>
      </c>
      <c r="E52" s="36">
        <v>257.15000000000003</v>
      </c>
      <c r="F52" s="36">
        <v>254.2</v>
      </c>
      <c r="G52" s="36">
        <v>252</v>
      </c>
      <c r="H52" s="36">
        <v>262.30000000000007</v>
      </c>
      <c r="I52" s="36">
        <v>264.50000000000011</v>
      </c>
      <c r="J52" s="36">
        <v>267.4500000000001</v>
      </c>
      <c r="K52" s="31">
        <v>261.55</v>
      </c>
      <c r="L52" s="31">
        <v>256.39999999999998</v>
      </c>
      <c r="M52" s="31">
        <v>33.144210000000001</v>
      </c>
      <c r="N52" s="1"/>
      <c r="O52" s="1"/>
    </row>
    <row r="53" spans="1:15" ht="12.75" customHeight="1">
      <c r="A53" s="51">
        <v>44</v>
      </c>
      <c r="B53" s="53" t="s">
        <v>83</v>
      </c>
      <c r="C53" s="31">
        <v>23248.799999999999</v>
      </c>
      <c r="D53" s="36">
        <v>23124.183333333334</v>
      </c>
      <c r="E53" s="36">
        <v>22899.666666666668</v>
      </c>
      <c r="F53" s="36">
        <v>22550.533333333333</v>
      </c>
      <c r="G53" s="36">
        <v>22326.016666666666</v>
      </c>
      <c r="H53" s="36">
        <v>23473.316666666669</v>
      </c>
      <c r="I53" s="36">
        <v>23697.833333333332</v>
      </c>
      <c r="J53" s="36">
        <v>24046.966666666671</v>
      </c>
      <c r="K53" s="31">
        <v>23348.7</v>
      </c>
      <c r="L53" s="31">
        <v>22775.05</v>
      </c>
      <c r="M53" s="31">
        <v>0.64222000000000001</v>
      </c>
      <c r="N53" s="1"/>
      <c r="O53" s="1"/>
    </row>
    <row r="54" spans="1:15" ht="12.75" customHeight="1">
      <c r="A54" s="51">
        <v>45</v>
      </c>
      <c r="B54" s="53" t="s">
        <v>85</v>
      </c>
      <c r="C54" s="31">
        <v>492.65</v>
      </c>
      <c r="D54" s="36">
        <v>487.81666666666661</v>
      </c>
      <c r="E54" s="36">
        <v>474.23333333333323</v>
      </c>
      <c r="F54" s="36">
        <v>455.81666666666661</v>
      </c>
      <c r="G54" s="36">
        <v>442.23333333333323</v>
      </c>
      <c r="H54" s="36">
        <v>506.23333333333323</v>
      </c>
      <c r="I54" s="36">
        <v>519.81666666666661</v>
      </c>
      <c r="J54" s="36">
        <v>538.23333333333323</v>
      </c>
      <c r="K54" s="31">
        <v>501.4</v>
      </c>
      <c r="L54" s="31">
        <v>469.4</v>
      </c>
      <c r="M54" s="31">
        <v>139.34742</v>
      </c>
      <c r="N54" s="1"/>
      <c r="O54" s="1"/>
    </row>
    <row r="55" spans="1:15" ht="12.75" customHeight="1">
      <c r="A55" s="51">
        <v>46</v>
      </c>
      <c r="B55" s="53" t="s">
        <v>86</v>
      </c>
      <c r="C55" s="31">
        <v>5136.8999999999996</v>
      </c>
      <c r="D55" s="36">
        <v>5155.8666666666659</v>
      </c>
      <c r="E55" s="36">
        <v>5092.2333333333318</v>
      </c>
      <c r="F55" s="36">
        <v>5047.5666666666657</v>
      </c>
      <c r="G55" s="36">
        <v>4983.9333333333316</v>
      </c>
      <c r="H55" s="36">
        <v>5200.5333333333319</v>
      </c>
      <c r="I55" s="36">
        <v>5264.1666666666652</v>
      </c>
      <c r="J55" s="36">
        <v>5308.8333333333321</v>
      </c>
      <c r="K55" s="31">
        <v>5219.5</v>
      </c>
      <c r="L55" s="31">
        <v>5111.2</v>
      </c>
      <c r="M55" s="31">
        <v>2.7570999999999999</v>
      </c>
      <c r="N55" s="1"/>
      <c r="O55" s="1"/>
    </row>
    <row r="56" spans="1:15" ht="12.75" customHeight="1">
      <c r="A56" s="51">
        <v>47</v>
      </c>
      <c r="B56" s="53" t="s">
        <v>89</v>
      </c>
      <c r="C56" s="31">
        <v>474.55</v>
      </c>
      <c r="D56" s="36">
        <v>474.2166666666667</v>
      </c>
      <c r="E56" s="36">
        <v>468.43333333333339</v>
      </c>
      <c r="F56" s="36">
        <v>462.31666666666672</v>
      </c>
      <c r="G56" s="36">
        <v>456.53333333333342</v>
      </c>
      <c r="H56" s="36">
        <v>480.33333333333337</v>
      </c>
      <c r="I56" s="36">
        <v>486.11666666666667</v>
      </c>
      <c r="J56" s="36">
        <v>492.23333333333335</v>
      </c>
      <c r="K56" s="31">
        <v>480</v>
      </c>
      <c r="L56" s="31">
        <v>468.1</v>
      </c>
      <c r="M56" s="31">
        <v>88.024889999999999</v>
      </c>
      <c r="N56" s="1"/>
      <c r="O56" s="1"/>
    </row>
    <row r="57" spans="1:15" ht="12.75" customHeight="1">
      <c r="A57" s="51">
        <v>48</v>
      </c>
      <c r="B57" s="53" t="s">
        <v>348</v>
      </c>
      <c r="C57" s="31">
        <v>467.05</v>
      </c>
      <c r="D57" s="36">
        <v>464.39999999999992</v>
      </c>
      <c r="E57" s="36">
        <v>451.79999999999984</v>
      </c>
      <c r="F57" s="36">
        <v>436.5499999999999</v>
      </c>
      <c r="G57" s="36">
        <v>423.94999999999982</v>
      </c>
      <c r="H57" s="36">
        <v>479.64999999999986</v>
      </c>
      <c r="I57" s="36">
        <v>492.24999999999989</v>
      </c>
      <c r="J57" s="36">
        <v>507.49999999999989</v>
      </c>
      <c r="K57" s="31">
        <v>477</v>
      </c>
      <c r="L57" s="31">
        <v>449.15</v>
      </c>
      <c r="M57" s="31">
        <v>26.76099</v>
      </c>
      <c r="N57" s="1"/>
      <c r="O57" s="1"/>
    </row>
    <row r="58" spans="1:15" ht="12.75" customHeight="1">
      <c r="A58" s="51">
        <v>49</v>
      </c>
      <c r="B58" s="53" t="s">
        <v>92</v>
      </c>
      <c r="C58" s="31">
        <v>1230.8</v>
      </c>
      <c r="D58" s="36">
        <v>1240.55</v>
      </c>
      <c r="E58" s="36">
        <v>1209.75</v>
      </c>
      <c r="F58" s="36">
        <v>1188.7</v>
      </c>
      <c r="G58" s="36">
        <v>1157.9000000000001</v>
      </c>
      <c r="H58" s="36">
        <v>1261.5999999999999</v>
      </c>
      <c r="I58" s="36">
        <v>1292.3999999999996</v>
      </c>
      <c r="J58" s="36">
        <v>1313.4499999999998</v>
      </c>
      <c r="K58" s="31">
        <v>1271.3499999999999</v>
      </c>
      <c r="L58" s="31">
        <v>1219.5</v>
      </c>
      <c r="M58" s="31">
        <v>25.11468</v>
      </c>
      <c r="N58" s="1"/>
      <c r="O58" s="1"/>
    </row>
    <row r="59" spans="1:15" ht="12.75" customHeight="1">
      <c r="A59" s="51">
        <v>50</v>
      </c>
      <c r="B59" s="53" t="s">
        <v>93</v>
      </c>
      <c r="C59" s="31">
        <v>1336.85</v>
      </c>
      <c r="D59" s="36">
        <v>1342.3833333333332</v>
      </c>
      <c r="E59" s="36">
        <v>1319.7666666666664</v>
      </c>
      <c r="F59" s="36">
        <v>1302.6833333333332</v>
      </c>
      <c r="G59" s="36">
        <v>1280.0666666666664</v>
      </c>
      <c r="H59" s="36">
        <v>1359.4666666666665</v>
      </c>
      <c r="I59" s="36">
        <v>1382.0833333333333</v>
      </c>
      <c r="J59" s="36">
        <v>1399.1666666666665</v>
      </c>
      <c r="K59" s="31">
        <v>1365</v>
      </c>
      <c r="L59" s="31">
        <v>1325.3</v>
      </c>
      <c r="M59" s="31">
        <v>24.80508</v>
      </c>
      <c r="N59" s="1"/>
      <c r="O59" s="1"/>
    </row>
    <row r="60" spans="1:15" ht="12.75" customHeight="1">
      <c r="A60" s="51">
        <v>51</v>
      </c>
      <c r="B60" s="53" t="s">
        <v>94</v>
      </c>
      <c r="C60" s="31">
        <v>412.8</v>
      </c>
      <c r="D60" s="36">
        <v>406.33333333333331</v>
      </c>
      <c r="E60" s="36">
        <v>397.96666666666664</v>
      </c>
      <c r="F60" s="36">
        <v>383.13333333333333</v>
      </c>
      <c r="G60" s="36">
        <v>374.76666666666665</v>
      </c>
      <c r="H60" s="36">
        <v>421.16666666666663</v>
      </c>
      <c r="I60" s="36">
        <v>429.5333333333333</v>
      </c>
      <c r="J60" s="36">
        <v>444.36666666666662</v>
      </c>
      <c r="K60" s="31">
        <v>414.7</v>
      </c>
      <c r="L60" s="31">
        <v>391.5</v>
      </c>
      <c r="M60" s="31">
        <v>271.49058000000002</v>
      </c>
      <c r="N60" s="1"/>
      <c r="O60" s="1"/>
    </row>
    <row r="61" spans="1:15" ht="12.75" customHeight="1">
      <c r="A61" s="51">
        <v>52</v>
      </c>
      <c r="B61" s="53" t="s">
        <v>95</v>
      </c>
      <c r="C61" s="31">
        <v>6254.75</v>
      </c>
      <c r="D61" s="36">
        <v>6259.666666666667</v>
      </c>
      <c r="E61" s="36">
        <v>6195.3333333333339</v>
      </c>
      <c r="F61" s="36">
        <v>6135.916666666667</v>
      </c>
      <c r="G61" s="36">
        <v>6071.5833333333339</v>
      </c>
      <c r="H61" s="36">
        <v>6319.0833333333339</v>
      </c>
      <c r="I61" s="36">
        <v>6383.4166666666679</v>
      </c>
      <c r="J61" s="36">
        <v>6442.8333333333339</v>
      </c>
      <c r="K61" s="31">
        <v>6324</v>
      </c>
      <c r="L61" s="31">
        <v>6200.25</v>
      </c>
      <c r="M61" s="31">
        <v>4.2377599999999997</v>
      </c>
      <c r="N61" s="1"/>
      <c r="O61" s="1"/>
    </row>
    <row r="62" spans="1:15" ht="12.75" customHeight="1">
      <c r="A62" s="51">
        <v>53</v>
      </c>
      <c r="B62" s="53" t="s">
        <v>96</v>
      </c>
      <c r="C62" s="31">
        <v>2526.5500000000002</v>
      </c>
      <c r="D62" s="36">
        <v>2514.85</v>
      </c>
      <c r="E62" s="36">
        <v>2496.6999999999998</v>
      </c>
      <c r="F62" s="36">
        <v>2466.85</v>
      </c>
      <c r="G62" s="36">
        <v>2448.6999999999998</v>
      </c>
      <c r="H62" s="36">
        <v>2544.6999999999998</v>
      </c>
      <c r="I62" s="36">
        <v>2562.8500000000004</v>
      </c>
      <c r="J62" s="36">
        <v>2592.6999999999998</v>
      </c>
      <c r="K62" s="31">
        <v>2533</v>
      </c>
      <c r="L62" s="31">
        <v>2485</v>
      </c>
      <c r="M62" s="31">
        <v>2.7638600000000002</v>
      </c>
      <c r="N62" s="1"/>
      <c r="O62" s="1"/>
    </row>
    <row r="63" spans="1:15" ht="12.75" customHeight="1">
      <c r="A63" s="51">
        <v>54</v>
      </c>
      <c r="B63" s="53" t="s">
        <v>97</v>
      </c>
      <c r="C63" s="31">
        <v>860.35</v>
      </c>
      <c r="D63" s="36">
        <v>847.80000000000007</v>
      </c>
      <c r="E63" s="36">
        <v>827.75000000000011</v>
      </c>
      <c r="F63" s="36">
        <v>795.15000000000009</v>
      </c>
      <c r="G63" s="36">
        <v>775.10000000000014</v>
      </c>
      <c r="H63" s="36">
        <v>880.40000000000009</v>
      </c>
      <c r="I63" s="36">
        <v>900.45</v>
      </c>
      <c r="J63" s="36">
        <v>933.05000000000007</v>
      </c>
      <c r="K63" s="31">
        <v>867.85</v>
      </c>
      <c r="L63" s="31">
        <v>815.2</v>
      </c>
      <c r="M63" s="31">
        <v>60.474719999999998</v>
      </c>
      <c r="N63" s="1"/>
      <c r="O63" s="1"/>
    </row>
    <row r="64" spans="1:15" ht="12.75" customHeight="1">
      <c r="A64" s="51">
        <v>55</v>
      </c>
      <c r="B64" s="53" t="s">
        <v>98</v>
      </c>
      <c r="C64" s="31">
        <v>1137.55</v>
      </c>
      <c r="D64" s="36">
        <v>1137.5</v>
      </c>
      <c r="E64" s="36">
        <v>1128.5999999999999</v>
      </c>
      <c r="F64" s="36">
        <v>1119.6499999999999</v>
      </c>
      <c r="G64" s="36">
        <v>1110.7499999999998</v>
      </c>
      <c r="H64" s="36">
        <v>1146.45</v>
      </c>
      <c r="I64" s="36">
        <v>1155.3500000000001</v>
      </c>
      <c r="J64" s="36">
        <v>1164.3000000000002</v>
      </c>
      <c r="K64" s="31">
        <v>1146.4000000000001</v>
      </c>
      <c r="L64" s="31">
        <v>1128.55</v>
      </c>
      <c r="M64" s="31">
        <v>2.0906099999999999</v>
      </c>
      <c r="N64" s="1"/>
      <c r="O64" s="1"/>
    </row>
    <row r="65" spans="1:15" ht="12.75" customHeight="1">
      <c r="A65" s="51">
        <v>56</v>
      </c>
      <c r="B65" s="53" t="s">
        <v>99</v>
      </c>
      <c r="C65" s="31">
        <v>300.89999999999998</v>
      </c>
      <c r="D65" s="36">
        <v>302.36666666666662</v>
      </c>
      <c r="E65" s="36">
        <v>298.03333333333325</v>
      </c>
      <c r="F65" s="36">
        <v>295.16666666666663</v>
      </c>
      <c r="G65" s="36">
        <v>290.83333333333326</v>
      </c>
      <c r="H65" s="36">
        <v>305.23333333333323</v>
      </c>
      <c r="I65" s="36">
        <v>309.56666666666661</v>
      </c>
      <c r="J65" s="36">
        <v>312.43333333333322</v>
      </c>
      <c r="K65" s="31">
        <v>306.7</v>
      </c>
      <c r="L65" s="31">
        <v>299.5</v>
      </c>
      <c r="M65" s="31">
        <v>20.672779999999999</v>
      </c>
      <c r="N65" s="1"/>
      <c r="O65" s="1"/>
    </row>
    <row r="66" spans="1:15" ht="12.75" customHeight="1">
      <c r="A66" s="51">
        <v>57</v>
      </c>
      <c r="B66" s="53" t="s">
        <v>101</v>
      </c>
      <c r="C66" s="31">
        <v>2255.15</v>
      </c>
      <c r="D66" s="36">
        <v>2236.65</v>
      </c>
      <c r="E66" s="36">
        <v>2182.5500000000002</v>
      </c>
      <c r="F66" s="36">
        <v>2109.9500000000003</v>
      </c>
      <c r="G66" s="36">
        <v>2055.8500000000004</v>
      </c>
      <c r="H66" s="36">
        <v>2309.25</v>
      </c>
      <c r="I66" s="36">
        <v>2363.3499999999995</v>
      </c>
      <c r="J66" s="36">
        <v>2435.9499999999998</v>
      </c>
      <c r="K66" s="31">
        <v>2290.75</v>
      </c>
      <c r="L66" s="31">
        <v>2164.0500000000002</v>
      </c>
      <c r="M66" s="31">
        <v>11.351509999999999</v>
      </c>
      <c r="N66" s="1"/>
      <c r="O66" s="1"/>
    </row>
    <row r="67" spans="1:15" ht="12.75" customHeight="1">
      <c r="A67" s="51">
        <v>58</v>
      </c>
      <c r="B67" s="53" t="s">
        <v>102</v>
      </c>
      <c r="C67" s="31">
        <v>534.25</v>
      </c>
      <c r="D67" s="36">
        <v>528.4</v>
      </c>
      <c r="E67" s="36">
        <v>520.84999999999991</v>
      </c>
      <c r="F67" s="36">
        <v>507.44999999999993</v>
      </c>
      <c r="G67" s="36">
        <v>499.89999999999986</v>
      </c>
      <c r="H67" s="36">
        <v>541.79999999999995</v>
      </c>
      <c r="I67" s="36">
        <v>549.34999999999991</v>
      </c>
      <c r="J67" s="36">
        <v>562.75</v>
      </c>
      <c r="K67" s="31">
        <v>535.95000000000005</v>
      </c>
      <c r="L67" s="31">
        <v>515</v>
      </c>
      <c r="M67" s="31">
        <v>13.161099999999999</v>
      </c>
      <c r="N67" s="1"/>
      <c r="O67" s="1"/>
    </row>
    <row r="68" spans="1:15" ht="12.75" customHeight="1">
      <c r="A68" s="51">
        <v>59</v>
      </c>
      <c r="B68" s="53" t="s">
        <v>103</v>
      </c>
      <c r="C68" s="31">
        <v>2256.4499999999998</v>
      </c>
      <c r="D68" s="36">
        <v>2251.9333333333329</v>
      </c>
      <c r="E68" s="36">
        <v>2225.516666666666</v>
      </c>
      <c r="F68" s="36">
        <v>2194.583333333333</v>
      </c>
      <c r="G68" s="36">
        <v>2168.1666666666661</v>
      </c>
      <c r="H68" s="36">
        <v>2282.8666666666659</v>
      </c>
      <c r="I68" s="36">
        <v>2309.2833333333328</v>
      </c>
      <c r="J68" s="36">
        <v>2340.2166666666658</v>
      </c>
      <c r="K68" s="31">
        <v>2278.35</v>
      </c>
      <c r="L68" s="31">
        <v>2221</v>
      </c>
      <c r="M68" s="31">
        <v>4.5857299999999999</v>
      </c>
      <c r="N68" s="1"/>
      <c r="O68" s="1"/>
    </row>
    <row r="69" spans="1:15" ht="12.75" customHeight="1">
      <c r="A69" s="51">
        <v>60</v>
      </c>
      <c r="B69" s="53" t="s">
        <v>104</v>
      </c>
      <c r="C69" s="31">
        <v>2240.1</v>
      </c>
      <c r="D69" s="36">
        <v>2237.7000000000003</v>
      </c>
      <c r="E69" s="36">
        <v>2225.4000000000005</v>
      </c>
      <c r="F69" s="36">
        <v>2210.7000000000003</v>
      </c>
      <c r="G69" s="36">
        <v>2198.4000000000005</v>
      </c>
      <c r="H69" s="36">
        <v>2252.4000000000005</v>
      </c>
      <c r="I69" s="36">
        <v>2264.7000000000007</v>
      </c>
      <c r="J69" s="36">
        <v>2279.4000000000005</v>
      </c>
      <c r="K69" s="31">
        <v>2250</v>
      </c>
      <c r="L69" s="31">
        <v>2223</v>
      </c>
      <c r="M69" s="31">
        <v>1.3459000000000001</v>
      </c>
      <c r="N69" s="1"/>
      <c r="O69" s="1"/>
    </row>
    <row r="70" spans="1:15" ht="12.75" customHeight="1">
      <c r="A70" s="51">
        <v>61</v>
      </c>
      <c r="B70" s="53" t="s">
        <v>273</v>
      </c>
      <c r="C70" s="31">
        <v>427.85</v>
      </c>
      <c r="D70" s="36">
        <v>422.3</v>
      </c>
      <c r="E70" s="36">
        <v>411.6</v>
      </c>
      <c r="F70" s="36">
        <v>395.35</v>
      </c>
      <c r="G70" s="36">
        <v>384.65000000000003</v>
      </c>
      <c r="H70" s="36">
        <v>438.55</v>
      </c>
      <c r="I70" s="36">
        <v>449.24999999999994</v>
      </c>
      <c r="J70" s="36">
        <v>465.5</v>
      </c>
      <c r="K70" s="31">
        <v>433</v>
      </c>
      <c r="L70" s="31">
        <v>406.05</v>
      </c>
      <c r="M70" s="31">
        <v>59.962200000000003</v>
      </c>
      <c r="N70" s="1"/>
      <c r="O70" s="1"/>
    </row>
    <row r="71" spans="1:15" ht="12.75" customHeight="1">
      <c r="A71" s="51">
        <v>62</v>
      </c>
      <c r="B71" s="53" t="s">
        <v>370</v>
      </c>
      <c r="C71" s="31">
        <v>171.55</v>
      </c>
      <c r="D71" s="36">
        <v>173.81666666666669</v>
      </c>
      <c r="E71" s="36">
        <v>168.78333333333339</v>
      </c>
      <c r="F71" s="36">
        <v>166.01666666666671</v>
      </c>
      <c r="G71" s="36">
        <v>160.98333333333341</v>
      </c>
      <c r="H71" s="36">
        <v>176.58333333333337</v>
      </c>
      <c r="I71" s="36">
        <v>181.61666666666667</v>
      </c>
      <c r="J71" s="36">
        <v>184.38333333333335</v>
      </c>
      <c r="K71" s="31">
        <v>178.85</v>
      </c>
      <c r="L71" s="31">
        <v>171.05</v>
      </c>
      <c r="M71" s="31">
        <v>30.745519999999999</v>
      </c>
      <c r="N71" s="1"/>
      <c r="O71" s="1"/>
    </row>
    <row r="72" spans="1:15" ht="12.75" customHeight="1">
      <c r="A72" s="51">
        <v>63</v>
      </c>
      <c r="B72" s="53" t="s">
        <v>106</v>
      </c>
      <c r="C72" s="31">
        <v>3570.6</v>
      </c>
      <c r="D72" s="36">
        <v>3568.9</v>
      </c>
      <c r="E72" s="36">
        <v>3551.8</v>
      </c>
      <c r="F72" s="36">
        <v>3533</v>
      </c>
      <c r="G72" s="36">
        <v>3515.9</v>
      </c>
      <c r="H72" s="36">
        <v>3587.7000000000003</v>
      </c>
      <c r="I72" s="36">
        <v>3604.7999999999997</v>
      </c>
      <c r="J72" s="36">
        <v>3623.6000000000004</v>
      </c>
      <c r="K72" s="31">
        <v>3586</v>
      </c>
      <c r="L72" s="31">
        <v>3550.1</v>
      </c>
      <c r="M72" s="31">
        <v>7.6597</v>
      </c>
      <c r="N72" s="1"/>
      <c r="O72" s="1"/>
    </row>
    <row r="73" spans="1:15" ht="12.75" customHeight="1">
      <c r="A73" s="51">
        <v>64</v>
      </c>
      <c r="B73" s="53" t="s">
        <v>107</v>
      </c>
      <c r="C73" s="31">
        <v>5871.65</v>
      </c>
      <c r="D73" s="36">
        <v>5878.3166666666657</v>
      </c>
      <c r="E73" s="36">
        <v>5835.4333333333316</v>
      </c>
      <c r="F73" s="36">
        <v>5799.2166666666662</v>
      </c>
      <c r="G73" s="36">
        <v>5756.3333333333321</v>
      </c>
      <c r="H73" s="36">
        <v>5914.533333333331</v>
      </c>
      <c r="I73" s="36">
        <v>5957.4166666666661</v>
      </c>
      <c r="J73" s="36">
        <v>5993.6333333333305</v>
      </c>
      <c r="K73" s="31">
        <v>5921.2</v>
      </c>
      <c r="L73" s="31">
        <v>5842.1</v>
      </c>
      <c r="M73" s="31">
        <v>2.1438999999999999</v>
      </c>
      <c r="N73" s="1"/>
      <c r="O73" s="1"/>
    </row>
    <row r="74" spans="1:15" ht="12.75" customHeight="1">
      <c r="A74" s="51">
        <v>65</v>
      </c>
      <c r="B74" s="53" t="s">
        <v>109</v>
      </c>
      <c r="C74" s="31">
        <v>767.35</v>
      </c>
      <c r="D74" s="36">
        <v>764.76666666666677</v>
      </c>
      <c r="E74" s="36">
        <v>757.83333333333348</v>
      </c>
      <c r="F74" s="36">
        <v>748.31666666666672</v>
      </c>
      <c r="G74" s="36">
        <v>741.38333333333344</v>
      </c>
      <c r="H74" s="36">
        <v>774.28333333333353</v>
      </c>
      <c r="I74" s="36">
        <v>781.2166666666667</v>
      </c>
      <c r="J74" s="36">
        <v>790.73333333333358</v>
      </c>
      <c r="K74" s="31">
        <v>771.7</v>
      </c>
      <c r="L74" s="31">
        <v>755.25</v>
      </c>
      <c r="M74" s="31">
        <v>55.046529999999997</v>
      </c>
      <c r="N74" s="1"/>
      <c r="O74" s="1"/>
    </row>
    <row r="75" spans="1:15" ht="12.75" customHeight="1">
      <c r="A75" s="51">
        <v>66</v>
      </c>
      <c r="B75" s="53" t="s">
        <v>269</v>
      </c>
      <c r="C75" s="31">
        <v>3749.4</v>
      </c>
      <c r="D75" s="36">
        <v>3734.2000000000003</v>
      </c>
      <c r="E75" s="36">
        <v>3704.2000000000007</v>
      </c>
      <c r="F75" s="36">
        <v>3659.0000000000005</v>
      </c>
      <c r="G75" s="36">
        <v>3629.0000000000009</v>
      </c>
      <c r="H75" s="36">
        <v>3779.4000000000005</v>
      </c>
      <c r="I75" s="36">
        <v>3809.3999999999996</v>
      </c>
      <c r="J75" s="36">
        <v>3854.6000000000004</v>
      </c>
      <c r="K75" s="31">
        <v>3764.2</v>
      </c>
      <c r="L75" s="31">
        <v>3689</v>
      </c>
      <c r="M75" s="31">
        <v>2.1652200000000001</v>
      </c>
      <c r="N75" s="1"/>
      <c r="O75" s="1"/>
    </row>
    <row r="76" spans="1:15" ht="12.75" customHeight="1">
      <c r="A76" s="51">
        <v>67</v>
      </c>
      <c r="B76" s="53" t="s">
        <v>110</v>
      </c>
      <c r="C76" s="31">
        <v>5843.7</v>
      </c>
      <c r="D76" s="36">
        <v>5825.5</v>
      </c>
      <c r="E76" s="36">
        <v>5758.4</v>
      </c>
      <c r="F76" s="36">
        <v>5673.0999999999995</v>
      </c>
      <c r="G76" s="36">
        <v>5605.9999999999991</v>
      </c>
      <c r="H76" s="36">
        <v>5910.8</v>
      </c>
      <c r="I76" s="36">
        <v>5977.9000000000005</v>
      </c>
      <c r="J76" s="36">
        <v>6063.2000000000007</v>
      </c>
      <c r="K76" s="31">
        <v>5892.6</v>
      </c>
      <c r="L76" s="31">
        <v>5740.2</v>
      </c>
      <c r="M76" s="31">
        <v>3.0191400000000002</v>
      </c>
      <c r="N76" s="1"/>
      <c r="O76" s="1"/>
    </row>
    <row r="77" spans="1:15" ht="12.75" customHeight="1">
      <c r="A77" s="51">
        <v>68</v>
      </c>
      <c r="B77" s="53" t="s">
        <v>111</v>
      </c>
      <c r="C77" s="31">
        <v>3669.05</v>
      </c>
      <c r="D77" s="36">
        <v>3646.7000000000003</v>
      </c>
      <c r="E77" s="36">
        <v>3612.4000000000005</v>
      </c>
      <c r="F77" s="36">
        <v>3555.7500000000005</v>
      </c>
      <c r="G77" s="36">
        <v>3521.4500000000007</v>
      </c>
      <c r="H77" s="36">
        <v>3703.3500000000004</v>
      </c>
      <c r="I77" s="36">
        <v>3737.6500000000005</v>
      </c>
      <c r="J77" s="36">
        <v>3794.3</v>
      </c>
      <c r="K77" s="31">
        <v>3681</v>
      </c>
      <c r="L77" s="31">
        <v>3590.05</v>
      </c>
      <c r="M77" s="31">
        <v>9.3643199999999993</v>
      </c>
      <c r="N77" s="1"/>
      <c r="O77" s="1"/>
    </row>
    <row r="78" spans="1:15" ht="12.75" customHeight="1">
      <c r="A78" s="51">
        <v>69</v>
      </c>
      <c r="B78" s="53" t="s">
        <v>112</v>
      </c>
      <c r="C78" s="31">
        <v>3023.2</v>
      </c>
      <c r="D78" s="36">
        <v>3003.9499999999994</v>
      </c>
      <c r="E78" s="36">
        <v>2967.4499999999989</v>
      </c>
      <c r="F78" s="36">
        <v>2911.6999999999994</v>
      </c>
      <c r="G78" s="36">
        <v>2875.1999999999989</v>
      </c>
      <c r="H78" s="36">
        <v>3059.6999999999989</v>
      </c>
      <c r="I78" s="36">
        <v>3096.2</v>
      </c>
      <c r="J78" s="36">
        <v>3151.9499999999989</v>
      </c>
      <c r="K78" s="31">
        <v>3040.45</v>
      </c>
      <c r="L78" s="31">
        <v>2948.2</v>
      </c>
      <c r="M78" s="31">
        <v>2.99823</v>
      </c>
      <c r="N78" s="1"/>
      <c r="O78" s="1"/>
    </row>
    <row r="79" spans="1:15" ht="12.75" customHeight="1">
      <c r="A79" s="51">
        <v>70</v>
      </c>
      <c r="B79" s="53" t="s">
        <v>114</v>
      </c>
      <c r="C79" s="31">
        <v>145.44999999999999</v>
      </c>
      <c r="D79" s="36">
        <v>144.86666666666667</v>
      </c>
      <c r="E79" s="36">
        <v>143.08333333333334</v>
      </c>
      <c r="F79" s="36">
        <v>140.71666666666667</v>
      </c>
      <c r="G79" s="36">
        <v>138.93333333333334</v>
      </c>
      <c r="H79" s="36">
        <v>147.23333333333335</v>
      </c>
      <c r="I79" s="36">
        <v>149.01666666666665</v>
      </c>
      <c r="J79" s="36">
        <v>151.38333333333335</v>
      </c>
      <c r="K79" s="31">
        <v>146.65</v>
      </c>
      <c r="L79" s="31">
        <v>142.5</v>
      </c>
      <c r="M79" s="31">
        <v>203.36392000000001</v>
      </c>
      <c r="N79" s="1"/>
      <c r="O79" s="1"/>
    </row>
    <row r="80" spans="1:15" ht="12.75" customHeight="1">
      <c r="A80" s="51">
        <v>71</v>
      </c>
      <c r="B80" s="53" t="s">
        <v>401</v>
      </c>
      <c r="C80" s="31">
        <v>3706.3</v>
      </c>
      <c r="D80" s="36">
        <v>3663.35</v>
      </c>
      <c r="E80" s="36">
        <v>3587.7</v>
      </c>
      <c r="F80" s="36">
        <v>3469.1</v>
      </c>
      <c r="G80" s="36">
        <v>3393.45</v>
      </c>
      <c r="H80" s="36">
        <v>3781.95</v>
      </c>
      <c r="I80" s="36">
        <v>3857.6000000000004</v>
      </c>
      <c r="J80" s="36">
        <v>3976.2</v>
      </c>
      <c r="K80" s="31">
        <v>3739</v>
      </c>
      <c r="L80" s="31">
        <v>3544.75</v>
      </c>
      <c r="M80" s="31">
        <v>1.2313799999999999</v>
      </c>
      <c r="N80" s="1"/>
      <c r="O80" s="1"/>
    </row>
    <row r="81" spans="1:15" ht="12.75" customHeight="1">
      <c r="A81" s="51">
        <v>72</v>
      </c>
      <c r="B81" s="53" t="s">
        <v>276</v>
      </c>
      <c r="C81" s="31">
        <v>424.15</v>
      </c>
      <c r="D81" s="36">
        <v>425.43333333333334</v>
      </c>
      <c r="E81" s="36">
        <v>420.7166666666667</v>
      </c>
      <c r="F81" s="36">
        <v>417.28333333333336</v>
      </c>
      <c r="G81" s="36">
        <v>412.56666666666672</v>
      </c>
      <c r="H81" s="36">
        <v>428.86666666666667</v>
      </c>
      <c r="I81" s="36">
        <v>433.58333333333326</v>
      </c>
      <c r="J81" s="36">
        <v>437.01666666666665</v>
      </c>
      <c r="K81" s="31">
        <v>430.15</v>
      </c>
      <c r="L81" s="31">
        <v>422</v>
      </c>
      <c r="M81" s="31">
        <v>5.2610400000000004</v>
      </c>
      <c r="N81" s="1"/>
      <c r="O81" s="1"/>
    </row>
    <row r="82" spans="1:15" ht="12.75" customHeight="1">
      <c r="A82" s="51">
        <v>73</v>
      </c>
      <c r="B82" s="53" t="s">
        <v>115</v>
      </c>
      <c r="C82" s="31">
        <v>171.75</v>
      </c>
      <c r="D82" s="36">
        <v>170.65</v>
      </c>
      <c r="E82" s="36">
        <v>166.60000000000002</v>
      </c>
      <c r="F82" s="36">
        <v>161.45000000000002</v>
      </c>
      <c r="G82" s="36">
        <v>157.40000000000003</v>
      </c>
      <c r="H82" s="36">
        <v>175.8</v>
      </c>
      <c r="I82" s="36">
        <v>179.85000000000002</v>
      </c>
      <c r="J82" s="36">
        <v>185</v>
      </c>
      <c r="K82" s="31">
        <v>174.7</v>
      </c>
      <c r="L82" s="31">
        <v>165.5</v>
      </c>
      <c r="M82" s="31">
        <v>584.33817999999997</v>
      </c>
      <c r="N82" s="1"/>
      <c r="O82" s="1"/>
    </row>
    <row r="83" spans="1:15" ht="12.75" customHeight="1">
      <c r="A83" s="51">
        <v>74</v>
      </c>
      <c r="B83" s="53" t="s">
        <v>277</v>
      </c>
      <c r="C83" s="31">
        <v>1880.6</v>
      </c>
      <c r="D83" s="36">
        <v>1884.4666666666665</v>
      </c>
      <c r="E83" s="36">
        <v>1860.2333333333329</v>
      </c>
      <c r="F83" s="36">
        <v>1839.8666666666663</v>
      </c>
      <c r="G83" s="36">
        <v>1815.6333333333328</v>
      </c>
      <c r="H83" s="36">
        <v>1904.833333333333</v>
      </c>
      <c r="I83" s="36">
        <v>1929.0666666666666</v>
      </c>
      <c r="J83" s="36">
        <v>1949.4333333333332</v>
      </c>
      <c r="K83" s="31">
        <v>1908.7</v>
      </c>
      <c r="L83" s="31">
        <v>1864.1</v>
      </c>
      <c r="M83" s="31">
        <v>1.0885</v>
      </c>
      <c r="N83" s="1"/>
      <c r="O83" s="1"/>
    </row>
    <row r="84" spans="1:15" ht="12.75" customHeight="1">
      <c r="A84" s="51">
        <v>75</v>
      </c>
      <c r="B84" s="53" t="s">
        <v>120</v>
      </c>
      <c r="C84" s="31">
        <v>1168.0999999999999</v>
      </c>
      <c r="D84" s="36">
        <v>1168.6166666666666</v>
      </c>
      <c r="E84" s="36">
        <v>1156.2333333333331</v>
      </c>
      <c r="F84" s="36">
        <v>1144.3666666666666</v>
      </c>
      <c r="G84" s="36">
        <v>1131.9833333333331</v>
      </c>
      <c r="H84" s="36">
        <v>1180.4833333333331</v>
      </c>
      <c r="I84" s="36">
        <v>1192.8666666666668</v>
      </c>
      <c r="J84" s="36">
        <v>1204.7333333333331</v>
      </c>
      <c r="K84" s="31">
        <v>1181</v>
      </c>
      <c r="L84" s="31">
        <v>1156.75</v>
      </c>
      <c r="M84" s="31">
        <v>28.005700000000001</v>
      </c>
      <c r="N84" s="1"/>
      <c r="O84" s="1"/>
    </row>
    <row r="85" spans="1:15" ht="12.75" customHeight="1">
      <c r="A85" s="51">
        <v>76</v>
      </c>
      <c r="B85" s="53" t="s">
        <v>121</v>
      </c>
      <c r="C85" s="31">
        <v>2430.4</v>
      </c>
      <c r="D85" s="36">
        <v>2402.4666666666667</v>
      </c>
      <c r="E85" s="36">
        <v>2360.9333333333334</v>
      </c>
      <c r="F85" s="36">
        <v>2291.4666666666667</v>
      </c>
      <c r="G85" s="36">
        <v>2249.9333333333334</v>
      </c>
      <c r="H85" s="36">
        <v>2471.9333333333334</v>
      </c>
      <c r="I85" s="36">
        <v>2513.4666666666672</v>
      </c>
      <c r="J85" s="36">
        <v>2582.9333333333334</v>
      </c>
      <c r="K85" s="31">
        <v>2444</v>
      </c>
      <c r="L85" s="31">
        <v>2333</v>
      </c>
      <c r="M85" s="31">
        <v>15.720459999999999</v>
      </c>
      <c r="N85" s="1"/>
      <c r="O85" s="1"/>
    </row>
    <row r="86" spans="1:15" ht="12.75" customHeight="1">
      <c r="A86" s="51">
        <v>77</v>
      </c>
      <c r="B86" s="53" t="s">
        <v>123</v>
      </c>
      <c r="C86" s="31">
        <v>2104.5</v>
      </c>
      <c r="D86" s="36">
        <v>2102.4166666666665</v>
      </c>
      <c r="E86" s="36">
        <v>2079.833333333333</v>
      </c>
      <c r="F86" s="36">
        <v>2055.1666666666665</v>
      </c>
      <c r="G86" s="36">
        <v>2032.583333333333</v>
      </c>
      <c r="H86" s="36">
        <v>2127.083333333333</v>
      </c>
      <c r="I86" s="36">
        <v>2149.6666666666661</v>
      </c>
      <c r="J86" s="36">
        <v>2174.333333333333</v>
      </c>
      <c r="K86" s="31">
        <v>2125</v>
      </c>
      <c r="L86" s="31">
        <v>2077.75</v>
      </c>
      <c r="M86" s="31">
        <v>7.9564700000000004</v>
      </c>
      <c r="N86" s="1"/>
      <c r="O86" s="1"/>
    </row>
    <row r="87" spans="1:15" ht="12.75" customHeight="1">
      <c r="A87" s="51">
        <v>78</v>
      </c>
      <c r="B87" s="53" t="s">
        <v>124</v>
      </c>
      <c r="C87" s="31">
        <v>553.4</v>
      </c>
      <c r="D87" s="36">
        <v>555.63333333333333</v>
      </c>
      <c r="E87" s="36">
        <v>549.76666666666665</v>
      </c>
      <c r="F87" s="36">
        <v>546.13333333333333</v>
      </c>
      <c r="G87" s="36">
        <v>540.26666666666665</v>
      </c>
      <c r="H87" s="36">
        <v>559.26666666666665</v>
      </c>
      <c r="I87" s="36">
        <v>565.13333333333321</v>
      </c>
      <c r="J87" s="36">
        <v>568.76666666666665</v>
      </c>
      <c r="K87" s="31">
        <v>561.5</v>
      </c>
      <c r="L87" s="31">
        <v>552</v>
      </c>
      <c r="M87" s="31">
        <v>5.27332</v>
      </c>
      <c r="N87" s="1"/>
      <c r="O87" s="1"/>
    </row>
    <row r="88" spans="1:15" ht="12.75" customHeight="1">
      <c r="A88" s="51">
        <v>79</v>
      </c>
      <c r="B88" s="53" t="s">
        <v>125</v>
      </c>
      <c r="C88" s="31">
        <v>2976.95</v>
      </c>
      <c r="D88" s="36">
        <v>2955.2833333333333</v>
      </c>
      <c r="E88" s="36">
        <v>2925.5666666666666</v>
      </c>
      <c r="F88" s="36">
        <v>2874.1833333333334</v>
      </c>
      <c r="G88" s="36">
        <v>2844.4666666666667</v>
      </c>
      <c r="H88" s="36">
        <v>3006.6666666666665</v>
      </c>
      <c r="I88" s="36">
        <v>3036.3833333333328</v>
      </c>
      <c r="J88" s="36">
        <v>3087.7666666666664</v>
      </c>
      <c r="K88" s="31">
        <v>2985</v>
      </c>
      <c r="L88" s="31">
        <v>2903.9</v>
      </c>
      <c r="M88" s="31">
        <v>12.13259</v>
      </c>
      <c r="N88" s="1"/>
      <c r="O88" s="1"/>
    </row>
    <row r="89" spans="1:15" ht="12.75" customHeight="1">
      <c r="A89" s="51">
        <v>80</v>
      </c>
      <c r="B89" s="53" t="s">
        <v>126</v>
      </c>
      <c r="C89" s="31">
        <v>1317.9</v>
      </c>
      <c r="D89" s="36">
        <v>1310.1666666666667</v>
      </c>
      <c r="E89" s="36">
        <v>1297.5833333333335</v>
      </c>
      <c r="F89" s="36">
        <v>1277.2666666666667</v>
      </c>
      <c r="G89" s="36">
        <v>1264.6833333333334</v>
      </c>
      <c r="H89" s="36">
        <v>1330.4833333333336</v>
      </c>
      <c r="I89" s="36">
        <v>1343.0666666666671</v>
      </c>
      <c r="J89" s="36">
        <v>1363.3833333333337</v>
      </c>
      <c r="K89" s="31">
        <v>1322.75</v>
      </c>
      <c r="L89" s="31">
        <v>1289.8499999999999</v>
      </c>
      <c r="M89" s="31">
        <v>11.95162</v>
      </c>
      <c r="N89" s="1"/>
      <c r="O89" s="1"/>
    </row>
    <row r="90" spans="1:15" ht="12.75" customHeight="1">
      <c r="A90" s="51">
        <v>81</v>
      </c>
      <c r="B90" s="53" t="s">
        <v>127</v>
      </c>
      <c r="C90" s="31">
        <v>1574.55</v>
      </c>
      <c r="D90" s="36">
        <v>1571.1333333333332</v>
      </c>
      <c r="E90" s="36">
        <v>1553.6666666666665</v>
      </c>
      <c r="F90" s="36">
        <v>1532.7833333333333</v>
      </c>
      <c r="G90" s="36">
        <v>1515.3166666666666</v>
      </c>
      <c r="H90" s="36">
        <v>1592.0166666666664</v>
      </c>
      <c r="I90" s="36">
        <v>1609.4833333333331</v>
      </c>
      <c r="J90" s="36">
        <v>1630.3666666666663</v>
      </c>
      <c r="K90" s="31">
        <v>1588.6</v>
      </c>
      <c r="L90" s="31">
        <v>1550.25</v>
      </c>
      <c r="M90" s="31">
        <v>25.215979999999998</v>
      </c>
      <c r="N90" s="1"/>
      <c r="O90" s="1"/>
    </row>
    <row r="91" spans="1:15" ht="12.75" customHeight="1">
      <c r="A91" s="51">
        <v>82</v>
      </c>
      <c r="B91" s="53" t="s">
        <v>128</v>
      </c>
      <c r="C91" s="31">
        <v>3510.1</v>
      </c>
      <c r="D91" s="36">
        <v>3485.1999999999994</v>
      </c>
      <c r="E91" s="36">
        <v>3431.1999999999989</v>
      </c>
      <c r="F91" s="36">
        <v>3352.2999999999997</v>
      </c>
      <c r="G91" s="36">
        <v>3298.2999999999993</v>
      </c>
      <c r="H91" s="36">
        <v>3564.0999999999985</v>
      </c>
      <c r="I91" s="36">
        <v>3618.0999999999995</v>
      </c>
      <c r="J91" s="36">
        <v>3696.9999999999982</v>
      </c>
      <c r="K91" s="31">
        <v>3539.2</v>
      </c>
      <c r="L91" s="31">
        <v>3406.3</v>
      </c>
      <c r="M91" s="31">
        <v>7.0459500000000004</v>
      </c>
      <c r="N91" s="1"/>
      <c r="O91" s="1"/>
    </row>
    <row r="92" spans="1:15" ht="12.75" customHeight="1">
      <c r="A92" s="51">
        <v>83</v>
      </c>
      <c r="B92" s="53" t="s">
        <v>129</v>
      </c>
      <c r="C92" s="31">
        <v>1454.65</v>
      </c>
      <c r="D92" s="36">
        <v>1454.4166666666667</v>
      </c>
      <c r="E92" s="36">
        <v>1446.0333333333335</v>
      </c>
      <c r="F92" s="36">
        <v>1437.4166666666667</v>
      </c>
      <c r="G92" s="36">
        <v>1429.0333333333335</v>
      </c>
      <c r="H92" s="36">
        <v>1463.0333333333335</v>
      </c>
      <c r="I92" s="36">
        <v>1471.4166666666667</v>
      </c>
      <c r="J92" s="36">
        <v>1480.0333333333335</v>
      </c>
      <c r="K92" s="31">
        <v>1462.8</v>
      </c>
      <c r="L92" s="31">
        <v>1445.8</v>
      </c>
      <c r="M92" s="31">
        <v>328.22748999999999</v>
      </c>
      <c r="N92" s="1"/>
      <c r="O92" s="1"/>
    </row>
    <row r="93" spans="1:15" ht="12.75" customHeight="1">
      <c r="A93" s="51">
        <v>84</v>
      </c>
      <c r="B93" s="53" t="s">
        <v>130</v>
      </c>
      <c r="C93" s="31">
        <v>578.54999999999995</v>
      </c>
      <c r="D93" s="36">
        <v>579.19999999999993</v>
      </c>
      <c r="E93" s="36">
        <v>574.39999999999986</v>
      </c>
      <c r="F93" s="36">
        <v>570.24999999999989</v>
      </c>
      <c r="G93" s="36">
        <v>565.44999999999982</v>
      </c>
      <c r="H93" s="36">
        <v>583.34999999999991</v>
      </c>
      <c r="I93" s="36">
        <v>588.14999999999986</v>
      </c>
      <c r="J93" s="36">
        <v>592.29999999999995</v>
      </c>
      <c r="K93" s="31">
        <v>584</v>
      </c>
      <c r="L93" s="31">
        <v>575.04999999999995</v>
      </c>
      <c r="M93" s="31">
        <v>43.990110000000001</v>
      </c>
      <c r="N93" s="1"/>
      <c r="O93" s="1"/>
    </row>
    <row r="94" spans="1:15" ht="12.75" customHeight="1">
      <c r="A94" s="51">
        <v>85</v>
      </c>
      <c r="B94" s="53" t="s">
        <v>131</v>
      </c>
      <c r="C94" s="31">
        <v>4593.5</v>
      </c>
      <c r="D94" s="36">
        <v>4548.2833333333338</v>
      </c>
      <c r="E94" s="36">
        <v>4471.5666666666675</v>
      </c>
      <c r="F94" s="36">
        <v>4349.6333333333341</v>
      </c>
      <c r="G94" s="36">
        <v>4272.9166666666679</v>
      </c>
      <c r="H94" s="36">
        <v>4670.2166666666672</v>
      </c>
      <c r="I94" s="36">
        <v>4746.9333333333325</v>
      </c>
      <c r="J94" s="36">
        <v>4868.8666666666668</v>
      </c>
      <c r="K94" s="31">
        <v>4625</v>
      </c>
      <c r="L94" s="31">
        <v>4426.3500000000004</v>
      </c>
      <c r="M94" s="31">
        <v>4.1812699999999996</v>
      </c>
      <c r="N94" s="1"/>
      <c r="O94" s="1"/>
    </row>
    <row r="95" spans="1:15" ht="12.75" customHeight="1">
      <c r="A95" s="51">
        <v>86</v>
      </c>
      <c r="B95" s="53" t="s">
        <v>133</v>
      </c>
      <c r="C95" s="31">
        <v>567.9</v>
      </c>
      <c r="D95" s="36">
        <v>567.2833333333333</v>
      </c>
      <c r="E95" s="36">
        <v>562.61666666666656</v>
      </c>
      <c r="F95" s="36">
        <v>557.33333333333326</v>
      </c>
      <c r="G95" s="36">
        <v>552.66666666666652</v>
      </c>
      <c r="H95" s="36">
        <v>572.56666666666661</v>
      </c>
      <c r="I95" s="36">
        <v>577.23333333333335</v>
      </c>
      <c r="J95" s="36">
        <v>582.51666666666665</v>
      </c>
      <c r="K95" s="31">
        <v>571.95000000000005</v>
      </c>
      <c r="L95" s="31">
        <v>562</v>
      </c>
      <c r="M95" s="31">
        <v>51.262120000000003</v>
      </c>
      <c r="N95" s="1"/>
      <c r="O95" s="1"/>
    </row>
    <row r="96" spans="1:15" ht="12.75" customHeight="1">
      <c r="A96" s="51">
        <v>87</v>
      </c>
      <c r="B96" s="53" t="s">
        <v>135</v>
      </c>
      <c r="C96" s="31">
        <v>452.3</v>
      </c>
      <c r="D96" s="36">
        <v>447.0333333333333</v>
      </c>
      <c r="E96" s="36">
        <v>435.41666666666663</v>
      </c>
      <c r="F96" s="36">
        <v>418.5333333333333</v>
      </c>
      <c r="G96" s="36">
        <v>406.91666666666663</v>
      </c>
      <c r="H96" s="36">
        <v>463.91666666666663</v>
      </c>
      <c r="I96" s="36">
        <v>475.5333333333333</v>
      </c>
      <c r="J96" s="36">
        <v>492.41666666666663</v>
      </c>
      <c r="K96" s="31">
        <v>458.65</v>
      </c>
      <c r="L96" s="31">
        <v>430.15</v>
      </c>
      <c r="M96" s="31">
        <v>138.05392000000001</v>
      </c>
      <c r="N96" s="1"/>
      <c r="O96" s="1"/>
    </row>
    <row r="97" spans="1:15" ht="12.75" customHeight="1">
      <c r="A97" s="51">
        <v>88</v>
      </c>
      <c r="B97" s="53" t="s">
        <v>136</v>
      </c>
      <c r="C97" s="31">
        <v>2444.4</v>
      </c>
      <c r="D97" s="36">
        <v>2434.4666666666667</v>
      </c>
      <c r="E97" s="36">
        <v>2419.9333333333334</v>
      </c>
      <c r="F97" s="36">
        <v>2395.4666666666667</v>
      </c>
      <c r="G97" s="36">
        <v>2380.9333333333334</v>
      </c>
      <c r="H97" s="36">
        <v>2458.9333333333334</v>
      </c>
      <c r="I97" s="36">
        <v>2473.4666666666672</v>
      </c>
      <c r="J97" s="36">
        <v>2497.9333333333334</v>
      </c>
      <c r="K97" s="31">
        <v>2449</v>
      </c>
      <c r="L97" s="31">
        <v>2410</v>
      </c>
      <c r="M97" s="31">
        <v>15.87091</v>
      </c>
      <c r="N97" s="1"/>
      <c r="O97" s="1"/>
    </row>
    <row r="98" spans="1:15" ht="12.75" customHeight="1">
      <c r="A98" s="51">
        <v>89</v>
      </c>
      <c r="B98" s="53" t="s">
        <v>279</v>
      </c>
      <c r="C98" s="31">
        <v>314</v>
      </c>
      <c r="D98" s="36">
        <v>313.51666666666665</v>
      </c>
      <c r="E98" s="36">
        <v>312.0333333333333</v>
      </c>
      <c r="F98" s="36">
        <v>310.06666666666666</v>
      </c>
      <c r="G98" s="36">
        <v>308.58333333333331</v>
      </c>
      <c r="H98" s="36">
        <v>315.48333333333329</v>
      </c>
      <c r="I98" s="36">
        <v>316.96666666666664</v>
      </c>
      <c r="J98" s="36">
        <v>318.93333333333328</v>
      </c>
      <c r="K98" s="31">
        <v>315</v>
      </c>
      <c r="L98" s="31">
        <v>311.55</v>
      </c>
      <c r="M98" s="31">
        <v>3.6662300000000001</v>
      </c>
      <c r="N98" s="1"/>
      <c r="O98" s="1"/>
    </row>
    <row r="99" spans="1:15" ht="12.75" customHeight="1">
      <c r="A99" s="51">
        <v>90</v>
      </c>
      <c r="B99" s="53" t="s">
        <v>280</v>
      </c>
      <c r="C99" s="31">
        <v>38572.25</v>
      </c>
      <c r="D99" s="36">
        <v>38603.916666666664</v>
      </c>
      <c r="E99" s="36">
        <v>38243.783333333326</v>
      </c>
      <c r="F99" s="36">
        <v>37915.316666666658</v>
      </c>
      <c r="G99" s="36">
        <v>37555.18333333332</v>
      </c>
      <c r="H99" s="36">
        <v>38932.383333333331</v>
      </c>
      <c r="I99" s="36">
        <v>39292.516666666677</v>
      </c>
      <c r="J99" s="36">
        <v>39620.983333333337</v>
      </c>
      <c r="K99" s="31">
        <v>38964.050000000003</v>
      </c>
      <c r="L99" s="31">
        <v>38275.449999999997</v>
      </c>
      <c r="M99" s="31">
        <v>2.7060000000000001E-2</v>
      </c>
      <c r="N99" s="1"/>
      <c r="O99" s="1"/>
    </row>
    <row r="100" spans="1:15" ht="12.75" customHeight="1">
      <c r="A100" s="51">
        <v>91</v>
      </c>
      <c r="B100" s="53" t="s">
        <v>138</v>
      </c>
      <c r="C100" s="31">
        <v>1016.4</v>
      </c>
      <c r="D100" s="36">
        <v>1019.4666666666667</v>
      </c>
      <c r="E100" s="36">
        <v>1006.9333333333334</v>
      </c>
      <c r="F100" s="36">
        <v>997.4666666666667</v>
      </c>
      <c r="G100" s="36">
        <v>984.93333333333339</v>
      </c>
      <c r="H100" s="36">
        <v>1028.9333333333334</v>
      </c>
      <c r="I100" s="36">
        <v>1041.4666666666667</v>
      </c>
      <c r="J100" s="36">
        <v>1050.9333333333334</v>
      </c>
      <c r="K100" s="31">
        <v>1032</v>
      </c>
      <c r="L100" s="31">
        <v>1010</v>
      </c>
      <c r="M100" s="31">
        <v>140.78922</v>
      </c>
      <c r="N100" s="1"/>
      <c r="O100" s="1"/>
    </row>
    <row r="101" spans="1:15" ht="12.75" customHeight="1">
      <c r="A101" s="51">
        <v>92</v>
      </c>
      <c r="B101" s="53" t="s">
        <v>139</v>
      </c>
      <c r="C101" s="31">
        <v>1488.85</v>
      </c>
      <c r="D101" s="36">
        <v>1484.5</v>
      </c>
      <c r="E101" s="36">
        <v>1473.15</v>
      </c>
      <c r="F101" s="36">
        <v>1457.45</v>
      </c>
      <c r="G101" s="36">
        <v>1446.1000000000001</v>
      </c>
      <c r="H101" s="36">
        <v>1500.2</v>
      </c>
      <c r="I101" s="36">
        <v>1511.55</v>
      </c>
      <c r="J101" s="36">
        <v>1527.25</v>
      </c>
      <c r="K101" s="31">
        <v>1495.85</v>
      </c>
      <c r="L101" s="31">
        <v>1468.8</v>
      </c>
      <c r="M101" s="31">
        <v>3.7495699999999998</v>
      </c>
      <c r="N101" s="1"/>
      <c r="O101" s="1"/>
    </row>
    <row r="102" spans="1:15" ht="12.75" customHeight="1">
      <c r="A102" s="51">
        <v>93</v>
      </c>
      <c r="B102" s="53" t="s">
        <v>140</v>
      </c>
      <c r="C102" s="31">
        <v>491.6</v>
      </c>
      <c r="D102" s="36">
        <v>489.63333333333338</v>
      </c>
      <c r="E102" s="36">
        <v>484.96666666666675</v>
      </c>
      <c r="F102" s="36">
        <v>478.33333333333337</v>
      </c>
      <c r="G102" s="36">
        <v>473.66666666666674</v>
      </c>
      <c r="H102" s="36">
        <v>496.26666666666677</v>
      </c>
      <c r="I102" s="36">
        <v>500.93333333333339</v>
      </c>
      <c r="J102" s="36">
        <v>507.56666666666678</v>
      </c>
      <c r="K102" s="31">
        <v>494.3</v>
      </c>
      <c r="L102" s="31">
        <v>483</v>
      </c>
      <c r="M102" s="31">
        <v>52.239170000000001</v>
      </c>
      <c r="N102" s="1"/>
      <c r="O102" s="1"/>
    </row>
    <row r="103" spans="1:15" ht="12.75" customHeight="1">
      <c r="A103" s="51">
        <v>94</v>
      </c>
      <c r="B103" s="53" t="s">
        <v>141</v>
      </c>
      <c r="C103" s="31">
        <v>14.7</v>
      </c>
      <c r="D103" s="36">
        <v>14.833333333333334</v>
      </c>
      <c r="E103" s="36">
        <v>14.466666666666669</v>
      </c>
      <c r="F103" s="36">
        <v>14.233333333333334</v>
      </c>
      <c r="G103" s="36">
        <v>13.866666666666669</v>
      </c>
      <c r="H103" s="36">
        <v>15.066666666666668</v>
      </c>
      <c r="I103" s="36">
        <v>15.433333333333332</v>
      </c>
      <c r="J103" s="36">
        <v>15.666666666666668</v>
      </c>
      <c r="K103" s="31">
        <v>15.2</v>
      </c>
      <c r="L103" s="31">
        <v>14.6</v>
      </c>
      <c r="M103" s="31">
        <v>2459.7455199999999</v>
      </c>
      <c r="N103" s="1"/>
      <c r="O103" s="1"/>
    </row>
    <row r="104" spans="1:15" ht="12.75" customHeight="1">
      <c r="A104" s="51">
        <v>95</v>
      </c>
      <c r="B104" s="53" t="s">
        <v>143</v>
      </c>
      <c r="C104" s="31">
        <v>83.5</v>
      </c>
      <c r="D104" s="36">
        <v>82.61666666666666</v>
      </c>
      <c r="E104" s="36">
        <v>81.48333333333332</v>
      </c>
      <c r="F104" s="36">
        <v>79.466666666666654</v>
      </c>
      <c r="G104" s="36">
        <v>78.333333333333314</v>
      </c>
      <c r="H104" s="36">
        <v>84.633333333333326</v>
      </c>
      <c r="I104" s="36">
        <v>85.76666666666668</v>
      </c>
      <c r="J104" s="36">
        <v>87.783333333333331</v>
      </c>
      <c r="K104" s="31">
        <v>83.75</v>
      </c>
      <c r="L104" s="31">
        <v>80.599999999999994</v>
      </c>
      <c r="M104" s="31">
        <v>698.18447000000003</v>
      </c>
      <c r="N104" s="1"/>
      <c r="O104" s="1"/>
    </row>
    <row r="105" spans="1:15" ht="12.75" customHeight="1">
      <c r="A105" s="51">
        <v>96</v>
      </c>
      <c r="B105" s="53" t="s">
        <v>145</v>
      </c>
      <c r="C105" s="31">
        <v>419.1</v>
      </c>
      <c r="D105" s="36">
        <v>415</v>
      </c>
      <c r="E105" s="36">
        <v>408.5</v>
      </c>
      <c r="F105" s="36">
        <v>397.9</v>
      </c>
      <c r="G105" s="36">
        <v>391.4</v>
      </c>
      <c r="H105" s="36">
        <v>425.6</v>
      </c>
      <c r="I105" s="36">
        <v>432.1</v>
      </c>
      <c r="J105" s="36">
        <v>442.70000000000005</v>
      </c>
      <c r="K105" s="31">
        <v>421.5</v>
      </c>
      <c r="L105" s="31">
        <v>404.4</v>
      </c>
      <c r="M105" s="31">
        <v>38.791170000000001</v>
      </c>
      <c r="N105" s="1"/>
      <c r="O105" s="1"/>
    </row>
    <row r="106" spans="1:15" ht="12.75" customHeight="1">
      <c r="A106" s="51">
        <v>97</v>
      </c>
      <c r="B106" s="53" t="s">
        <v>146</v>
      </c>
      <c r="C106" s="31">
        <v>496.15</v>
      </c>
      <c r="D106" s="36">
        <v>489.91666666666669</v>
      </c>
      <c r="E106" s="36">
        <v>479.83333333333337</v>
      </c>
      <c r="F106" s="36">
        <v>463.51666666666671</v>
      </c>
      <c r="G106" s="36">
        <v>453.43333333333339</v>
      </c>
      <c r="H106" s="36">
        <v>506.23333333333335</v>
      </c>
      <c r="I106" s="36">
        <v>516.31666666666672</v>
      </c>
      <c r="J106" s="36">
        <v>532.63333333333333</v>
      </c>
      <c r="K106" s="31">
        <v>500</v>
      </c>
      <c r="L106" s="31">
        <v>473.6</v>
      </c>
      <c r="M106" s="31">
        <v>85.032669999999996</v>
      </c>
      <c r="N106" s="1"/>
      <c r="O106" s="1"/>
    </row>
    <row r="107" spans="1:15" ht="12.75" customHeight="1">
      <c r="A107" s="51">
        <v>98</v>
      </c>
      <c r="B107" s="53" t="s">
        <v>282</v>
      </c>
      <c r="C107" s="31">
        <v>480.5</v>
      </c>
      <c r="D107" s="36">
        <v>472.65000000000003</v>
      </c>
      <c r="E107" s="36">
        <v>463.40000000000009</v>
      </c>
      <c r="F107" s="36">
        <v>446.30000000000007</v>
      </c>
      <c r="G107" s="36">
        <v>437.05000000000013</v>
      </c>
      <c r="H107" s="36">
        <v>489.75000000000006</v>
      </c>
      <c r="I107" s="36">
        <v>498.99999999999994</v>
      </c>
      <c r="J107" s="36">
        <v>516.1</v>
      </c>
      <c r="K107" s="31">
        <v>481.9</v>
      </c>
      <c r="L107" s="31">
        <v>455.55</v>
      </c>
      <c r="M107" s="31">
        <v>44.515839999999997</v>
      </c>
      <c r="N107" s="1"/>
      <c r="O107" s="1"/>
    </row>
    <row r="108" spans="1:15" ht="12.75" customHeight="1">
      <c r="A108" s="51">
        <v>99</v>
      </c>
      <c r="B108" s="53" t="s">
        <v>149</v>
      </c>
      <c r="C108" s="31">
        <v>2896</v>
      </c>
      <c r="D108" s="36">
        <v>2889.7166666666667</v>
      </c>
      <c r="E108" s="36">
        <v>2858.0333333333333</v>
      </c>
      <c r="F108" s="36">
        <v>2820.0666666666666</v>
      </c>
      <c r="G108" s="36">
        <v>2788.3833333333332</v>
      </c>
      <c r="H108" s="36">
        <v>2927.6833333333334</v>
      </c>
      <c r="I108" s="36">
        <v>2959.3666666666668</v>
      </c>
      <c r="J108" s="36">
        <v>2997.3333333333335</v>
      </c>
      <c r="K108" s="31">
        <v>2921.4</v>
      </c>
      <c r="L108" s="31">
        <v>2851.75</v>
      </c>
      <c r="M108" s="31">
        <v>15.39851</v>
      </c>
      <c r="N108" s="1"/>
      <c r="O108" s="1"/>
    </row>
    <row r="109" spans="1:15" ht="12.75" customHeight="1">
      <c r="A109" s="51">
        <v>100</v>
      </c>
      <c r="B109" s="53" t="s">
        <v>150</v>
      </c>
      <c r="C109" s="31">
        <v>1526.8</v>
      </c>
      <c r="D109" s="36">
        <v>1526.6333333333332</v>
      </c>
      <c r="E109" s="36">
        <v>1515.5166666666664</v>
      </c>
      <c r="F109" s="36">
        <v>1504.2333333333331</v>
      </c>
      <c r="G109" s="36">
        <v>1493.1166666666663</v>
      </c>
      <c r="H109" s="36">
        <v>1537.9166666666665</v>
      </c>
      <c r="I109" s="36">
        <v>1549.0333333333333</v>
      </c>
      <c r="J109" s="36">
        <v>1560.3166666666666</v>
      </c>
      <c r="K109" s="31">
        <v>1537.75</v>
      </c>
      <c r="L109" s="31">
        <v>1515.35</v>
      </c>
      <c r="M109" s="31">
        <v>30.580200000000001</v>
      </c>
      <c r="N109" s="1"/>
      <c r="O109" s="1"/>
    </row>
    <row r="110" spans="1:15" ht="12.75" customHeight="1">
      <c r="A110" s="51">
        <v>101</v>
      </c>
      <c r="B110" s="53" t="s">
        <v>151</v>
      </c>
      <c r="C110" s="31">
        <v>232.25</v>
      </c>
      <c r="D110" s="36">
        <v>230.76666666666665</v>
      </c>
      <c r="E110" s="36">
        <v>227.58333333333331</v>
      </c>
      <c r="F110" s="36">
        <v>222.91666666666666</v>
      </c>
      <c r="G110" s="36">
        <v>219.73333333333332</v>
      </c>
      <c r="H110" s="36">
        <v>235.43333333333331</v>
      </c>
      <c r="I110" s="36">
        <v>238.61666666666665</v>
      </c>
      <c r="J110" s="36">
        <v>243.2833333333333</v>
      </c>
      <c r="K110" s="31">
        <v>233.95</v>
      </c>
      <c r="L110" s="31">
        <v>226.1</v>
      </c>
      <c r="M110" s="31">
        <v>116.21907</v>
      </c>
      <c r="N110" s="1"/>
      <c r="O110" s="1"/>
    </row>
    <row r="111" spans="1:15" ht="12.75" customHeight="1">
      <c r="A111" s="51">
        <v>102</v>
      </c>
      <c r="B111" s="53" t="s">
        <v>152</v>
      </c>
      <c r="C111" s="31">
        <v>1656.6</v>
      </c>
      <c r="D111" s="36">
        <v>1661.1833333333332</v>
      </c>
      <c r="E111" s="36">
        <v>1643.0166666666664</v>
      </c>
      <c r="F111" s="36">
        <v>1629.4333333333332</v>
      </c>
      <c r="G111" s="36">
        <v>1611.2666666666664</v>
      </c>
      <c r="H111" s="36">
        <v>1674.7666666666664</v>
      </c>
      <c r="I111" s="36">
        <v>1692.9333333333329</v>
      </c>
      <c r="J111" s="36">
        <v>1706.5166666666664</v>
      </c>
      <c r="K111" s="31">
        <v>1679.35</v>
      </c>
      <c r="L111" s="31">
        <v>1647.6</v>
      </c>
      <c r="M111" s="31">
        <v>42.537849999999999</v>
      </c>
      <c r="N111" s="1"/>
      <c r="O111" s="1"/>
    </row>
    <row r="112" spans="1:15" ht="12.75" customHeight="1">
      <c r="A112" s="51">
        <v>103</v>
      </c>
      <c r="B112" s="53" t="s">
        <v>154</v>
      </c>
      <c r="C112" s="31">
        <v>146.69999999999999</v>
      </c>
      <c r="D112" s="36">
        <v>146.20000000000002</v>
      </c>
      <c r="E112" s="36">
        <v>144.00000000000003</v>
      </c>
      <c r="F112" s="36">
        <v>141.30000000000001</v>
      </c>
      <c r="G112" s="36">
        <v>139.10000000000002</v>
      </c>
      <c r="H112" s="36">
        <v>148.90000000000003</v>
      </c>
      <c r="I112" s="36">
        <v>151.10000000000002</v>
      </c>
      <c r="J112" s="36">
        <v>153.80000000000004</v>
      </c>
      <c r="K112" s="31">
        <v>148.4</v>
      </c>
      <c r="L112" s="31">
        <v>143.5</v>
      </c>
      <c r="M112" s="31">
        <v>284.20760000000001</v>
      </c>
      <c r="N112" s="1"/>
      <c r="O112" s="1"/>
    </row>
    <row r="113" spans="1:15" ht="12.75" customHeight="1">
      <c r="A113" s="51">
        <v>104</v>
      </c>
      <c r="B113" s="53" t="s">
        <v>155</v>
      </c>
      <c r="C113" s="31">
        <v>1132.5999999999999</v>
      </c>
      <c r="D113" s="36">
        <v>1126.2166666666665</v>
      </c>
      <c r="E113" s="36">
        <v>1117.383333333333</v>
      </c>
      <c r="F113" s="36">
        <v>1102.1666666666665</v>
      </c>
      <c r="G113" s="36">
        <v>1093.333333333333</v>
      </c>
      <c r="H113" s="36">
        <v>1141.4333333333329</v>
      </c>
      <c r="I113" s="36">
        <v>1150.2666666666664</v>
      </c>
      <c r="J113" s="36">
        <v>1165.4833333333329</v>
      </c>
      <c r="K113" s="31">
        <v>1135.05</v>
      </c>
      <c r="L113" s="31">
        <v>1111</v>
      </c>
      <c r="M113" s="31">
        <v>6.8919300000000003</v>
      </c>
      <c r="N113" s="1"/>
      <c r="O113" s="1"/>
    </row>
    <row r="114" spans="1:15" ht="12.75" customHeight="1">
      <c r="A114" s="51">
        <v>105</v>
      </c>
      <c r="B114" s="53" t="s">
        <v>156</v>
      </c>
      <c r="C114" s="31">
        <v>981.8</v>
      </c>
      <c r="D114" s="36">
        <v>981.44999999999993</v>
      </c>
      <c r="E114" s="36">
        <v>972.99999999999989</v>
      </c>
      <c r="F114" s="36">
        <v>964.19999999999993</v>
      </c>
      <c r="G114" s="36">
        <v>955.74999999999989</v>
      </c>
      <c r="H114" s="36">
        <v>990.24999999999989</v>
      </c>
      <c r="I114" s="36">
        <v>998.69999999999993</v>
      </c>
      <c r="J114" s="36">
        <v>1007.4999999999999</v>
      </c>
      <c r="K114" s="31">
        <v>989.9</v>
      </c>
      <c r="L114" s="31">
        <v>972.65</v>
      </c>
      <c r="M114" s="31">
        <v>38.703220000000002</v>
      </c>
      <c r="N114" s="1"/>
      <c r="O114" s="1"/>
    </row>
    <row r="115" spans="1:15" ht="12.75" customHeight="1">
      <c r="A115" s="51">
        <v>106</v>
      </c>
      <c r="B115" s="53" t="s">
        <v>421</v>
      </c>
      <c r="C115" s="31">
        <v>170.85</v>
      </c>
      <c r="D115" s="36">
        <v>172.81666666666669</v>
      </c>
      <c r="E115" s="36">
        <v>167.33333333333337</v>
      </c>
      <c r="F115" s="36">
        <v>163.81666666666669</v>
      </c>
      <c r="G115" s="36">
        <v>158.33333333333337</v>
      </c>
      <c r="H115" s="36">
        <v>176.33333333333337</v>
      </c>
      <c r="I115" s="36">
        <v>181.81666666666666</v>
      </c>
      <c r="J115" s="36">
        <v>185.33333333333337</v>
      </c>
      <c r="K115" s="31">
        <v>178.3</v>
      </c>
      <c r="L115" s="31">
        <v>169.3</v>
      </c>
      <c r="M115" s="31">
        <v>743.41986999999995</v>
      </c>
      <c r="N115" s="1"/>
      <c r="O115" s="1"/>
    </row>
    <row r="116" spans="1:15" ht="12.75" customHeight="1">
      <c r="A116" s="51">
        <v>107</v>
      </c>
      <c r="B116" s="53" t="s">
        <v>157</v>
      </c>
      <c r="C116" s="31">
        <v>449.8</v>
      </c>
      <c r="D116" s="36">
        <v>451.51666666666665</v>
      </c>
      <c r="E116" s="36">
        <v>445.7833333333333</v>
      </c>
      <c r="F116" s="36">
        <v>441.76666666666665</v>
      </c>
      <c r="G116" s="36">
        <v>436.0333333333333</v>
      </c>
      <c r="H116" s="36">
        <v>455.5333333333333</v>
      </c>
      <c r="I116" s="36">
        <v>461.26666666666665</v>
      </c>
      <c r="J116" s="36">
        <v>465.2833333333333</v>
      </c>
      <c r="K116" s="31">
        <v>457.25</v>
      </c>
      <c r="L116" s="31">
        <v>447.5</v>
      </c>
      <c r="M116" s="31">
        <v>178.69152</v>
      </c>
      <c r="N116" s="1"/>
      <c r="O116" s="1"/>
    </row>
    <row r="117" spans="1:15" ht="12.75" customHeight="1">
      <c r="A117" s="51">
        <v>108</v>
      </c>
      <c r="B117" s="53" t="s">
        <v>158</v>
      </c>
      <c r="C117" s="31">
        <v>730.75</v>
      </c>
      <c r="D117" s="36">
        <v>726.5333333333333</v>
      </c>
      <c r="E117" s="36">
        <v>719.21666666666658</v>
      </c>
      <c r="F117" s="36">
        <v>707.68333333333328</v>
      </c>
      <c r="G117" s="36">
        <v>700.36666666666656</v>
      </c>
      <c r="H117" s="36">
        <v>738.06666666666661</v>
      </c>
      <c r="I117" s="36">
        <v>745.38333333333321</v>
      </c>
      <c r="J117" s="36">
        <v>756.91666666666663</v>
      </c>
      <c r="K117" s="31">
        <v>733.85</v>
      </c>
      <c r="L117" s="31">
        <v>715</v>
      </c>
      <c r="M117" s="31">
        <v>20.342880000000001</v>
      </c>
      <c r="N117" s="1"/>
      <c r="O117" s="1"/>
    </row>
    <row r="118" spans="1:15" ht="12.75" customHeight="1">
      <c r="A118" s="51">
        <v>109</v>
      </c>
      <c r="B118" s="53" t="s">
        <v>283</v>
      </c>
      <c r="C118" s="31">
        <v>496.3</v>
      </c>
      <c r="D118" s="36">
        <v>497.36666666666673</v>
      </c>
      <c r="E118" s="36">
        <v>489.88333333333344</v>
      </c>
      <c r="F118" s="36">
        <v>483.4666666666667</v>
      </c>
      <c r="G118" s="36">
        <v>475.98333333333341</v>
      </c>
      <c r="H118" s="36">
        <v>503.78333333333347</v>
      </c>
      <c r="I118" s="36">
        <v>511.26666666666671</v>
      </c>
      <c r="J118" s="36">
        <v>517.68333333333351</v>
      </c>
      <c r="K118" s="31">
        <v>504.85</v>
      </c>
      <c r="L118" s="31">
        <v>490.95</v>
      </c>
      <c r="M118" s="31">
        <v>22.96482</v>
      </c>
      <c r="N118" s="1"/>
      <c r="O118" s="1"/>
    </row>
    <row r="119" spans="1:15" ht="12.75" customHeight="1">
      <c r="A119" s="51">
        <v>110</v>
      </c>
      <c r="B119" s="53" t="s">
        <v>160</v>
      </c>
      <c r="C119" s="31">
        <v>811.7</v>
      </c>
      <c r="D119" s="36">
        <v>813.1</v>
      </c>
      <c r="E119" s="36">
        <v>802.6</v>
      </c>
      <c r="F119" s="36">
        <v>793.5</v>
      </c>
      <c r="G119" s="36">
        <v>783</v>
      </c>
      <c r="H119" s="36">
        <v>822.2</v>
      </c>
      <c r="I119" s="36">
        <v>832.7</v>
      </c>
      <c r="J119" s="36">
        <v>841.80000000000007</v>
      </c>
      <c r="K119" s="31">
        <v>823.6</v>
      </c>
      <c r="L119" s="31">
        <v>804</v>
      </c>
      <c r="M119" s="31">
        <v>15.7483</v>
      </c>
      <c r="N119" s="1"/>
      <c r="O119" s="1"/>
    </row>
    <row r="120" spans="1:15" ht="12.75" customHeight="1">
      <c r="A120" s="51">
        <v>111</v>
      </c>
      <c r="B120" s="53" t="s">
        <v>161</v>
      </c>
      <c r="C120" s="31">
        <v>513.15</v>
      </c>
      <c r="D120" s="36">
        <v>511.89999999999992</v>
      </c>
      <c r="E120" s="36">
        <v>505.3499999999998</v>
      </c>
      <c r="F120" s="36">
        <v>497.5499999999999</v>
      </c>
      <c r="G120" s="36">
        <v>490.99999999999977</v>
      </c>
      <c r="H120" s="36">
        <v>519.69999999999982</v>
      </c>
      <c r="I120" s="36">
        <v>526.24999999999989</v>
      </c>
      <c r="J120" s="36">
        <v>534.04999999999984</v>
      </c>
      <c r="K120" s="31">
        <v>518.45000000000005</v>
      </c>
      <c r="L120" s="31">
        <v>504.1</v>
      </c>
      <c r="M120" s="31">
        <v>62.122039999999998</v>
      </c>
      <c r="N120" s="1"/>
      <c r="O120" s="1"/>
    </row>
    <row r="121" spans="1:15" ht="12.75" customHeight="1">
      <c r="A121" s="51">
        <v>112</v>
      </c>
      <c r="B121" s="53" t="s">
        <v>162</v>
      </c>
      <c r="C121" s="31">
        <v>1822.9</v>
      </c>
      <c r="D121" s="36">
        <v>1809.6499999999999</v>
      </c>
      <c r="E121" s="36">
        <v>1789.2499999999998</v>
      </c>
      <c r="F121" s="36">
        <v>1755.6</v>
      </c>
      <c r="G121" s="36">
        <v>1735.1999999999998</v>
      </c>
      <c r="H121" s="36">
        <v>1843.2999999999997</v>
      </c>
      <c r="I121" s="36">
        <v>1863.6999999999998</v>
      </c>
      <c r="J121" s="36">
        <v>1897.3499999999997</v>
      </c>
      <c r="K121" s="31">
        <v>1830.05</v>
      </c>
      <c r="L121" s="31">
        <v>1776</v>
      </c>
      <c r="M121" s="31">
        <v>52.36148</v>
      </c>
      <c r="N121" s="1"/>
      <c r="O121" s="1"/>
    </row>
    <row r="122" spans="1:15" ht="12.75" customHeight="1">
      <c r="A122" s="51">
        <v>113</v>
      </c>
      <c r="B122" s="53" t="s">
        <v>163</v>
      </c>
      <c r="C122" s="31">
        <v>167.6</v>
      </c>
      <c r="D122" s="36">
        <v>167.85</v>
      </c>
      <c r="E122" s="36">
        <v>166.7</v>
      </c>
      <c r="F122" s="36">
        <v>165.79999999999998</v>
      </c>
      <c r="G122" s="36">
        <v>164.64999999999998</v>
      </c>
      <c r="H122" s="36">
        <v>168.75</v>
      </c>
      <c r="I122" s="36">
        <v>169.90000000000003</v>
      </c>
      <c r="J122" s="36">
        <v>170.8</v>
      </c>
      <c r="K122" s="31">
        <v>169</v>
      </c>
      <c r="L122" s="31">
        <v>166.95</v>
      </c>
      <c r="M122" s="31">
        <v>45.25741</v>
      </c>
      <c r="N122" s="1"/>
      <c r="O122" s="1"/>
    </row>
    <row r="123" spans="1:15" ht="12.75" customHeight="1">
      <c r="A123" s="51">
        <v>114</v>
      </c>
      <c r="B123" s="53" t="s">
        <v>164</v>
      </c>
      <c r="C123" s="31">
        <v>2429.25</v>
      </c>
      <c r="D123" s="36">
        <v>2417.1666666666665</v>
      </c>
      <c r="E123" s="36">
        <v>2375.3833333333332</v>
      </c>
      <c r="F123" s="36">
        <v>2321.5166666666669</v>
      </c>
      <c r="G123" s="36">
        <v>2279.7333333333336</v>
      </c>
      <c r="H123" s="36">
        <v>2471.0333333333328</v>
      </c>
      <c r="I123" s="36">
        <v>2512.8166666666666</v>
      </c>
      <c r="J123" s="36">
        <v>2566.6833333333325</v>
      </c>
      <c r="K123" s="31">
        <v>2458.9499999999998</v>
      </c>
      <c r="L123" s="31">
        <v>2363.3000000000002</v>
      </c>
      <c r="M123" s="31">
        <v>1.6943699999999999</v>
      </c>
      <c r="N123" s="1"/>
      <c r="O123" s="1"/>
    </row>
    <row r="124" spans="1:15" ht="12.75" customHeight="1">
      <c r="A124" s="51">
        <v>115</v>
      </c>
      <c r="B124" s="53" t="s">
        <v>165</v>
      </c>
      <c r="C124" s="31">
        <v>374.2</v>
      </c>
      <c r="D124" s="36">
        <v>376.16666666666669</v>
      </c>
      <c r="E124" s="36">
        <v>369.33333333333337</v>
      </c>
      <c r="F124" s="36">
        <v>364.4666666666667</v>
      </c>
      <c r="G124" s="36">
        <v>357.63333333333338</v>
      </c>
      <c r="H124" s="36">
        <v>381.03333333333336</v>
      </c>
      <c r="I124" s="36">
        <v>387.86666666666673</v>
      </c>
      <c r="J124" s="36">
        <v>392.73333333333335</v>
      </c>
      <c r="K124" s="31">
        <v>383</v>
      </c>
      <c r="L124" s="31">
        <v>371.3</v>
      </c>
      <c r="M124" s="31">
        <v>28.077960000000001</v>
      </c>
      <c r="N124" s="1"/>
      <c r="O124" s="1"/>
    </row>
    <row r="125" spans="1:15" ht="12.75" customHeight="1">
      <c r="A125" s="51">
        <v>116</v>
      </c>
      <c r="B125" s="53" t="s">
        <v>166</v>
      </c>
      <c r="C125" s="31">
        <v>600</v>
      </c>
      <c r="D125" s="36">
        <v>595.6</v>
      </c>
      <c r="E125" s="36">
        <v>582.40000000000009</v>
      </c>
      <c r="F125" s="36">
        <v>564.80000000000007</v>
      </c>
      <c r="G125" s="36">
        <v>551.60000000000014</v>
      </c>
      <c r="H125" s="36">
        <v>613.20000000000005</v>
      </c>
      <c r="I125" s="36">
        <v>626.40000000000009</v>
      </c>
      <c r="J125" s="36">
        <v>644</v>
      </c>
      <c r="K125" s="31">
        <v>608.79999999999995</v>
      </c>
      <c r="L125" s="31">
        <v>578</v>
      </c>
      <c r="M125" s="31">
        <v>67.528239999999997</v>
      </c>
      <c r="N125" s="1"/>
      <c r="O125" s="1"/>
    </row>
    <row r="126" spans="1:15" ht="12.75" customHeight="1">
      <c r="A126" s="51">
        <v>117</v>
      </c>
      <c r="B126" s="53" t="s">
        <v>284</v>
      </c>
      <c r="C126" s="31">
        <v>915.6</v>
      </c>
      <c r="D126" s="36">
        <v>917.0333333333333</v>
      </c>
      <c r="E126" s="36">
        <v>902.16666666666663</v>
      </c>
      <c r="F126" s="36">
        <v>888.73333333333335</v>
      </c>
      <c r="G126" s="36">
        <v>873.86666666666667</v>
      </c>
      <c r="H126" s="36">
        <v>930.46666666666658</v>
      </c>
      <c r="I126" s="36">
        <v>945.33333333333337</v>
      </c>
      <c r="J126" s="36">
        <v>958.76666666666654</v>
      </c>
      <c r="K126" s="31">
        <v>931.9</v>
      </c>
      <c r="L126" s="31">
        <v>903.6</v>
      </c>
      <c r="M126" s="31">
        <v>37.929639999999999</v>
      </c>
      <c r="N126" s="1"/>
      <c r="O126" s="1"/>
    </row>
    <row r="127" spans="1:15" ht="12.75" customHeight="1">
      <c r="A127" s="51">
        <v>118</v>
      </c>
      <c r="B127" s="53" t="s">
        <v>167</v>
      </c>
      <c r="C127" s="31">
        <v>3708</v>
      </c>
      <c r="D127" s="36">
        <v>3680.65</v>
      </c>
      <c r="E127" s="36">
        <v>3627.4500000000003</v>
      </c>
      <c r="F127" s="36">
        <v>3546.9</v>
      </c>
      <c r="G127" s="36">
        <v>3493.7000000000003</v>
      </c>
      <c r="H127" s="36">
        <v>3761.2000000000003</v>
      </c>
      <c r="I127" s="36">
        <v>3814.4</v>
      </c>
      <c r="J127" s="36">
        <v>3894.9500000000003</v>
      </c>
      <c r="K127" s="31">
        <v>3733.85</v>
      </c>
      <c r="L127" s="31">
        <v>3600.1</v>
      </c>
      <c r="M127" s="31">
        <v>20.72982</v>
      </c>
      <c r="N127" s="1"/>
      <c r="O127" s="1"/>
    </row>
    <row r="128" spans="1:15" ht="12.75" customHeight="1">
      <c r="A128" s="51">
        <v>119</v>
      </c>
      <c r="B128" s="53" t="s">
        <v>168</v>
      </c>
      <c r="C128" s="31">
        <v>5448.35</v>
      </c>
      <c r="D128" s="36">
        <v>5454.1500000000005</v>
      </c>
      <c r="E128" s="36">
        <v>5394.2000000000007</v>
      </c>
      <c r="F128" s="36">
        <v>5340.05</v>
      </c>
      <c r="G128" s="36">
        <v>5280.1</v>
      </c>
      <c r="H128" s="36">
        <v>5508.3000000000011</v>
      </c>
      <c r="I128" s="36">
        <v>5568.25</v>
      </c>
      <c r="J128" s="36">
        <v>5622.4000000000015</v>
      </c>
      <c r="K128" s="31">
        <v>5514.1</v>
      </c>
      <c r="L128" s="31">
        <v>5400</v>
      </c>
      <c r="M128" s="31">
        <v>7.7217099999999999</v>
      </c>
      <c r="N128" s="1"/>
      <c r="O128" s="1"/>
    </row>
    <row r="129" spans="1:15" ht="12.75" customHeight="1">
      <c r="A129" s="51">
        <v>120</v>
      </c>
      <c r="B129" s="53" t="s">
        <v>169</v>
      </c>
      <c r="C129" s="31">
        <v>5437.65</v>
      </c>
      <c r="D129" s="36">
        <v>5419.5499999999993</v>
      </c>
      <c r="E129" s="36">
        <v>5385.1499999999987</v>
      </c>
      <c r="F129" s="36">
        <v>5332.65</v>
      </c>
      <c r="G129" s="36">
        <v>5298.2499999999991</v>
      </c>
      <c r="H129" s="36">
        <v>5472.0499999999984</v>
      </c>
      <c r="I129" s="36">
        <v>5506.45</v>
      </c>
      <c r="J129" s="36">
        <v>5558.949999999998</v>
      </c>
      <c r="K129" s="31">
        <v>5453.95</v>
      </c>
      <c r="L129" s="31">
        <v>5367.05</v>
      </c>
      <c r="M129" s="31">
        <v>0.95567000000000002</v>
      </c>
      <c r="N129" s="1"/>
      <c r="O129" s="1"/>
    </row>
    <row r="130" spans="1:15" ht="12.75" customHeight="1">
      <c r="A130" s="51">
        <v>121</v>
      </c>
      <c r="B130" s="53" t="s">
        <v>170</v>
      </c>
      <c r="C130" s="31">
        <v>1483.3</v>
      </c>
      <c r="D130" s="36">
        <v>1476.0833333333333</v>
      </c>
      <c r="E130" s="36">
        <v>1461.2166666666665</v>
      </c>
      <c r="F130" s="36">
        <v>1439.1333333333332</v>
      </c>
      <c r="G130" s="36">
        <v>1424.2666666666664</v>
      </c>
      <c r="H130" s="36">
        <v>1498.1666666666665</v>
      </c>
      <c r="I130" s="36">
        <v>1513.0333333333333</v>
      </c>
      <c r="J130" s="36">
        <v>1535.1166666666666</v>
      </c>
      <c r="K130" s="31">
        <v>1490.95</v>
      </c>
      <c r="L130" s="31">
        <v>1454</v>
      </c>
      <c r="M130" s="31">
        <v>9.7954899999999991</v>
      </c>
      <c r="N130" s="1"/>
      <c r="O130" s="1"/>
    </row>
    <row r="131" spans="1:15" ht="12.75" customHeight="1">
      <c r="A131" s="51">
        <v>122</v>
      </c>
      <c r="B131" s="53" t="s">
        <v>171</v>
      </c>
      <c r="C131" s="31">
        <v>1640</v>
      </c>
      <c r="D131" s="36">
        <v>1636.6666666666667</v>
      </c>
      <c r="E131" s="36">
        <v>1628.3333333333335</v>
      </c>
      <c r="F131" s="36">
        <v>1616.6666666666667</v>
      </c>
      <c r="G131" s="36">
        <v>1608.3333333333335</v>
      </c>
      <c r="H131" s="36">
        <v>1648.3333333333335</v>
      </c>
      <c r="I131" s="36">
        <v>1656.666666666667</v>
      </c>
      <c r="J131" s="36">
        <v>1668.3333333333335</v>
      </c>
      <c r="K131" s="31">
        <v>1645</v>
      </c>
      <c r="L131" s="31">
        <v>1625</v>
      </c>
      <c r="M131" s="31">
        <v>30.756699999999999</v>
      </c>
      <c r="N131" s="1"/>
      <c r="O131" s="1"/>
    </row>
    <row r="132" spans="1:15" ht="12.75" customHeight="1">
      <c r="A132" s="51">
        <v>123</v>
      </c>
      <c r="B132" s="53" t="s">
        <v>172</v>
      </c>
      <c r="C132" s="31">
        <v>278.60000000000002</v>
      </c>
      <c r="D132" s="36">
        <v>276.11666666666673</v>
      </c>
      <c r="E132" s="36">
        <v>272.18333333333345</v>
      </c>
      <c r="F132" s="36">
        <v>265.76666666666671</v>
      </c>
      <c r="G132" s="36">
        <v>261.83333333333343</v>
      </c>
      <c r="H132" s="36">
        <v>282.53333333333347</v>
      </c>
      <c r="I132" s="36">
        <v>286.46666666666675</v>
      </c>
      <c r="J132" s="36">
        <v>292.8833333333335</v>
      </c>
      <c r="K132" s="31">
        <v>280.05</v>
      </c>
      <c r="L132" s="31">
        <v>269.7</v>
      </c>
      <c r="M132" s="31">
        <v>34.307209999999998</v>
      </c>
      <c r="N132" s="1"/>
      <c r="O132" s="1"/>
    </row>
    <row r="133" spans="1:15" ht="12.75" customHeight="1">
      <c r="A133" s="51">
        <v>124</v>
      </c>
      <c r="B133" s="53" t="s">
        <v>859</v>
      </c>
      <c r="C133" s="31">
        <v>2091.5</v>
      </c>
      <c r="D133" s="36">
        <v>2077.5666666666666</v>
      </c>
      <c r="E133" s="36">
        <v>2035.1333333333332</v>
      </c>
      <c r="F133" s="36">
        <v>1978.7666666666667</v>
      </c>
      <c r="G133" s="36">
        <v>1936.3333333333333</v>
      </c>
      <c r="H133" s="36">
        <v>2133.9333333333334</v>
      </c>
      <c r="I133" s="36">
        <v>2176.3666666666668</v>
      </c>
      <c r="J133" s="36">
        <v>2232.7333333333331</v>
      </c>
      <c r="K133" s="31">
        <v>2120</v>
      </c>
      <c r="L133" s="31">
        <v>2021.2</v>
      </c>
      <c r="M133" s="31">
        <v>1.7258500000000001</v>
      </c>
      <c r="N133" s="1"/>
      <c r="O133" s="1"/>
    </row>
    <row r="134" spans="1:15" ht="12.75" customHeight="1">
      <c r="A134" s="51">
        <v>125</v>
      </c>
      <c r="B134" s="53" t="s">
        <v>174</v>
      </c>
      <c r="C134" s="31">
        <v>516.6</v>
      </c>
      <c r="D134" s="36">
        <v>516.35</v>
      </c>
      <c r="E134" s="36">
        <v>508.85</v>
      </c>
      <c r="F134" s="36">
        <v>501.1</v>
      </c>
      <c r="G134" s="36">
        <v>493.6</v>
      </c>
      <c r="H134" s="36">
        <v>524.1</v>
      </c>
      <c r="I134" s="36">
        <v>531.6</v>
      </c>
      <c r="J134" s="36">
        <v>539.35</v>
      </c>
      <c r="K134" s="31">
        <v>523.85</v>
      </c>
      <c r="L134" s="31">
        <v>508.6</v>
      </c>
      <c r="M134" s="31">
        <v>21.464220000000001</v>
      </c>
      <c r="N134" s="1"/>
      <c r="O134" s="1"/>
    </row>
    <row r="135" spans="1:15" ht="12.75" customHeight="1">
      <c r="A135" s="51">
        <v>126</v>
      </c>
      <c r="B135" s="53" t="s">
        <v>175</v>
      </c>
      <c r="C135" s="31">
        <v>9991.4</v>
      </c>
      <c r="D135" s="36">
        <v>9967.15</v>
      </c>
      <c r="E135" s="36">
        <v>9899.2999999999993</v>
      </c>
      <c r="F135" s="36">
        <v>9807.1999999999989</v>
      </c>
      <c r="G135" s="36">
        <v>9739.3499999999985</v>
      </c>
      <c r="H135" s="36">
        <v>10059.25</v>
      </c>
      <c r="I135" s="36">
        <v>10127.100000000002</v>
      </c>
      <c r="J135" s="36">
        <v>10219.200000000001</v>
      </c>
      <c r="K135" s="31">
        <v>10035</v>
      </c>
      <c r="L135" s="31">
        <v>9875.0499999999993</v>
      </c>
      <c r="M135" s="31">
        <v>4.46516</v>
      </c>
      <c r="N135" s="1"/>
      <c r="O135" s="1"/>
    </row>
    <row r="136" spans="1:15" ht="12.75" customHeight="1">
      <c r="A136" s="51">
        <v>127</v>
      </c>
      <c r="B136" s="53" t="s">
        <v>286</v>
      </c>
      <c r="C136" s="31">
        <v>725.15</v>
      </c>
      <c r="D136" s="36">
        <v>717.1</v>
      </c>
      <c r="E136" s="36">
        <v>702.85</v>
      </c>
      <c r="F136" s="36">
        <v>680.55</v>
      </c>
      <c r="G136" s="36">
        <v>666.3</v>
      </c>
      <c r="H136" s="36">
        <v>739.40000000000009</v>
      </c>
      <c r="I136" s="36">
        <v>753.65000000000009</v>
      </c>
      <c r="J136" s="36">
        <v>775.95000000000016</v>
      </c>
      <c r="K136" s="31">
        <v>731.35</v>
      </c>
      <c r="L136" s="31">
        <v>694.8</v>
      </c>
      <c r="M136" s="31">
        <v>29.660039999999999</v>
      </c>
      <c r="N136" s="1"/>
      <c r="O136" s="1"/>
    </row>
    <row r="137" spans="1:15" ht="12.75" customHeight="1">
      <c r="A137" s="51">
        <v>128</v>
      </c>
      <c r="B137" s="53" t="s">
        <v>176</v>
      </c>
      <c r="C137" s="31">
        <v>1093.9000000000001</v>
      </c>
      <c r="D137" s="36">
        <v>1101.1666666666667</v>
      </c>
      <c r="E137" s="36">
        <v>1082.2833333333335</v>
      </c>
      <c r="F137" s="36">
        <v>1070.6666666666667</v>
      </c>
      <c r="G137" s="36">
        <v>1051.7833333333335</v>
      </c>
      <c r="H137" s="36">
        <v>1112.7833333333335</v>
      </c>
      <c r="I137" s="36">
        <v>1131.6666666666667</v>
      </c>
      <c r="J137" s="36">
        <v>1143.2833333333335</v>
      </c>
      <c r="K137" s="31">
        <v>1120.05</v>
      </c>
      <c r="L137" s="31">
        <v>1089.55</v>
      </c>
      <c r="M137" s="31">
        <v>7.8677099999999998</v>
      </c>
      <c r="N137" s="1"/>
      <c r="O137" s="1"/>
    </row>
    <row r="138" spans="1:15" ht="12.75" customHeight="1">
      <c r="A138" s="51">
        <v>129</v>
      </c>
      <c r="B138" s="53" t="s">
        <v>179</v>
      </c>
      <c r="C138" s="31">
        <v>901.8</v>
      </c>
      <c r="D138" s="36">
        <v>892.44999999999993</v>
      </c>
      <c r="E138" s="36">
        <v>879.34999999999991</v>
      </c>
      <c r="F138" s="36">
        <v>856.9</v>
      </c>
      <c r="G138" s="36">
        <v>843.8</v>
      </c>
      <c r="H138" s="36">
        <v>914.89999999999986</v>
      </c>
      <c r="I138" s="36">
        <v>928</v>
      </c>
      <c r="J138" s="36">
        <v>950.44999999999982</v>
      </c>
      <c r="K138" s="31">
        <v>905.55</v>
      </c>
      <c r="L138" s="31">
        <v>870</v>
      </c>
      <c r="M138" s="31">
        <v>10.047779999999999</v>
      </c>
      <c r="N138" s="1"/>
      <c r="O138" s="1"/>
    </row>
    <row r="139" spans="1:15" ht="12.75" customHeight="1">
      <c r="A139" s="51">
        <v>130</v>
      </c>
      <c r="B139" s="53" t="s">
        <v>181</v>
      </c>
      <c r="C139" s="31">
        <v>116.4</v>
      </c>
      <c r="D139" s="36">
        <v>116.33333333333333</v>
      </c>
      <c r="E139" s="36">
        <v>114.66666666666666</v>
      </c>
      <c r="F139" s="36">
        <v>112.93333333333332</v>
      </c>
      <c r="G139" s="36">
        <v>111.26666666666665</v>
      </c>
      <c r="H139" s="36">
        <v>118.06666666666666</v>
      </c>
      <c r="I139" s="36">
        <v>119.73333333333332</v>
      </c>
      <c r="J139" s="36">
        <v>121.46666666666667</v>
      </c>
      <c r="K139" s="31">
        <v>118</v>
      </c>
      <c r="L139" s="31">
        <v>114.6</v>
      </c>
      <c r="M139" s="31">
        <v>224.86732000000001</v>
      </c>
      <c r="N139" s="1"/>
      <c r="O139" s="1"/>
    </row>
    <row r="140" spans="1:15" ht="12.75" customHeight="1">
      <c r="A140" s="51">
        <v>131</v>
      </c>
      <c r="B140" s="53" t="s">
        <v>182</v>
      </c>
      <c r="C140" s="31">
        <v>2582.6999999999998</v>
      </c>
      <c r="D140" s="36">
        <v>2565.0666666666671</v>
      </c>
      <c r="E140" s="36">
        <v>2532.733333333334</v>
      </c>
      <c r="F140" s="36">
        <v>2482.7666666666669</v>
      </c>
      <c r="G140" s="36">
        <v>2450.4333333333338</v>
      </c>
      <c r="H140" s="36">
        <v>2615.0333333333342</v>
      </c>
      <c r="I140" s="36">
        <v>2647.3666666666672</v>
      </c>
      <c r="J140" s="36">
        <v>2697.3333333333344</v>
      </c>
      <c r="K140" s="31">
        <v>2597.4</v>
      </c>
      <c r="L140" s="31">
        <v>2515.1</v>
      </c>
      <c r="M140" s="31">
        <v>5.5754000000000001</v>
      </c>
      <c r="N140" s="1"/>
      <c r="O140" s="1"/>
    </row>
    <row r="141" spans="1:15" ht="12.75" customHeight="1">
      <c r="A141" s="51">
        <v>132</v>
      </c>
      <c r="B141" s="53" t="s">
        <v>183</v>
      </c>
      <c r="C141" s="31">
        <v>143873.60000000001</v>
      </c>
      <c r="D141" s="36">
        <v>141452.21666666665</v>
      </c>
      <c r="E141" s="36">
        <v>138754.43333333329</v>
      </c>
      <c r="F141" s="36">
        <v>133635.26666666663</v>
      </c>
      <c r="G141" s="36">
        <v>130937.48333333328</v>
      </c>
      <c r="H141" s="36">
        <v>146571.3833333333</v>
      </c>
      <c r="I141" s="36">
        <v>149269.16666666669</v>
      </c>
      <c r="J141" s="36">
        <v>154388.33333333331</v>
      </c>
      <c r="K141" s="31">
        <v>144150</v>
      </c>
      <c r="L141" s="31">
        <v>136333.04999999999</v>
      </c>
      <c r="M141" s="31">
        <v>0.26374999999999998</v>
      </c>
      <c r="N141" s="1"/>
      <c r="O141" s="1"/>
    </row>
    <row r="142" spans="1:15" ht="12.75" customHeight="1">
      <c r="A142" s="51">
        <v>133</v>
      </c>
      <c r="B142" s="53" t="s">
        <v>287</v>
      </c>
      <c r="C142" s="31">
        <v>61.7</v>
      </c>
      <c r="D142" s="36">
        <v>61.666666666666664</v>
      </c>
      <c r="E142" s="36">
        <v>61.383333333333326</v>
      </c>
      <c r="F142" s="36">
        <v>61.066666666666663</v>
      </c>
      <c r="G142" s="36">
        <v>60.783333333333324</v>
      </c>
      <c r="H142" s="36">
        <v>61.983333333333327</v>
      </c>
      <c r="I142" s="36">
        <v>62.266666666666673</v>
      </c>
      <c r="J142" s="36">
        <v>62.583333333333329</v>
      </c>
      <c r="K142" s="31">
        <v>61.95</v>
      </c>
      <c r="L142" s="31">
        <v>61.35</v>
      </c>
      <c r="M142" s="31">
        <v>47.95514</v>
      </c>
      <c r="N142" s="1"/>
      <c r="O142" s="1"/>
    </row>
    <row r="143" spans="1:15" ht="12.75" customHeight="1">
      <c r="A143" s="51">
        <v>134</v>
      </c>
      <c r="B143" s="53" t="s">
        <v>184</v>
      </c>
      <c r="C143" s="31">
        <v>1393.95</v>
      </c>
      <c r="D143" s="36">
        <v>1394.1666666666667</v>
      </c>
      <c r="E143" s="36">
        <v>1383.8833333333334</v>
      </c>
      <c r="F143" s="36">
        <v>1373.8166666666666</v>
      </c>
      <c r="G143" s="36">
        <v>1363.5333333333333</v>
      </c>
      <c r="H143" s="36">
        <v>1404.2333333333336</v>
      </c>
      <c r="I143" s="36">
        <v>1414.5166666666669</v>
      </c>
      <c r="J143" s="36">
        <v>1424.5833333333337</v>
      </c>
      <c r="K143" s="31">
        <v>1404.45</v>
      </c>
      <c r="L143" s="31">
        <v>1384.1</v>
      </c>
      <c r="M143" s="31">
        <v>1.9094899999999999</v>
      </c>
      <c r="N143" s="1"/>
      <c r="O143" s="1"/>
    </row>
    <row r="144" spans="1:15" ht="12.75" customHeight="1">
      <c r="A144" s="51">
        <v>135</v>
      </c>
      <c r="B144" s="53" t="s">
        <v>186</v>
      </c>
      <c r="C144" s="31">
        <v>4975.25</v>
      </c>
      <c r="D144" s="36">
        <v>4983.8666666666659</v>
      </c>
      <c r="E144" s="36">
        <v>4918.9333333333316</v>
      </c>
      <c r="F144" s="36">
        <v>4862.6166666666659</v>
      </c>
      <c r="G144" s="36">
        <v>4797.6833333333316</v>
      </c>
      <c r="H144" s="36">
        <v>5040.1833333333316</v>
      </c>
      <c r="I144" s="36">
        <v>5105.1166666666659</v>
      </c>
      <c r="J144" s="36">
        <v>5161.4333333333316</v>
      </c>
      <c r="K144" s="31">
        <v>5048.8</v>
      </c>
      <c r="L144" s="31">
        <v>4927.55</v>
      </c>
      <c r="M144" s="31">
        <v>4.1280400000000004</v>
      </c>
      <c r="N144" s="1"/>
      <c r="O144" s="1"/>
    </row>
    <row r="145" spans="1:15" ht="12.75" customHeight="1">
      <c r="A145" s="51">
        <v>136</v>
      </c>
      <c r="B145" s="53" t="s">
        <v>187</v>
      </c>
      <c r="C145" s="31">
        <v>3324.1</v>
      </c>
      <c r="D145" s="36">
        <v>3333.4333333333329</v>
      </c>
      <c r="E145" s="36">
        <v>3286.8666666666659</v>
      </c>
      <c r="F145" s="36">
        <v>3249.6333333333328</v>
      </c>
      <c r="G145" s="36">
        <v>3203.0666666666657</v>
      </c>
      <c r="H145" s="36">
        <v>3370.6666666666661</v>
      </c>
      <c r="I145" s="36">
        <v>3417.2333333333327</v>
      </c>
      <c r="J145" s="36">
        <v>3454.4666666666662</v>
      </c>
      <c r="K145" s="31">
        <v>3380</v>
      </c>
      <c r="L145" s="31">
        <v>3296.2</v>
      </c>
      <c r="M145" s="31">
        <v>2.2022200000000001</v>
      </c>
      <c r="N145" s="1"/>
      <c r="O145" s="1"/>
    </row>
    <row r="146" spans="1:15" ht="12.75" customHeight="1">
      <c r="A146" s="51">
        <v>137</v>
      </c>
      <c r="B146" s="53" t="s">
        <v>188</v>
      </c>
      <c r="C146" s="31">
        <v>2498.5500000000002</v>
      </c>
      <c r="D146" s="36">
        <v>2493.3833333333332</v>
      </c>
      <c r="E146" s="36">
        <v>2481.7666666666664</v>
      </c>
      <c r="F146" s="36">
        <v>2464.9833333333331</v>
      </c>
      <c r="G146" s="36">
        <v>2453.3666666666663</v>
      </c>
      <c r="H146" s="36">
        <v>2510.1666666666665</v>
      </c>
      <c r="I146" s="36">
        <v>2521.7833333333333</v>
      </c>
      <c r="J146" s="36">
        <v>2538.5666666666666</v>
      </c>
      <c r="K146" s="31">
        <v>2505</v>
      </c>
      <c r="L146" s="31">
        <v>2476.6</v>
      </c>
      <c r="M146" s="31">
        <v>6.3271899999999999</v>
      </c>
      <c r="N146" s="1"/>
      <c r="O146" s="1"/>
    </row>
    <row r="147" spans="1:15" ht="12.75" customHeight="1">
      <c r="A147" s="51">
        <v>138</v>
      </c>
      <c r="B147" s="53" t="s">
        <v>466</v>
      </c>
      <c r="C147" s="31">
        <v>86.95</v>
      </c>
      <c r="D147" s="36">
        <v>87.116666666666674</v>
      </c>
      <c r="E147" s="36">
        <v>84.633333333333354</v>
      </c>
      <c r="F147" s="36">
        <v>82.316666666666677</v>
      </c>
      <c r="G147" s="36">
        <v>79.833333333333357</v>
      </c>
      <c r="H147" s="36">
        <v>89.433333333333351</v>
      </c>
      <c r="I147" s="36">
        <v>91.916666666666671</v>
      </c>
      <c r="J147" s="36">
        <v>94.233333333333348</v>
      </c>
      <c r="K147" s="31">
        <v>89.6</v>
      </c>
      <c r="L147" s="31">
        <v>84.8</v>
      </c>
      <c r="M147" s="31">
        <v>2293.9939300000001</v>
      </c>
      <c r="N147" s="1"/>
      <c r="O147" s="1"/>
    </row>
    <row r="148" spans="1:15" ht="12.75" customHeight="1">
      <c r="A148" s="51">
        <v>139</v>
      </c>
      <c r="B148" s="53" t="s">
        <v>189</v>
      </c>
      <c r="C148" s="31">
        <v>220.95</v>
      </c>
      <c r="D148" s="36">
        <v>220.11666666666667</v>
      </c>
      <c r="E148" s="36">
        <v>218.23333333333335</v>
      </c>
      <c r="F148" s="36">
        <v>215.51666666666668</v>
      </c>
      <c r="G148" s="36">
        <v>213.63333333333335</v>
      </c>
      <c r="H148" s="36">
        <v>222.83333333333334</v>
      </c>
      <c r="I148" s="36">
        <v>224.71666666666667</v>
      </c>
      <c r="J148" s="36">
        <v>227.43333333333334</v>
      </c>
      <c r="K148" s="31">
        <v>222</v>
      </c>
      <c r="L148" s="31">
        <v>217.4</v>
      </c>
      <c r="M148" s="31">
        <v>169.93127000000001</v>
      </c>
      <c r="N148" s="1"/>
      <c r="O148" s="1"/>
    </row>
    <row r="149" spans="1:15" ht="12.75" customHeight="1">
      <c r="A149" s="51">
        <v>140</v>
      </c>
      <c r="B149" s="53" t="s">
        <v>191</v>
      </c>
      <c r="C149" s="31">
        <v>324.55</v>
      </c>
      <c r="D149" s="36">
        <v>322.14999999999998</v>
      </c>
      <c r="E149" s="36">
        <v>318.54999999999995</v>
      </c>
      <c r="F149" s="36">
        <v>312.54999999999995</v>
      </c>
      <c r="G149" s="36">
        <v>308.94999999999993</v>
      </c>
      <c r="H149" s="36">
        <v>328.15</v>
      </c>
      <c r="I149" s="36">
        <v>331.75</v>
      </c>
      <c r="J149" s="36">
        <v>337.75</v>
      </c>
      <c r="K149" s="31">
        <v>325.75</v>
      </c>
      <c r="L149" s="31">
        <v>316.14999999999998</v>
      </c>
      <c r="M149" s="31">
        <v>246.94773000000001</v>
      </c>
      <c r="N149" s="1"/>
      <c r="O149" s="1"/>
    </row>
    <row r="150" spans="1:15" ht="12.75" customHeight="1">
      <c r="A150" s="51">
        <v>141</v>
      </c>
      <c r="B150" s="53" t="s">
        <v>275</v>
      </c>
      <c r="C150" s="31">
        <v>163.1</v>
      </c>
      <c r="D150" s="36">
        <v>162.38333333333333</v>
      </c>
      <c r="E150" s="36">
        <v>161.06666666666666</v>
      </c>
      <c r="F150" s="36">
        <v>159.03333333333333</v>
      </c>
      <c r="G150" s="36">
        <v>157.71666666666667</v>
      </c>
      <c r="H150" s="36">
        <v>164.41666666666666</v>
      </c>
      <c r="I150" s="36">
        <v>165.73333333333332</v>
      </c>
      <c r="J150" s="36">
        <v>167.76666666666665</v>
      </c>
      <c r="K150" s="31">
        <v>163.69999999999999</v>
      </c>
      <c r="L150" s="31">
        <v>160.35</v>
      </c>
      <c r="M150" s="31">
        <v>41.907119999999999</v>
      </c>
      <c r="N150" s="1"/>
      <c r="O150" s="1"/>
    </row>
    <row r="151" spans="1:15" ht="12.75" customHeight="1">
      <c r="A151" s="51">
        <v>142</v>
      </c>
      <c r="B151" s="53" t="s">
        <v>192</v>
      </c>
      <c r="C151" s="31">
        <v>1307.95</v>
      </c>
      <c r="D151" s="36">
        <v>1299.6333333333334</v>
      </c>
      <c r="E151" s="36">
        <v>1284.9666666666669</v>
      </c>
      <c r="F151" s="36">
        <v>1261.9833333333336</v>
      </c>
      <c r="G151" s="36">
        <v>1247.3166666666671</v>
      </c>
      <c r="H151" s="36">
        <v>1322.6166666666668</v>
      </c>
      <c r="I151" s="36">
        <v>1337.2833333333333</v>
      </c>
      <c r="J151" s="36">
        <v>1360.2666666666667</v>
      </c>
      <c r="K151" s="31">
        <v>1314.3</v>
      </c>
      <c r="L151" s="31">
        <v>1276.6500000000001</v>
      </c>
      <c r="M151" s="31">
        <v>15.35108</v>
      </c>
      <c r="N151" s="1"/>
      <c r="O151" s="1"/>
    </row>
    <row r="152" spans="1:15" ht="12.75" customHeight="1">
      <c r="A152" s="51">
        <v>143</v>
      </c>
      <c r="B152" s="53" t="s">
        <v>193</v>
      </c>
      <c r="C152" s="31">
        <v>6631.5</v>
      </c>
      <c r="D152" s="36">
        <v>6657.3166666666666</v>
      </c>
      <c r="E152" s="36">
        <v>6556.7833333333328</v>
      </c>
      <c r="F152" s="36">
        <v>6482.0666666666666</v>
      </c>
      <c r="G152" s="36">
        <v>6381.5333333333328</v>
      </c>
      <c r="H152" s="36">
        <v>6732.0333333333328</v>
      </c>
      <c r="I152" s="36">
        <v>6832.5666666666675</v>
      </c>
      <c r="J152" s="36">
        <v>6907.2833333333328</v>
      </c>
      <c r="K152" s="31">
        <v>6757.85</v>
      </c>
      <c r="L152" s="31">
        <v>6582.6</v>
      </c>
      <c r="M152" s="31">
        <v>2.0060699999999998</v>
      </c>
      <c r="N152" s="1"/>
      <c r="O152" s="1"/>
    </row>
    <row r="153" spans="1:15" ht="12.75" customHeight="1">
      <c r="A153" s="51">
        <v>144</v>
      </c>
      <c r="B153" s="53" t="s">
        <v>289</v>
      </c>
      <c r="C153" s="31">
        <v>413.6</v>
      </c>
      <c r="D153" s="36">
        <v>412.9666666666667</v>
      </c>
      <c r="E153" s="36">
        <v>404.93333333333339</v>
      </c>
      <c r="F153" s="36">
        <v>396.26666666666671</v>
      </c>
      <c r="G153" s="36">
        <v>388.23333333333341</v>
      </c>
      <c r="H153" s="36">
        <v>421.63333333333338</v>
      </c>
      <c r="I153" s="36">
        <v>429.66666666666669</v>
      </c>
      <c r="J153" s="36">
        <v>438.33333333333337</v>
      </c>
      <c r="K153" s="31">
        <v>421</v>
      </c>
      <c r="L153" s="31">
        <v>404.3</v>
      </c>
      <c r="M153" s="31">
        <v>39.466430000000003</v>
      </c>
      <c r="N153" s="1"/>
      <c r="O153" s="1"/>
    </row>
    <row r="154" spans="1:15" ht="12.75" customHeight="1">
      <c r="A154" s="51">
        <v>145</v>
      </c>
      <c r="B154" s="53" t="s">
        <v>194</v>
      </c>
      <c r="C154" s="31">
        <v>252.5</v>
      </c>
      <c r="D154" s="36">
        <v>248.85</v>
      </c>
      <c r="E154" s="36">
        <v>242.75</v>
      </c>
      <c r="F154" s="36">
        <v>233</v>
      </c>
      <c r="G154" s="36">
        <v>226.9</v>
      </c>
      <c r="H154" s="36">
        <v>258.60000000000002</v>
      </c>
      <c r="I154" s="36">
        <v>264.69999999999993</v>
      </c>
      <c r="J154" s="36">
        <v>274.45</v>
      </c>
      <c r="K154" s="31">
        <v>254.95</v>
      </c>
      <c r="L154" s="31">
        <v>239.1</v>
      </c>
      <c r="M154" s="31">
        <v>541.27939000000003</v>
      </c>
      <c r="N154" s="1"/>
      <c r="O154" s="1"/>
    </row>
    <row r="155" spans="1:15" ht="12.75" customHeight="1">
      <c r="A155" s="51">
        <v>146</v>
      </c>
      <c r="B155" s="53" t="s">
        <v>195</v>
      </c>
      <c r="C155" s="31">
        <v>37635.199999999997</v>
      </c>
      <c r="D155" s="36">
        <v>37323.98333333333</v>
      </c>
      <c r="E155" s="36">
        <v>36736.96666666666</v>
      </c>
      <c r="F155" s="36">
        <v>35838.73333333333</v>
      </c>
      <c r="G155" s="36">
        <v>35251.71666666666</v>
      </c>
      <c r="H155" s="36">
        <v>38222.21666666666</v>
      </c>
      <c r="I155" s="36">
        <v>38809.233333333337</v>
      </c>
      <c r="J155" s="36">
        <v>39707.46666666666</v>
      </c>
      <c r="K155" s="31">
        <v>37911</v>
      </c>
      <c r="L155" s="31">
        <v>36425.75</v>
      </c>
      <c r="M155" s="31">
        <v>0.41349999999999998</v>
      </c>
      <c r="N155" s="1"/>
      <c r="O155" s="1"/>
    </row>
    <row r="156" spans="1:15" ht="12.75" customHeight="1">
      <c r="A156" s="51">
        <v>147</v>
      </c>
      <c r="B156" s="53" t="s">
        <v>292</v>
      </c>
      <c r="C156" s="31">
        <v>1568.35</v>
      </c>
      <c r="D156" s="36">
        <v>1572.1333333333332</v>
      </c>
      <c r="E156" s="36">
        <v>1551.3166666666664</v>
      </c>
      <c r="F156" s="36">
        <v>1534.2833333333331</v>
      </c>
      <c r="G156" s="36">
        <v>1513.4666666666662</v>
      </c>
      <c r="H156" s="36">
        <v>1589.1666666666665</v>
      </c>
      <c r="I156" s="36">
        <v>1609.9833333333331</v>
      </c>
      <c r="J156" s="36">
        <v>1627.0166666666667</v>
      </c>
      <c r="K156" s="31">
        <v>1592.95</v>
      </c>
      <c r="L156" s="31">
        <v>1555.1</v>
      </c>
      <c r="M156" s="31">
        <v>1.72854</v>
      </c>
      <c r="N156" s="1"/>
      <c r="O156" s="1"/>
    </row>
    <row r="157" spans="1:15" ht="12.75" customHeight="1">
      <c r="A157" s="51">
        <v>148</v>
      </c>
      <c r="B157" s="53" t="s">
        <v>290</v>
      </c>
      <c r="C157" s="31">
        <v>752.05</v>
      </c>
      <c r="D157" s="36">
        <v>756</v>
      </c>
      <c r="E157" s="36">
        <v>743.1</v>
      </c>
      <c r="F157" s="36">
        <v>734.15</v>
      </c>
      <c r="G157" s="36">
        <v>721.25</v>
      </c>
      <c r="H157" s="36">
        <v>764.95</v>
      </c>
      <c r="I157" s="36">
        <v>777.85000000000014</v>
      </c>
      <c r="J157" s="36">
        <v>786.80000000000007</v>
      </c>
      <c r="K157" s="31">
        <v>768.9</v>
      </c>
      <c r="L157" s="31">
        <v>747.05</v>
      </c>
      <c r="M157" s="31">
        <v>31.082519999999999</v>
      </c>
      <c r="N157" s="1"/>
      <c r="O157" s="1"/>
    </row>
    <row r="158" spans="1:15" ht="12.75" customHeight="1">
      <c r="A158" s="51">
        <v>149</v>
      </c>
      <c r="B158" s="53" t="s">
        <v>196</v>
      </c>
      <c r="C158" s="31">
        <v>884.05</v>
      </c>
      <c r="D158" s="36">
        <v>880.05000000000007</v>
      </c>
      <c r="E158" s="36">
        <v>859.10000000000014</v>
      </c>
      <c r="F158" s="36">
        <v>834.15000000000009</v>
      </c>
      <c r="G158" s="36">
        <v>813.20000000000016</v>
      </c>
      <c r="H158" s="36">
        <v>905.00000000000011</v>
      </c>
      <c r="I158" s="36">
        <v>925.95000000000016</v>
      </c>
      <c r="J158" s="36">
        <v>950.90000000000009</v>
      </c>
      <c r="K158" s="31">
        <v>901</v>
      </c>
      <c r="L158" s="31">
        <v>855.1</v>
      </c>
      <c r="M158" s="31">
        <v>21.751429999999999</v>
      </c>
      <c r="N158" s="1"/>
      <c r="O158" s="1"/>
    </row>
    <row r="159" spans="1:15" ht="12.75" customHeight="1">
      <c r="A159" s="51">
        <v>150</v>
      </c>
      <c r="B159" s="53" t="s">
        <v>197</v>
      </c>
      <c r="C159" s="31">
        <v>8637.6</v>
      </c>
      <c r="D159" s="36">
        <v>8551.1833333333325</v>
      </c>
      <c r="E159" s="36">
        <v>8447.366666666665</v>
      </c>
      <c r="F159" s="36">
        <v>8257.1333333333332</v>
      </c>
      <c r="G159" s="36">
        <v>8153.3166666666657</v>
      </c>
      <c r="H159" s="36">
        <v>8741.4166666666642</v>
      </c>
      <c r="I159" s="36">
        <v>8845.2333333333336</v>
      </c>
      <c r="J159" s="36">
        <v>9035.4666666666635</v>
      </c>
      <c r="K159" s="31">
        <v>8655</v>
      </c>
      <c r="L159" s="31">
        <v>8360.9500000000007</v>
      </c>
      <c r="M159" s="31">
        <v>5.1647600000000002</v>
      </c>
      <c r="N159" s="1"/>
      <c r="O159" s="1"/>
    </row>
    <row r="160" spans="1:15" ht="12.75" customHeight="1">
      <c r="A160" s="51">
        <v>151</v>
      </c>
      <c r="B160" s="53" t="s">
        <v>198</v>
      </c>
      <c r="C160" s="31">
        <v>262.95</v>
      </c>
      <c r="D160" s="36">
        <v>262.28333333333336</v>
      </c>
      <c r="E160" s="36">
        <v>258.26666666666671</v>
      </c>
      <c r="F160" s="36">
        <v>253.58333333333337</v>
      </c>
      <c r="G160" s="36">
        <v>249.56666666666672</v>
      </c>
      <c r="H160" s="36">
        <v>266.9666666666667</v>
      </c>
      <c r="I160" s="36">
        <v>270.98333333333335</v>
      </c>
      <c r="J160" s="36">
        <v>275.66666666666669</v>
      </c>
      <c r="K160" s="31">
        <v>266.3</v>
      </c>
      <c r="L160" s="31">
        <v>257.60000000000002</v>
      </c>
      <c r="M160" s="31">
        <v>155.32941</v>
      </c>
      <c r="N160" s="1"/>
      <c r="O160" s="1"/>
    </row>
    <row r="161" spans="1:15" ht="12.75" customHeight="1">
      <c r="A161" s="51">
        <v>152</v>
      </c>
      <c r="B161" s="53" t="s">
        <v>199</v>
      </c>
      <c r="C161" s="31">
        <v>446.75</v>
      </c>
      <c r="D161" s="36">
        <v>438.93333333333339</v>
      </c>
      <c r="E161" s="36">
        <v>429.4166666666668</v>
      </c>
      <c r="F161" s="36">
        <v>412.08333333333343</v>
      </c>
      <c r="G161" s="36">
        <v>402.56666666666683</v>
      </c>
      <c r="H161" s="36">
        <v>456.26666666666677</v>
      </c>
      <c r="I161" s="36">
        <v>465.78333333333342</v>
      </c>
      <c r="J161" s="36">
        <v>483.11666666666673</v>
      </c>
      <c r="K161" s="31">
        <v>448.45</v>
      </c>
      <c r="L161" s="31">
        <v>421.6</v>
      </c>
      <c r="M161" s="31">
        <v>383.20305000000002</v>
      </c>
      <c r="N161" s="1"/>
      <c r="O161" s="1"/>
    </row>
    <row r="162" spans="1:15" ht="12.75" customHeight="1">
      <c r="A162" s="51">
        <v>153</v>
      </c>
      <c r="B162" s="53" t="s">
        <v>295</v>
      </c>
      <c r="C162" s="31">
        <v>17266.95</v>
      </c>
      <c r="D162" s="36">
        <v>17212.166666666668</v>
      </c>
      <c r="E162" s="36">
        <v>17107.333333333336</v>
      </c>
      <c r="F162" s="36">
        <v>16947.716666666667</v>
      </c>
      <c r="G162" s="36">
        <v>16842.883333333335</v>
      </c>
      <c r="H162" s="36">
        <v>17371.783333333336</v>
      </c>
      <c r="I162" s="36">
        <v>17476.616666666672</v>
      </c>
      <c r="J162" s="36">
        <v>17636.233333333337</v>
      </c>
      <c r="K162" s="31">
        <v>17317</v>
      </c>
      <c r="L162" s="31">
        <v>17052.55</v>
      </c>
      <c r="M162" s="31">
        <v>2.7470000000000001E-2</v>
      </c>
      <c r="N162" s="1"/>
      <c r="O162" s="1"/>
    </row>
    <row r="163" spans="1:15" ht="12.75" customHeight="1">
      <c r="A163" s="51">
        <v>154</v>
      </c>
      <c r="B163" s="53" t="s">
        <v>200</v>
      </c>
      <c r="C163" s="31">
        <v>2569.3000000000002</v>
      </c>
      <c r="D163" s="36">
        <v>2577.9333333333334</v>
      </c>
      <c r="E163" s="36">
        <v>2546.6166666666668</v>
      </c>
      <c r="F163" s="36">
        <v>2523.9333333333334</v>
      </c>
      <c r="G163" s="36">
        <v>2492.6166666666668</v>
      </c>
      <c r="H163" s="36">
        <v>2600.6166666666668</v>
      </c>
      <c r="I163" s="36">
        <v>2631.9333333333334</v>
      </c>
      <c r="J163" s="36">
        <v>2654.6166666666668</v>
      </c>
      <c r="K163" s="31">
        <v>2609.25</v>
      </c>
      <c r="L163" s="31">
        <v>2555.25</v>
      </c>
      <c r="M163" s="31">
        <v>10.16146</v>
      </c>
      <c r="N163" s="1"/>
      <c r="O163" s="1"/>
    </row>
    <row r="164" spans="1:15" ht="12.75" customHeight="1">
      <c r="A164" s="51">
        <v>155</v>
      </c>
      <c r="B164" s="53" t="s">
        <v>201</v>
      </c>
      <c r="C164" s="31">
        <v>3293.15</v>
      </c>
      <c r="D164" s="36">
        <v>3283.3166666666671</v>
      </c>
      <c r="E164" s="36">
        <v>3257.8333333333339</v>
      </c>
      <c r="F164" s="36">
        <v>3222.5166666666669</v>
      </c>
      <c r="G164" s="36">
        <v>3197.0333333333338</v>
      </c>
      <c r="H164" s="36">
        <v>3318.6333333333341</v>
      </c>
      <c r="I164" s="36">
        <v>3344.1166666666668</v>
      </c>
      <c r="J164" s="36">
        <v>3379.4333333333343</v>
      </c>
      <c r="K164" s="31">
        <v>3308.8</v>
      </c>
      <c r="L164" s="31">
        <v>3248</v>
      </c>
      <c r="M164" s="31">
        <v>2.1831399999999999</v>
      </c>
      <c r="N164" s="1"/>
      <c r="O164" s="1"/>
    </row>
    <row r="165" spans="1:15" ht="12.75" customHeight="1">
      <c r="A165" s="51">
        <v>156</v>
      </c>
      <c r="B165" s="53" t="s">
        <v>202</v>
      </c>
      <c r="C165" s="31">
        <v>107.5</v>
      </c>
      <c r="D165" s="36">
        <v>107.48333333333333</v>
      </c>
      <c r="E165" s="36">
        <v>105.46666666666667</v>
      </c>
      <c r="F165" s="36">
        <v>103.43333333333334</v>
      </c>
      <c r="G165" s="36">
        <v>101.41666666666667</v>
      </c>
      <c r="H165" s="36">
        <v>109.51666666666667</v>
      </c>
      <c r="I165" s="36">
        <v>111.53333333333335</v>
      </c>
      <c r="J165" s="36">
        <v>113.56666666666666</v>
      </c>
      <c r="K165" s="31">
        <v>109.5</v>
      </c>
      <c r="L165" s="31">
        <v>105.45</v>
      </c>
      <c r="M165" s="31">
        <v>1081.49443</v>
      </c>
      <c r="N165" s="1"/>
      <c r="O165" s="1"/>
    </row>
    <row r="166" spans="1:15" ht="12.75" customHeight="1">
      <c r="A166" s="51">
        <v>157</v>
      </c>
      <c r="B166" s="53" t="s">
        <v>291</v>
      </c>
      <c r="C166" s="31">
        <v>900.1</v>
      </c>
      <c r="D166" s="36">
        <v>899.53333333333342</v>
      </c>
      <c r="E166" s="36">
        <v>890.51666666666688</v>
      </c>
      <c r="F166" s="36">
        <v>880.93333333333351</v>
      </c>
      <c r="G166" s="36">
        <v>871.91666666666697</v>
      </c>
      <c r="H166" s="36">
        <v>909.11666666666679</v>
      </c>
      <c r="I166" s="36">
        <v>918.13333333333344</v>
      </c>
      <c r="J166" s="36">
        <v>927.7166666666667</v>
      </c>
      <c r="K166" s="31">
        <v>908.55</v>
      </c>
      <c r="L166" s="31">
        <v>889.95</v>
      </c>
      <c r="M166" s="31">
        <v>8.1952599999999993</v>
      </c>
      <c r="N166" s="1"/>
      <c r="O166" s="1"/>
    </row>
    <row r="167" spans="1:15" ht="12.75" customHeight="1">
      <c r="A167" s="51">
        <v>158</v>
      </c>
      <c r="B167" s="53" t="s">
        <v>203</v>
      </c>
      <c r="C167" s="31">
        <v>4346.2</v>
      </c>
      <c r="D167" s="36">
        <v>4349.2666666666673</v>
      </c>
      <c r="E167" s="36">
        <v>4290.0333333333347</v>
      </c>
      <c r="F167" s="36">
        <v>4233.8666666666677</v>
      </c>
      <c r="G167" s="36">
        <v>4174.633333333335</v>
      </c>
      <c r="H167" s="36">
        <v>4405.4333333333343</v>
      </c>
      <c r="I167" s="36">
        <v>4464.6666666666661</v>
      </c>
      <c r="J167" s="36">
        <v>4520.8333333333339</v>
      </c>
      <c r="K167" s="31">
        <v>4408.5</v>
      </c>
      <c r="L167" s="31">
        <v>4293.1000000000004</v>
      </c>
      <c r="M167" s="31">
        <v>8.7890200000000007</v>
      </c>
      <c r="N167" s="1"/>
      <c r="O167" s="1"/>
    </row>
    <row r="168" spans="1:15" ht="12.75" customHeight="1">
      <c r="A168" s="51">
        <v>159</v>
      </c>
      <c r="B168" s="53" t="s">
        <v>293</v>
      </c>
      <c r="C168" s="31">
        <v>482.9</v>
      </c>
      <c r="D168" s="36">
        <v>480.41666666666669</v>
      </c>
      <c r="E168" s="36">
        <v>476.23333333333335</v>
      </c>
      <c r="F168" s="36">
        <v>469.56666666666666</v>
      </c>
      <c r="G168" s="36">
        <v>465.38333333333333</v>
      </c>
      <c r="H168" s="36">
        <v>487.08333333333337</v>
      </c>
      <c r="I168" s="36">
        <v>491.26666666666665</v>
      </c>
      <c r="J168" s="36">
        <v>497.93333333333339</v>
      </c>
      <c r="K168" s="31">
        <v>484.6</v>
      </c>
      <c r="L168" s="31">
        <v>473.75</v>
      </c>
      <c r="M168" s="31">
        <v>14.670859999999999</v>
      </c>
      <c r="N168" s="1"/>
      <c r="O168" s="1"/>
    </row>
    <row r="169" spans="1:15" ht="12.75" customHeight="1">
      <c r="A169" s="51">
        <v>160</v>
      </c>
      <c r="B169" s="53" t="s">
        <v>204</v>
      </c>
      <c r="C169" s="31">
        <v>253.95</v>
      </c>
      <c r="D169" s="36">
        <v>251.36666666666667</v>
      </c>
      <c r="E169" s="36">
        <v>247.73333333333335</v>
      </c>
      <c r="F169" s="36">
        <v>241.51666666666668</v>
      </c>
      <c r="G169" s="36">
        <v>237.88333333333335</v>
      </c>
      <c r="H169" s="36">
        <v>257.58333333333337</v>
      </c>
      <c r="I169" s="36">
        <v>261.2166666666667</v>
      </c>
      <c r="J169" s="36">
        <v>267.43333333333334</v>
      </c>
      <c r="K169" s="31">
        <v>255</v>
      </c>
      <c r="L169" s="31">
        <v>245.15</v>
      </c>
      <c r="M169" s="31">
        <v>261.81011000000001</v>
      </c>
      <c r="N169" s="1"/>
      <c r="O169" s="1"/>
    </row>
    <row r="170" spans="1:15" ht="12.75" customHeight="1">
      <c r="A170" s="51">
        <v>161</v>
      </c>
      <c r="B170" s="53" t="s">
        <v>294</v>
      </c>
      <c r="C170" s="31">
        <v>1212.8</v>
      </c>
      <c r="D170" s="36">
        <v>1201.95</v>
      </c>
      <c r="E170" s="36">
        <v>1173.6500000000001</v>
      </c>
      <c r="F170" s="36">
        <v>1134.5</v>
      </c>
      <c r="G170" s="36">
        <v>1106.2</v>
      </c>
      <c r="H170" s="36">
        <v>1241.1000000000001</v>
      </c>
      <c r="I170" s="36">
        <v>1269.3999999999999</v>
      </c>
      <c r="J170" s="36">
        <v>1308.5500000000002</v>
      </c>
      <c r="K170" s="31">
        <v>1230.25</v>
      </c>
      <c r="L170" s="31">
        <v>1162.8</v>
      </c>
      <c r="M170" s="31">
        <v>10.05109</v>
      </c>
      <c r="N170" s="1"/>
      <c r="O170" s="1"/>
    </row>
    <row r="171" spans="1:15" ht="12.75" customHeight="1">
      <c r="A171" s="51">
        <v>162</v>
      </c>
      <c r="B171" s="53" t="s">
        <v>208</v>
      </c>
      <c r="C171" s="31">
        <v>985.55</v>
      </c>
      <c r="D171" s="36">
        <v>982.31666666666661</v>
      </c>
      <c r="E171" s="36">
        <v>974.63333333333321</v>
      </c>
      <c r="F171" s="36">
        <v>963.71666666666658</v>
      </c>
      <c r="G171" s="36">
        <v>956.03333333333319</v>
      </c>
      <c r="H171" s="36">
        <v>993.23333333333323</v>
      </c>
      <c r="I171" s="36">
        <v>1000.9166666666666</v>
      </c>
      <c r="J171" s="36">
        <v>1011.8333333333333</v>
      </c>
      <c r="K171" s="31">
        <v>990</v>
      </c>
      <c r="L171" s="31">
        <v>971.4</v>
      </c>
      <c r="M171" s="31">
        <v>3.7330299999999998</v>
      </c>
      <c r="N171" s="1"/>
      <c r="O171" s="1"/>
    </row>
    <row r="172" spans="1:15" ht="12.75" customHeight="1">
      <c r="A172" s="51">
        <v>163</v>
      </c>
      <c r="B172" s="53" t="s">
        <v>210</v>
      </c>
      <c r="C172" s="31">
        <v>499.7</v>
      </c>
      <c r="D172" s="36">
        <v>492.59999999999997</v>
      </c>
      <c r="E172" s="36">
        <v>479.59999999999991</v>
      </c>
      <c r="F172" s="36">
        <v>459.49999999999994</v>
      </c>
      <c r="G172" s="36">
        <v>446.49999999999989</v>
      </c>
      <c r="H172" s="36">
        <v>512.69999999999993</v>
      </c>
      <c r="I172" s="36">
        <v>525.70000000000005</v>
      </c>
      <c r="J172" s="36">
        <v>545.79999999999995</v>
      </c>
      <c r="K172" s="31">
        <v>505.6</v>
      </c>
      <c r="L172" s="31">
        <v>472.5</v>
      </c>
      <c r="M172" s="31">
        <v>272.72127</v>
      </c>
      <c r="N172" s="1"/>
      <c r="O172" s="1"/>
    </row>
    <row r="173" spans="1:15" ht="12.75" customHeight="1">
      <c r="A173" s="51">
        <v>164</v>
      </c>
      <c r="B173" s="53" t="s">
        <v>211</v>
      </c>
      <c r="C173" s="31">
        <v>2896.1</v>
      </c>
      <c r="D173" s="36">
        <v>2840.4833333333336</v>
      </c>
      <c r="E173" s="36">
        <v>2775.9666666666672</v>
      </c>
      <c r="F173" s="36">
        <v>2655.8333333333335</v>
      </c>
      <c r="G173" s="36">
        <v>2591.3166666666671</v>
      </c>
      <c r="H173" s="36">
        <v>2960.6166666666672</v>
      </c>
      <c r="I173" s="36">
        <v>3025.1333333333337</v>
      </c>
      <c r="J173" s="36">
        <v>3145.2666666666673</v>
      </c>
      <c r="K173" s="31">
        <v>2905</v>
      </c>
      <c r="L173" s="31">
        <v>2720.35</v>
      </c>
      <c r="M173" s="31">
        <v>119.46719</v>
      </c>
      <c r="N173" s="1"/>
      <c r="O173" s="1"/>
    </row>
    <row r="174" spans="1:15" ht="12.75" customHeight="1">
      <c r="A174" s="51">
        <v>165</v>
      </c>
      <c r="B174" s="53" t="s">
        <v>212</v>
      </c>
      <c r="C174" s="31">
        <v>120.45</v>
      </c>
      <c r="D174" s="36">
        <v>120.03333333333335</v>
      </c>
      <c r="E174" s="36">
        <v>118.41666666666669</v>
      </c>
      <c r="F174" s="36">
        <v>116.38333333333334</v>
      </c>
      <c r="G174" s="36">
        <v>114.76666666666668</v>
      </c>
      <c r="H174" s="36">
        <v>122.06666666666669</v>
      </c>
      <c r="I174" s="36">
        <v>123.68333333333334</v>
      </c>
      <c r="J174" s="36">
        <v>125.7166666666667</v>
      </c>
      <c r="K174" s="31">
        <v>121.65</v>
      </c>
      <c r="L174" s="31">
        <v>118</v>
      </c>
      <c r="M174" s="31">
        <v>457.34035999999998</v>
      </c>
      <c r="N174" s="1"/>
      <c r="O174" s="1"/>
    </row>
    <row r="175" spans="1:15" ht="12.75" customHeight="1">
      <c r="A175" s="51">
        <v>166</v>
      </c>
      <c r="B175" t="s">
        <v>213</v>
      </c>
      <c r="C175" s="31">
        <v>715.55</v>
      </c>
      <c r="D175" s="36">
        <v>720.01666666666654</v>
      </c>
      <c r="E175" s="36">
        <v>705.6333333333331</v>
      </c>
      <c r="F175" s="36">
        <v>695.71666666666658</v>
      </c>
      <c r="G175" s="36">
        <v>681.33333333333314</v>
      </c>
      <c r="H175" s="36">
        <v>729.93333333333305</v>
      </c>
      <c r="I175" s="36">
        <v>744.31666666666649</v>
      </c>
      <c r="J175" s="36">
        <v>754.23333333333301</v>
      </c>
      <c r="K175" s="31">
        <v>734.4</v>
      </c>
      <c r="L175" s="31">
        <v>710.1</v>
      </c>
      <c r="M175" s="31">
        <v>88.415779999999998</v>
      </c>
      <c r="N175" s="1"/>
      <c r="O175" s="1"/>
    </row>
    <row r="176" spans="1:15" ht="12.75" customHeight="1">
      <c r="A176" s="51">
        <v>167</v>
      </c>
      <c r="B176" s="53" t="s">
        <v>214</v>
      </c>
      <c r="C176" s="31">
        <v>1418.4</v>
      </c>
      <c r="D176" s="36">
        <v>1410.3333333333333</v>
      </c>
      <c r="E176" s="36">
        <v>1396.0666666666666</v>
      </c>
      <c r="F176" s="36">
        <v>1373.7333333333333</v>
      </c>
      <c r="G176" s="36">
        <v>1359.4666666666667</v>
      </c>
      <c r="H176" s="36">
        <v>1432.6666666666665</v>
      </c>
      <c r="I176" s="36">
        <v>1446.9333333333334</v>
      </c>
      <c r="J176" s="36">
        <v>1469.2666666666664</v>
      </c>
      <c r="K176" s="31">
        <v>1424.6</v>
      </c>
      <c r="L176" s="31">
        <v>1388</v>
      </c>
      <c r="M176" s="31">
        <v>16.07583</v>
      </c>
      <c r="N176" s="1"/>
      <c r="O176" s="1"/>
    </row>
    <row r="177" spans="1:15" ht="12.75" customHeight="1">
      <c r="A177" s="51">
        <v>168</v>
      </c>
      <c r="B177" s="53" t="s">
        <v>215</v>
      </c>
      <c r="C177" s="31">
        <v>622.95000000000005</v>
      </c>
      <c r="D177" s="36">
        <v>622.68333333333339</v>
      </c>
      <c r="E177" s="36">
        <v>615.86666666666679</v>
      </c>
      <c r="F177" s="36">
        <v>608.78333333333342</v>
      </c>
      <c r="G177" s="36">
        <v>601.96666666666681</v>
      </c>
      <c r="H177" s="36">
        <v>629.76666666666677</v>
      </c>
      <c r="I177" s="36">
        <v>636.58333333333337</v>
      </c>
      <c r="J177" s="36">
        <v>643.66666666666674</v>
      </c>
      <c r="K177" s="31">
        <v>629.5</v>
      </c>
      <c r="L177" s="31">
        <v>615.6</v>
      </c>
      <c r="M177" s="31">
        <v>195.72139999999999</v>
      </c>
      <c r="N177" s="1"/>
      <c r="O177" s="1"/>
    </row>
    <row r="178" spans="1:15" ht="12.75" customHeight="1">
      <c r="A178" s="51">
        <v>169</v>
      </c>
      <c r="B178" s="53" t="s">
        <v>216</v>
      </c>
      <c r="C178" s="31">
        <v>28411.55</v>
      </c>
      <c r="D178" s="36">
        <v>28394.5</v>
      </c>
      <c r="E178" s="36">
        <v>27939</v>
      </c>
      <c r="F178" s="36">
        <v>27466.45</v>
      </c>
      <c r="G178" s="36">
        <v>27010.95</v>
      </c>
      <c r="H178" s="36">
        <v>28867.05</v>
      </c>
      <c r="I178" s="36">
        <v>29322.55</v>
      </c>
      <c r="J178" s="36">
        <v>29795.1</v>
      </c>
      <c r="K178" s="31">
        <v>28850</v>
      </c>
      <c r="L178" s="31">
        <v>27921.95</v>
      </c>
      <c r="M178" s="31">
        <v>0.35863</v>
      </c>
      <c r="N178" s="1"/>
      <c r="O178" s="1"/>
    </row>
    <row r="179" spans="1:15" ht="12.75" customHeight="1">
      <c r="A179" s="51">
        <v>170</v>
      </c>
      <c r="B179" s="53" t="s">
        <v>219</v>
      </c>
      <c r="C179" s="31">
        <v>2409</v>
      </c>
      <c r="D179" s="36">
        <v>2384.3833333333332</v>
      </c>
      <c r="E179" s="36">
        <v>2326.7666666666664</v>
      </c>
      <c r="F179" s="36">
        <v>2244.5333333333333</v>
      </c>
      <c r="G179" s="36">
        <v>2186.9166666666665</v>
      </c>
      <c r="H179" s="36">
        <v>2466.6166666666663</v>
      </c>
      <c r="I179" s="36">
        <v>2524.2333333333331</v>
      </c>
      <c r="J179" s="36">
        <v>2606.4666666666662</v>
      </c>
      <c r="K179" s="31">
        <v>2442</v>
      </c>
      <c r="L179" s="31">
        <v>2302.15</v>
      </c>
      <c r="M179" s="31">
        <v>35.790149999999997</v>
      </c>
      <c r="N179" s="1"/>
      <c r="O179" s="1"/>
    </row>
    <row r="180" spans="1:15" ht="12.75" customHeight="1">
      <c r="A180" s="51">
        <v>171</v>
      </c>
      <c r="B180" s="53" t="s">
        <v>217</v>
      </c>
      <c r="C180" s="31">
        <v>4305.55</v>
      </c>
      <c r="D180" s="36">
        <v>4273.6166666666668</v>
      </c>
      <c r="E180" s="36">
        <v>4228.2833333333338</v>
      </c>
      <c r="F180" s="36">
        <v>4151.0166666666673</v>
      </c>
      <c r="G180" s="36">
        <v>4105.6833333333343</v>
      </c>
      <c r="H180" s="36">
        <v>4350.8833333333332</v>
      </c>
      <c r="I180" s="36">
        <v>4396.2166666666653</v>
      </c>
      <c r="J180" s="36">
        <v>4473.4833333333327</v>
      </c>
      <c r="K180" s="31">
        <v>4318.95</v>
      </c>
      <c r="L180" s="31">
        <v>4196.3500000000004</v>
      </c>
      <c r="M180" s="31">
        <v>4.6040900000000002</v>
      </c>
      <c r="N180" s="1"/>
      <c r="O180" s="1"/>
    </row>
    <row r="181" spans="1:15" ht="12.75" customHeight="1">
      <c r="A181" s="51">
        <v>172</v>
      </c>
      <c r="B181" s="53" t="s">
        <v>296</v>
      </c>
      <c r="C181" s="31">
        <v>597.29999999999995</v>
      </c>
      <c r="D181" s="36">
        <v>594.43333333333328</v>
      </c>
      <c r="E181" s="36">
        <v>589.86666666666656</v>
      </c>
      <c r="F181" s="36">
        <v>582.43333333333328</v>
      </c>
      <c r="G181" s="36">
        <v>577.86666666666656</v>
      </c>
      <c r="H181" s="36">
        <v>601.86666666666656</v>
      </c>
      <c r="I181" s="36">
        <v>606.43333333333339</v>
      </c>
      <c r="J181" s="36">
        <v>613.86666666666656</v>
      </c>
      <c r="K181" s="31">
        <v>599</v>
      </c>
      <c r="L181" s="31">
        <v>587</v>
      </c>
      <c r="M181" s="31">
        <v>11.13808</v>
      </c>
      <c r="N181" s="1"/>
      <c r="O181" s="1"/>
    </row>
    <row r="182" spans="1:15" ht="12.75" customHeight="1">
      <c r="A182" s="51">
        <v>173</v>
      </c>
      <c r="B182" s="53" t="s">
        <v>218</v>
      </c>
      <c r="C182" s="31">
        <v>2246.6</v>
      </c>
      <c r="D182" s="36">
        <v>2252.8666666666668</v>
      </c>
      <c r="E182" s="36">
        <v>2223.7333333333336</v>
      </c>
      <c r="F182" s="36">
        <v>2200.8666666666668</v>
      </c>
      <c r="G182" s="36">
        <v>2171.7333333333336</v>
      </c>
      <c r="H182" s="36">
        <v>2275.7333333333336</v>
      </c>
      <c r="I182" s="36">
        <v>2304.8666666666668</v>
      </c>
      <c r="J182" s="36">
        <v>2327.7333333333336</v>
      </c>
      <c r="K182" s="31">
        <v>2282</v>
      </c>
      <c r="L182" s="31">
        <v>2230</v>
      </c>
      <c r="M182" s="31">
        <v>9.0188000000000006</v>
      </c>
      <c r="N182" s="1"/>
      <c r="O182" s="1"/>
    </row>
    <row r="183" spans="1:15" ht="12.75" customHeight="1">
      <c r="A183" s="51">
        <v>174</v>
      </c>
      <c r="B183" s="53" t="s">
        <v>220</v>
      </c>
      <c r="C183" s="31">
        <v>1400.85</v>
      </c>
      <c r="D183" s="36">
        <v>1392.3</v>
      </c>
      <c r="E183" s="36">
        <v>1363.75</v>
      </c>
      <c r="F183" s="36">
        <v>1326.65</v>
      </c>
      <c r="G183" s="36">
        <v>1298.1000000000001</v>
      </c>
      <c r="H183" s="36">
        <v>1429.3999999999999</v>
      </c>
      <c r="I183" s="36">
        <v>1457.9499999999996</v>
      </c>
      <c r="J183" s="36">
        <v>1495.0499999999997</v>
      </c>
      <c r="K183" s="31">
        <v>1420.85</v>
      </c>
      <c r="L183" s="31">
        <v>1355.2</v>
      </c>
      <c r="M183" s="31">
        <v>34.131489999999999</v>
      </c>
      <c r="N183" s="1"/>
      <c r="O183" s="1"/>
    </row>
    <row r="184" spans="1:15" ht="12.75" customHeight="1">
      <c r="A184" s="51">
        <v>175</v>
      </c>
      <c r="B184" s="53" t="s">
        <v>221</v>
      </c>
      <c r="C184" s="31">
        <v>662.65</v>
      </c>
      <c r="D184" s="36">
        <v>659.51666666666665</v>
      </c>
      <c r="E184" s="36">
        <v>652.58333333333326</v>
      </c>
      <c r="F184" s="36">
        <v>642.51666666666665</v>
      </c>
      <c r="G184" s="36">
        <v>635.58333333333326</v>
      </c>
      <c r="H184" s="36">
        <v>669.58333333333326</v>
      </c>
      <c r="I184" s="36">
        <v>676.51666666666665</v>
      </c>
      <c r="J184" s="36">
        <v>686.58333333333326</v>
      </c>
      <c r="K184" s="31">
        <v>666.45</v>
      </c>
      <c r="L184" s="31">
        <v>649.45000000000005</v>
      </c>
      <c r="M184" s="31">
        <v>4.9337400000000002</v>
      </c>
      <c r="N184" s="1"/>
      <c r="O184" s="1"/>
    </row>
    <row r="185" spans="1:15" ht="12.75" customHeight="1">
      <c r="A185" s="51">
        <v>176</v>
      </c>
      <c r="B185" s="53" t="s">
        <v>222</v>
      </c>
      <c r="C185" s="31">
        <v>683.25</v>
      </c>
      <c r="D185" s="36">
        <v>676.91666666666663</v>
      </c>
      <c r="E185" s="36">
        <v>668.83333333333326</v>
      </c>
      <c r="F185" s="36">
        <v>654.41666666666663</v>
      </c>
      <c r="G185" s="36">
        <v>646.33333333333326</v>
      </c>
      <c r="H185" s="36">
        <v>691.33333333333326</v>
      </c>
      <c r="I185" s="36">
        <v>699.41666666666652</v>
      </c>
      <c r="J185" s="36">
        <v>713.83333333333326</v>
      </c>
      <c r="K185" s="31">
        <v>685</v>
      </c>
      <c r="L185" s="31">
        <v>662.5</v>
      </c>
      <c r="M185" s="31">
        <v>23.799759999999999</v>
      </c>
      <c r="N185" s="1"/>
      <c r="O185" s="1"/>
    </row>
    <row r="186" spans="1:15" ht="12.75" customHeight="1">
      <c r="A186" s="51">
        <v>177</v>
      </c>
      <c r="B186" s="53" t="s">
        <v>223</v>
      </c>
      <c r="C186" s="31">
        <v>1013.15</v>
      </c>
      <c r="D186" s="36">
        <v>1012.5166666666668</v>
      </c>
      <c r="E186" s="36">
        <v>1007.0333333333335</v>
      </c>
      <c r="F186" s="36">
        <v>1000.9166666666667</v>
      </c>
      <c r="G186" s="36">
        <v>995.43333333333351</v>
      </c>
      <c r="H186" s="36">
        <v>1018.6333333333336</v>
      </c>
      <c r="I186" s="36">
        <v>1024.1166666666668</v>
      </c>
      <c r="J186" s="36">
        <v>1030.2333333333336</v>
      </c>
      <c r="K186" s="31">
        <v>1018</v>
      </c>
      <c r="L186" s="31">
        <v>1006.4</v>
      </c>
      <c r="M186" s="31">
        <v>6.2651199999999996</v>
      </c>
      <c r="N186" s="1"/>
      <c r="O186" s="1"/>
    </row>
    <row r="187" spans="1:15" ht="12.75" customHeight="1">
      <c r="A187" s="51">
        <v>178</v>
      </c>
      <c r="B187" s="53" t="s">
        <v>224</v>
      </c>
      <c r="C187" s="31">
        <v>1713.5</v>
      </c>
      <c r="D187" s="36">
        <v>1715.6333333333332</v>
      </c>
      <c r="E187" s="36">
        <v>1704.4166666666665</v>
      </c>
      <c r="F187" s="36">
        <v>1695.3333333333333</v>
      </c>
      <c r="G187" s="36">
        <v>1684.1166666666666</v>
      </c>
      <c r="H187" s="36">
        <v>1724.7166666666665</v>
      </c>
      <c r="I187" s="36">
        <v>1735.9333333333332</v>
      </c>
      <c r="J187" s="36">
        <v>1745.0166666666664</v>
      </c>
      <c r="K187" s="31">
        <v>1726.85</v>
      </c>
      <c r="L187" s="31">
        <v>1706.55</v>
      </c>
      <c r="M187" s="31">
        <v>4.3676899999999996</v>
      </c>
      <c r="N187" s="1"/>
      <c r="O187" s="1"/>
    </row>
    <row r="188" spans="1:15" ht="12.75" customHeight="1">
      <c r="A188" s="51">
        <v>179</v>
      </c>
      <c r="B188" s="53" t="s">
        <v>225</v>
      </c>
      <c r="C188" s="31">
        <v>1141.05</v>
      </c>
      <c r="D188" s="36">
        <v>1141.75</v>
      </c>
      <c r="E188" s="36">
        <v>1134.3</v>
      </c>
      <c r="F188" s="36">
        <v>1127.55</v>
      </c>
      <c r="G188" s="36">
        <v>1120.0999999999999</v>
      </c>
      <c r="H188" s="36">
        <v>1148.5</v>
      </c>
      <c r="I188" s="36">
        <v>1155.9499999999998</v>
      </c>
      <c r="J188" s="36">
        <v>1162.7</v>
      </c>
      <c r="K188" s="31">
        <v>1149.2</v>
      </c>
      <c r="L188" s="31">
        <v>1135</v>
      </c>
      <c r="M188" s="31">
        <v>15.8843</v>
      </c>
      <c r="N188" s="1"/>
      <c r="O188" s="1"/>
    </row>
    <row r="189" spans="1:15" ht="12.75" customHeight="1">
      <c r="A189" s="51">
        <v>180</v>
      </c>
      <c r="B189" s="53" t="s">
        <v>297</v>
      </c>
      <c r="C189" s="31">
        <v>7694</v>
      </c>
      <c r="D189" s="36">
        <v>7696.2333333333336</v>
      </c>
      <c r="E189" s="36">
        <v>7647.8166666666675</v>
      </c>
      <c r="F189" s="36">
        <v>7601.6333333333341</v>
      </c>
      <c r="G189" s="36">
        <v>7553.2166666666681</v>
      </c>
      <c r="H189" s="36">
        <v>7742.416666666667</v>
      </c>
      <c r="I189" s="36">
        <v>7790.833333333333</v>
      </c>
      <c r="J189" s="36">
        <v>7837.0166666666664</v>
      </c>
      <c r="K189" s="31">
        <v>7744.65</v>
      </c>
      <c r="L189" s="31">
        <v>7650.05</v>
      </c>
      <c r="M189" s="31">
        <v>1.00972</v>
      </c>
      <c r="N189" s="1"/>
      <c r="O189" s="1"/>
    </row>
    <row r="190" spans="1:15" ht="12.75" customHeight="1">
      <c r="A190" s="51">
        <v>181</v>
      </c>
      <c r="B190" s="53" t="s">
        <v>226</v>
      </c>
      <c r="C190" s="31">
        <v>841</v>
      </c>
      <c r="D190" s="36">
        <v>831.94999999999993</v>
      </c>
      <c r="E190" s="36">
        <v>820.09999999999991</v>
      </c>
      <c r="F190" s="36">
        <v>799.19999999999993</v>
      </c>
      <c r="G190" s="36">
        <v>787.34999999999991</v>
      </c>
      <c r="H190" s="36">
        <v>852.84999999999991</v>
      </c>
      <c r="I190" s="36">
        <v>864.7</v>
      </c>
      <c r="J190" s="36">
        <v>885.59999999999991</v>
      </c>
      <c r="K190" s="31">
        <v>843.8</v>
      </c>
      <c r="L190" s="31">
        <v>811.05</v>
      </c>
      <c r="M190" s="31">
        <v>128.23686000000001</v>
      </c>
      <c r="N190" s="1"/>
      <c r="O190" s="1"/>
    </row>
    <row r="191" spans="1:15" ht="12.75" customHeight="1">
      <c r="A191" s="51">
        <v>182</v>
      </c>
      <c r="B191" s="53" t="s">
        <v>227</v>
      </c>
      <c r="C191" s="31">
        <v>381.9</v>
      </c>
      <c r="D191" s="36">
        <v>378.66666666666669</v>
      </c>
      <c r="E191" s="36">
        <v>370.08333333333337</v>
      </c>
      <c r="F191" s="36">
        <v>358.26666666666671</v>
      </c>
      <c r="G191" s="36">
        <v>349.68333333333339</v>
      </c>
      <c r="H191" s="36">
        <v>390.48333333333335</v>
      </c>
      <c r="I191" s="36">
        <v>399.06666666666672</v>
      </c>
      <c r="J191" s="36">
        <v>410.88333333333333</v>
      </c>
      <c r="K191" s="31">
        <v>387.25</v>
      </c>
      <c r="L191" s="31">
        <v>366.85</v>
      </c>
      <c r="M191" s="31">
        <v>344.4828</v>
      </c>
      <c r="N191" s="1"/>
      <c r="O191" s="1"/>
    </row>
    <row r="192" spans="1:15" ht="12.75" customHeight="1">
      <c r="A192" s="51">
        <v>183</v>
      </c>
      <c r="B192" s="53" t="s">
        <v>228</v>
      </c>
      <c r="C192" s="31">
        <v>135</v>
      </c>
      <c r="D192" s="36">
        <v>134.63333333333333</v>
      </c>
      <c r="E192" s="36">
        <v>133.86666666666665</v>
      </c>
      <c r="F192" s="36">
        <v>132.73333333333332</v>
      </c>
      <c r="G192" s="36">
        <v>131.96666666666664</v>
      </c>
      <c r="H192" s="36">
        <v>135.76666666666665</v>
      </c>
      <c r="I192" s="36">
        <v>136.5333333333333</v>
      </c>
      <c r="J192" s="36">
        <v>137.66666666666666</v>
      </c>
      <c r="K192" s="31">
        <v>135.4</v>
      </c>
      <c r="L192" s="31">
        <v>133.5</v>
      </c>
      <c r="M192" s="31">
        <v>297.45400000000001</v>
      </c>
      <c r="N192" s="1"/>
      <c r="O192" s="1"/>
    </row>
    <row r="193" spans="1:15" ht="12.75" customHeight="1">
      <c r="A193" s="51">
        <v>184</v>
      </c>
      <c r="B193" s="53" t="s">
        <v>229</v>
      </c>
      <c r="C193" s="31">
        <v>3801</v>
      </c>
      <c r="D193" s="36">
        <v>3800.6166666666668</v>
      </c>
      <c r="E193" s="36">
        <v>3781.2333333333336</v>
      </c>
      <c r="F193" s="36">
        <v>3761.4666666666667</v>
      </c>
      <c r="G193" s="36">
        <v>3742.0833333333335</v>
      </c>
      <c r="H193" s="36">
        <v>3820.3833333333337</v>
      </c>
      <c r="I193" s="36">
        <v>3839.7666666666669</v>
      </c>
      <c r="J193" s="36">
        <v>3859.5333333333338</v>
      </c>
      <c r="K193" s="31">
        <v>3820</v>
      </c>
      <c r="L193" s="31">
        <v>3780.85</v>
      </c>
      <c r="M193" s="31">
        <v>16.467469999999999</v>
      </c>
      <c r="N193" s="1"/>
      <c r="O193" s="1"/>
    </row>
    <row r="194" spans="1:15" ht="12.75" customHeight="1">
      <c r="A194" s="51">
        <v>185</v>
      </c>
      <c r="B194" s="53" t="s">
        <v>230</v>
      </c>
      <c r="C194" s="31">
        <v>1314.35</v>
      </c>
      <c r="D194" s="36">
        <v>1321.1166666666666</v>
      </c>
      <c r="E194" s="36">
        <v>1304.2333333333331</v>
      </c>
      <c r="F194" s="36">
        <v>1294.1166666666666</v>
      </c>
      <c r="G194" s="36">
        <v>1277.2333333333331</v>
      </c>
      <c r="H194" s="36">
        <v>1331.2333333333331</v>
      </c>
      <c r="I194" s="36">
        <v>1348.1166666666668</v>
      </c>
      <c r="J194" s="36">
        <v>1358.2333333333331</v>
      </c>
      <c r="K194" s="31">
        <v>1338</v>
      </c>
      <c r="L194" s="31">
        <v>1311</v>
      </c>
      <c r="M194" s="31">
        <v>24.957909999999998</v>
      </c>
      <c r="N194" s="1"/>
      <c r="O194" s="1"/>
    </row>
    <row r="195" spans="1:15" ht="12.75" customHeight="1">
      <c r="A195" s="51">
        <v>186</v>
      </c>
      <c r="B195" s="53" t="s">
        <v>301</v>
      </c>
      <c r="C195" s="31">
        <v>4073.65</v>
      </c>
      <c r="D195" s="36">
        <v>4023.8833333333332</v>
      </c>
      <c r="E195" s="36">
        <v>3942.7666666666664</v>
      </c>
      <c r="F195" s="36">
        <v>3811.8833333333332</v>
      </c>
      <c r="G195" s="36">
        <v>3730.7666666666664</v>
      </c>
      <c r="H195" s="36">
        <v>4154.7666666666664</v>
      </c>
      <c r="I195" s="36">
        <v>4235.8833333333332</v>
      </c>
      <c r="J195" s="36">
        <v>4366.7666666666664</v>
      </c>
      <c r="K195" s="31">
        <v>4105</v>
      </c>
      <c r="L195" s="31">
        <v>3893</v>
      </c>
      <c r="M195" s="31">
        <v>1.76542</v>
      </c>
      <c r="N195" s="1"/>
      <c r="O195" s="1"/>
    </row>
    <row r="196" spans="1:15" ht="12.75" customHeight="1">
      <c r="A196" s="51">
        <v>187</v>
      </c>
      <c r="B196" s="53" t="s">
        <v>231</v>
      </c>
      <c r="C196" s="31">
        <v>3866.65</v>
      </c>
      <c r="D196" s="36">
        <v>3834.0666666666671</v>
      </c>
      <c r="E196" s="36">
        <v>3793.1333333333341</v>
      </c>
      <c r="F196" s="36">
        <v>3719.6166666666672</v>
      </c>
      <c r="G196" s="36">
        <v>3678.6833333333343</v>
      </c>
      <c r="H196" s="36">
        <v>3907.5833333333339</v>
      </c>
      <c r="I196" s="36">
        <v>3948.5166666666673</v>
      </c>
      <c r="J196" s="36">
        <v>4022.0333333333338</v>
      </c>
      <c r="K196" s="31">
        <v>3875</v>
      </c>
      <c r="L196" s="31">
        <v>3760.55</v>
      </c>
      <c r="M196" s="31">
        <v>6.9921499999999996</v>
      </c>
      <c r="N196" s="1"/>
      <c r="O196" s="1"/>
    </row>
    <row r="197" spans="1:15" ht="12.75" customHeight="1">
      <c r="A197" s="51">
        <v>188</v>
      </c>
      <c r="B197" s="53" t="s">
        <v>232</v>
      </c>
      <c r="C197" s="31">
        <v>2437.9</v>
      </c>
      <c r="D197" s="36">
        <v>2445.4833333333336</v>
      </c>
      <c r="E197" s="36">
        <v>2406.416666666667</v>
      </c>
      <c r="F197" s="36">
        <v>2374.9333333333334</v>
      </c>
      <c r="G197" s="36">
        <v>2335.8666666666668</v>
      </c>
      <c r="H197" s="36">
        <v>2476.9666666666672</v>
      </c>
      <c r="I197" s="36">
        <v>2516.0333333333338</v>
      </c>
      <c r="J197" s="36">
        <v>2547.5166666666673</v>
      </c>
      <c r="K197" s="31">
        <v>2484.5500000000002</v>
      </c>
      <c r="L197" s="31">
        <v>2414</v>
      </c>
      <c r="M197" s="31">
        <v>2.7282099999999998</v>
      </c>
      <c r="N197" s="1"/>
      <c r="O197" s="1"/>
    </row>
    <row r="198" spans="1:15" ht="12.75" customHeight="1">
      <c r="A198" s="51">
        <v>189</v>
      </c>
      <c r="B198" s="53" t="s">
        <v>299</v>
      </c>
      <c r="C198" s="31">
        <v>1003.85</v>
      </c>
      <c r="D198" s="36">
        <v>1012.1833333333334</v>
      </c>
      <c r="E198" s="36">
        <v>990.66666666666674</v>
      </c>
      <c r="F198" s="36">
        <v>977.48333333333335</v>
      </c>
      <c r="G198" s="36">
        <v>955.9666666666667</v>
      </c>
      <c r="H198" s="36">
        <v>1025.3666666666668</v>
      </c>
      <c r="I198" s="36">
        <v>1046.8833333333334</v>
      </c>
      <c r="J198" s="36">
        <v>1060.0666666666668</v>
      </c>
      <c r="K198" s="31">
        <v>1033.7</v>
      </c>
      <c r="L198" s="31">
        <v>999</v>
      </c>
      <c r="M198" s="31">
        <v>5.3086000000000002</v>
      </c>
      <c r="N198" s="1"/>
      <c r="O198" s="1"/>
    </row>
    <row r="199" spans="1:15" ht="12.75" customHeight="1">
      <c r="A199" s="51">
        <v>190</v>
      </c>
      <c r="B199" s="53" t="s">
        <v>233</v>
      </c>
      <c r="C199" s="31">
        <v>3246.4</v>
      </c>
      <c r="D199" s="36">
        <v>3255.6666666666665</v>
      </c>
      <c r="E199" s="36">
        <v>3216.333333333333</v>
      </c>
      <c r="F199" s="36">
        <v>3186.2666666666664</v>
      </c>
      <c r="G199" s="36">
        <v>3146.9333333333329</v>
      </c>
      <c r="H199" s="36">
        <v>3285.7333333333331</v>
      </c>
      <c r="I199" s="36">
        <v>3325.0666666666662</v>
      </c>
      <c r="J199" s="36">
        <v>3355.1333333333332</v>
      </c>
      <c r="K199" s="31">
        <v>3295</v>
      </c>
      <c r="L199" s="31">
        <v>3225.6</v>
      </c>
      <c r="M199" s="31">
        <v>6.0409600000000001</v>
      </c>
      <c r="N199" s="1"/>
      <c r="O199" s="1"/>
    </row>
    <row r="200" spans="1:15" ht="12.75" customHeight="1">
      <c r="A200" s="51">
        <v>191</v>
      </c>
      <c r="B200" s="53" t="s">
        <v>300</v>
      </c>
      <c r="C200" s="31">
        <v>45.1</v>
      </c>
      <c r="D200" s="36">
        <v>45.333333333333336</v>
      </c>
      <c r="E200" s="36">
        <v>44.56666666666667</v>
      </c>
      <c r="F200" s="36">
        <v>44.033333333333331</v>
      </c>
      <c r="G200" s="36">
        <v>43.266666666666666</v>
      </c>
      <c r="H200" s="36">
        <v>45.866666666666674</v>
      </c>
      <c r="I200" s="36">
        <v>46.63333333333334</v>
      </c>
      <c r="J200" s="36">
        <v>47.166666666666679</v>
      </c>
      <c r="K200" s="31">
        <v>46.1</v>
      </c>
      <c r="L200" s="31">
        <v>44.8</v>
      </c>
      <c r="M200" s="31">
        <v>146.97439</v>
      </c>
      <c r="N200" s="1"/>
      <c r="O200" s="1"/>
    </row>
    <row r="201" spans="1:15" ht="12.75" customHeight="1">
      <c r="A201" s="51">
        <v>192</v>
      </c>
      <c r="B201" s="53" t="s">
        <v>298</v>
      </c>
      <c r="C201" s="31">
        <v>90.2</v>
      </c>
      <c r="D201" s="36">
        <v>90.7</v>
      </c>
      <c r="E201" s="36">
        <v>88.600000000000009</v>
      </c>
      <c r="F201" s="36">
        <v>87</v>
      </c>
      <c r="G201" s="36">
        <v>84.9</v>
      </c>
      <c r="H201" s="36">
        <v>92.300000000000011</v>
      </c>
      <c r="I201" s="36">
        <v>94.4</v>
      </c>
      <c r="J201" s="36">
        <v>96.000000000000014</v>
      </c>
      <c r="K201" s="31">
        <v>92.8</v>
      </c>
      <c r="L201" s="31">
        <v>89.1</v>
      </c>
      <c r="M201" s="31">
        <v>58.417830000000002</v>
      </c>
      <c r="N201" s="1"/>
      <c r="O201" s="1"/>
    </row>
    <row r="202" spans="1:15" ht="12.75" customHeight="1">
      <c r="A202" s="51">
        <v>193</v>
      </c>
      <c r="B202" s="53" t="s">
        <v>234</v>
      </c>
      <c r="C202" s="31">
        <v>1964.7</v>
      </c>
      <c r="D202" s="36">
        <v>1955.55</v>
      </c>
      <c r="E202" s="36">
        <v>1937.1</v>
      </c>
      <c r="F202" s="36">
        <v>1909.5</v>
      </c>
      <c r="G202" s="36">
        <v>1891.05</v>
      </c>
      <c r="H202" s="36">
        <v>1983.1499999999999</v>
      </c>
      <c r="I202" s="36">
        <v>2001.6000000000001</v>
      </c>
      <c r="J202" s="36">
        <v>2029.1999999999998</v>
      </c>
      <c r="K202" s="31">
        <v>1974</v>
      </c>
      <c r="L202" s="31">
        <v>1927.95</v>
      </c>
      <c r="M202" s="31">
        <v>15.6304</v>
      </c>
      <c r="N202" s="1"/>
      <c r="O202" s="1"/>
    </row>
    <row r="203" spans="1:15" ht="12.75" customHeight="1">
      <c r="A203" s="51">
        <v>194</v>
      </c>
      <c r="B203" s="53" t="s">
        <v>235</v>
      </c>
      <c r="C203" s="31">
        <v>1801.7</v>
      </c>
      <c r="D203" s="36">
        <v>1816.2166666666665</v>
      </c>
      <c r="E203" s="36">
        <v>1781.4333333333329</v>
      </c>
      <c r="F203" s="36">
        <v>1761.1666666666665</v>
      </c>
      <c r="G203" s="36">
        <v>1726.383333333333</v>
      </c>
      <c r="H203" s="36">
        <v>1836.4833333333329</v>
      </c>
      <c r="I203" s="36">
        <v>1871.2666666666662</v>
      </c>
      <c r="J203" s="36">
        <v>1891.5333333333328</v>
      </c>
      <c r="K203" s="31">
        <v>1851</v>
      </c>
      <c r="L203" s="31">
        <v>1795.95</v>
      </c>
      <c r="M203" s="31">
        <v>2.19353</v>
      </c>
      <c r="N203" s="1"/>
      <c r="O203" s="1"/>
    </row>
    <row r="204" spans="1:15" ht="12.75" customHeight="1">
      <c r="A204" s="51">
        <v>195</v>
      </c>
      <c r="B204" s="53" t="s">
        <v>236</v>
      </c>
      <c r="C204" s="31">
        <v>10274.049999999999</v>
      </c>
      <c r="D204" s="36">
        <v>10187.85</v>
      </c>
      <c r="E204" s="36">
        <v>10075.700000000001</v>
      </c>
      <c r="F204" s="36">
        <v>9877.35</v>
      </c>
      <c r="G204" s="36">
        <v>9765.2000000000007</v>
      </c>
      <c r="H204" s="36">
        <v>10386.200000000001</v>
      </c>
      <c r="I204" s="36">
        <v>10498.349999999999</v>
      </c>
      <c r="J204" s="36">
        <v>10696.7</v>
      </c>
      <c r="K204" s="31">
        <v>10300</v>
      </c>
      <c r="L204" s="31">
        <v>9989.5</v>
      </c>
      <c r="M204" s="31">
        <v>3.34463</v>
      </c>
      <c r="N204" s="1"/>
      <c r="O204" s="1"/>
    </row>
    <row r="205" spans="1:15" ht="12.75" customHeight="1">
      <c r="A205" s="51">
        <v>196</v>
      </c>
      <c r="B205" s="53" t="s">
        <v>302</v>
      </c>
      <c r="C205" s="31">
        <v>142.1</v>
      </c>
      <c r="D205" s="36">
        <v>142.68333333333334</v>
      </c>
      <c r="E205" s="36">
        <v>140.36666666666667</v>
      </c>
      <c r="F205" s="36">
        <v>138.63333333333333</v>
      </c>
      <c r="G205" s="36">
        <v>136.31666666666666</v>
      </c>
      <c r="H205" s="36">
        <v>144.41666666666669</v>
      </c>
      <c r="I205" s="36">
        <v>146.73333333333335</v>
      </c>
      <c r="J205" s="36">
        <v>148.4666666666667</v>
      </c>
      <c r="K205" s="31">
        <v>145</v>
      </c>
      <c r="L205" s="31">
        <v>140.94999999999999</v>
      </c>
      <c r="M205" s="31">
        <v>155.34612999999999</v>
      </c>
      <c r="N205" s="1"/>
      <c r="O205" s="1"/>
    </row>
    <row r="206" spans="1:15" ht="12.75" customHeight="1">
      <c r="A206" s="51">
        <v>197</v>
      </c>
      <c r="B206" s="53" t="s">
        <v>237</v>
      </c>
      <c r="C206" s="31">
        <v>539.65</v>
      </c>
      <c r="D206" s="36">
        <v>538.91666666666663</v>
      </c>
      <c r="E206" s="36">
        <v>535.13333333333321</v>
      </c>
      <c r="F206" s="36">
        <v>530.61666666666656</v>
      </c>
      <c r="G206" s="36">
        <v>526.83333333333314</v>
      </c>
      <c r="H206" s="36">
        <v>543.43333333333328</v>
      </c>
      <c r="I206" s="36">
        <v>547.21666666666681</v>
      </c>
      <c r="J206" s="36">
        <v>551.73333333333335</v>
      </c>
      <c r="K206" s="31">
        <v>542.70000000000005</v>
      </c>
      <c r="L206" s="31">
        <v>534.4</v>
      </c>
      <c r="M206" s="31">
        <v>21.626899999999999</v>
      </c>
      <c r="N206" s="1"/>
      <c r="O206" s="1"/>
    </row>
    <row r="207" spans="1:15" ht="12.75" customHeight="1">
      <c r="A207" s="51">
        <v>198</v>
      </c>
      <c r="B207" s="53" t="s">
        <v>303</v>
      </c>
      <c r="C207" s="31">
        <v>1269.55</v>
      </c>
      <c r="D207" s="36">
        <v>1265.4666666666665</v>
      </c>
      <c r="E207" s="36">
        <v>1253.083333333333</v>
      </c>
      <c r="F207" s="36">
        <v>1236.6166666666666</v>
      </c>
      <c r="G207" s="36">
        <v>1224.2333333333331</v>
      </c>
      <c r="H207" s="36">
        <v>1281.9333333333329</v>
      </c>
      <c r="I207" s="36">
        <v>1294.3166666666666</v>
      </c>
      <c r="J207" s="36">
        <v>1310.7833333333328</v>
      </c>
      <c r="K207" s="31">
        <v>1277.8499999999999</v>
      </c>
      <c r="L207" s="31">
        <v>1249</v>
      </c>
      <c r="M207" s="31">
        <v>18.299869999999999</v>
      </c>
      <c r="N207" s="1"/>
      <c r="O207" s="1"/>
    </row>
    <row r="208" spans="1:15" ht="12.75" customHeight="1">
      <c r="A208" s="51">
        <v>199</v>
      </c>
      <c r="B208" s="53" t="s">
        <v>238</v>
      </c>
      <c r="C208" s="31">
        <v>267.8</v>
      </c>
      <c r="D208" s="36">
        <v>265.81666666666666</v>
      </c>
      <c r="E208" s="36">
        <v>262.48333333333335</v>
      </c>
      <c r="F208" s="36">
        <v>257.16666666666669</v>
      </c>
      <c r="G208" s="36">
        <v>253.83333333333337</v>
      </c>
      <c r="H208" s="36">
        <v>271.13333333333333</v>
      </c>
      <c r="I208" s="36">
        <v>274.4666666666667</v>
      </c>
      <c r="J208" s="36">
        <v>279.7833333333333</v>
      </c>
      <c r="K208" s="31">
        <v>269.14999999999998</v>
      </c>
      <c r="L208" s="31">
        <v>260.5</v>
      </c>
      <c r="M208" s="31">
        <v>116.48515</v>
      </c>
      <c r="N208" s="1"/>
      <c r="O208" s="1"/>
    </row>
    <row r="209" spans="1:15" ht="12.75" customHeight="1">
      <c r="A209" s="51">
        <v>200</v>
      </c>
      <c r="B209" s="53" t="s">
        <v>239</v>
      </c>
      <c r="C209" s="31">
        <v>1040.4000000000001</v>
      </c>
      <c r="D209" s="36">
        <v>1030.0666666666666</v>
      </c>
      <c r="E209" s="36">
        <v>1017.1333333333332</v>
      </c>
      <c r="F209" s="36">
        <v>993.86666666666656</v>
      </c>
      <c r="G209" s="36">
        <v>980.93333333333317</v>
      </c>
      <c r="H209" s="36">
        <v>1053.3333333333333</v>
      </c>
      <c r="I209" s="36">
        <v>1066.2666666666667</v>
      </c>
      <c r="J209" s="36">
        <v>1089.5333333333333</v>
      </c>
      <c r="K209" s="31">
        <v>1043</v>
      </c>
      <c r="L209" s="31">
        <v>1006.8</v>
      </c>
      <c r="M209" s="31">
        <v>15.57213</v>
      </c>
      <c r="N209" s="1"/>
      <c r="O209" s="1"/>
    </row>
    <row r="210" spans="1:15" ht="12.75" customHeight="1">
      <c r="A210" s="51">
        <v>201</v>
      </c>
      <c r="B210" s="53" t="s">
        <v>304</v>
      </c>
      <c r="C210" s="31">
        <v>1333</v>
      </c>
      <c r="D210" s="36">
        <v>1327.9666666666665</v>
      </c>
      <c r="E210" s="36">
        <v>1318.833333333333</v>
      </c>
      <c r="F210" s="36">
        <v>1304.6666666666665</v>
      </c>
      <c r="G210" s="36">
        <v>1295.5333333333331</v>
      </c>
      <c r="H210" s="36">
        <v>1342.133333333333</v>
      </c>
      <c r="I210" s="36">
        <v>1351.2666666666667</v>
      </c>
      <c r="J210" s="36">
        <v>1365.4333333333329</v>
      </c>
      <c r="K210" s="31">
        <v>1337.1</v>
      </c>
      <c r="L210" s="31">
        <v>1313.8</v>
      </c>
      <c r="M210" s="31">
        <v>0.80210999999999999</v>
      </c>
      <c r="N210" s="1"/>
      <c r="O210" s="1"/>
    </row>
    <row r="211" spans="1:15" ht="12.75" customHeight="1">
      <c r="A211" s="51">
        <v>202</v>
      </c>
      <c r="B211" s="53" t="s">
        <v>240</v>
      </c>
      <c r="C211" s="31">
        <v>473</v>
      </c>
      <c r="D211" s="36">
        <v>473.33333333333331</v>
      </c>
      <c r="E211" s="36">
        <v>469.66666666666663</v>
      </c>
      <c r="F211" s="36">
        <v>466.33333333333331</v>
      </c>
      <c r="G211" s="36">
        <v>462.66666666666663</v>
      </c>
      <c r="H211" s="36">
        <v>476.66666666666663</v>
      </c>
      <c r="I211" s="36">
        <v>480.33333333333326</v>
      </c>
      <c r="J211" s="36">
        <v>483.66666666666663</v>
      </c>
      <c r="K211" s="31">
        <v>477</v>
      </c>
      <c r="L211" s="31">
        <v>470</v>
      </c>
      <c r="M211" s="31">
        <v>50.256500000000003</v>
      </c>
      <c r="N211" s="1"/>
      <c r="O211" s="1"/>
    </row>
    <row r="212" spans="1:15" ht="12.75" customHeight="1">
      <c r="A212" s="51">
        <v>203</v>
      </c>
      <c r="B212" s="53" t="s">
        <v>305</v>
      </c>
      <c r="C212" s="31">
        <v>24.35</v>
      </c>
      <c r="D212" s="36">
        <v>24.7</v>
      </c>
      <c r="E212" s="36">
        <v>23.9</v>
      </c>
      <c r="F212" s="36">
        <v>23.45</v>
      </c>
      <c r="G212" s="36">
        <v>22.65</v>
      </c>
      <c r="H212" s="36">
        <v>25.15</v>
      </c>
      <c r="I212" s="36">
        <v>25.950000000000003</v>
      </c>
      <c r="J212" s="36">
        <v>26.4</v>
      </c>
      <c r="K212" s="31">
        <v>25.5</v>
      </c>
      <c r="L212" s="31">
        <v>24.25</v>
      </c>
      <c r="M212" s="31">
        <v>3009.9394699999998</v>
      </c>
      <c r="N212" s="1"/>
      <c r="O212" s="1"/>
    </row>
    <row r="213" spans="1:15" ht="12.75" customHeight="1">
      <c r="A213" s="51">
        <v>204</v>
      </c>
      <c r="B213" s="53" t="s">
        <v>241</v>
      </c>
      <c r="C213" s="31">
        <v>161.75</v>
      </c>
      <c r="D213" s="36">
        <v>163.56666666666666</v>
      </c>
      <c r="E213" s="36">
        <v>159.23333333333332</v>
      </c>
      <c r="F213" s="36">
        <v>156.71666666666667</v>
      </c>
      <c r="G213" s="36">
        <v>152.38333333333333</v>
      </c>
      <c r="H213" s="36">
        <v>166.08333333333331</v>
      </c>
      <c r="I213" s="36">
        <v>170.41666666666669</v>
      </c>
      <c r="J213" s="36">
        <v>172.93333333333331</v>
      </c>
      <c r="K213" s="31">
        <v>167.9</v>
      </c>
      <c r="L213" s="31">
        <v>161.05000000000001</v>
      </c>
      <c r="M213" s="31">
        <v>296.86723999999998</v>
      </c>
      <c r="N213" s="1"/>
      <c r="O213" s="1"/>
    </row>
    <row r="214" spans="1:15" ht="12.75" customHeight="1">
      <c r="A214" s="51">
        <v>205</v>
      </c>
      <c r="B214" s="53" t="s">
        <v>306</v>
      </c>
      <c r="C214" s="31">
        <v>135.55000000000001</v>
      </c>
      <c r="D214" s="36">
        <v>135.20000000000002</v>
      </c>
      <c r="E214" s="36">
        <v>132.70000000000005</v>
      </c>
      <c r="F214" s="36">
        <v>129.85000000000002</v>
      </c>
      <c r="G214" s="36">
        <v>127.35000000000005</v>
      </c>
      <c r="H214" s="36">
        <v>138.05000000000004</v>
      </c>
      <c r="I214" s="36">
        <v>140.54999999999998</v>
      </c>
      <c r="J214" s="36">
        <v>143.40000000000003</v>
      </c>
      <c r="K214" s="31">
        <v>137.69999999999999</v>
      </c>
      <c r="L214" s="31">
        <v>132.35</v>
      </c>
      <c r="M214" s="31">
        <v>558.71016999999995</v>
      </c>
      <c r="N214" s="1"/>
      <c r="O214" s="1"/>
    </row>
    <row r="215" spans="1:15" ht="12.75" customHeight="1">
      <c r="A215" s="51">
        <v>206</v>
      </c>
      <c r="B215" s="53" t="s">
        <v>242</v>
      </c>
      <c r="C215" s="31">
        <v>748.5</v>
      </c>
      <c r="D215" s="36">
        <v>744.16666666666663</v>
      </c>
      <c r="E215" s="36">
        <v>737.88333333333321</v>
      </c>
      <c r="F215" s="36">
        <v>727.26666666666654</v>
      </c>
      <c r="G215" s="36">
        <v>720.98333333333312</v>
      </c>
      <c r="H215" s="36">
        <v>754.7833333333333</v>
      </c>
      <c r="I215" s="36">
        <v>761.06666666666683</v>
      </c>
      <c r="J215" s="36">
        <v>771.68333333333339</v>
      </c>
      <c r="K215" s="31">
        <v>750.45</v>
      </c>
      <c r="L215" s="31">
        <v>733.55</v>
      </c>
      <c r="M215" s="31">
        <v>5.1778399999999998</v>
      </c>
      <c r="N215" s="1"/>
      <c r="O215" s="1"/>
    </row>
    <row r="216" spans="1:15" ht="12.75" customHeight="1">
      <c r="A216" s="54"/>
      <c r="B216" s="53"/>
      <c r="C216" s="31"/>
      <c r="D216" s="36"/>
      <c r="E216" s="36"/>
      <c r="F216" s="36"/>
      <c r="G216" s="36"/>
      <c r="H216" s="36"/>
      <c r="I216" s="36"/>
      <c r="J216" s="36"/>
      <c r="K216" s="31"/>
      <c r="L216" s="31"/>
      <c r="M216" s="31"/>
      <c r="N216" s="1"/>
      <c r="O216" s="1"/>
    </row>
    <row r="217" spans="1:15" ht="12.75" customHeight="1">
      <c r="A217" s="55"/>
      <c r="B217" s="56"/>
      <c r="C217" s="57"/>
      <c r="D217" s="57"/>
      <c r="E217" s="57"/>
      <c r="F217" s="57"/>
      <c r="G217" s="57"/>
      <c r="H217" s="57"/>
      <c r="I217" s="57"/>
      <c r="J217" s="57"/>
      <c r="K217" s="57"/>
      <c r="L217" s="58"/>
      <c r="M217" s="1"/>
      <c r="N217" s="1"/>
      <c r="O217" s="1"/>
    </row>
    <row r="218" spans="1:15" ht="12.75" customHeight="1">
      <c r="A218" s="55"/>
      <c r="B218" s="1"/>
      <c r="C218" s="57"/>
      <c r="D218" s="57"/>
      <c r="E218" s="57"/>
      <c r="F218" s="57"/>
      <c r="G218" s="57"/>
      <c r="H218" s="57"/>
      <c r="I218" s="57"/>
      <c r="J218" s="57"/>
      <c r="K218" s="57"/>
      <c r="L218" s="58"/>
      <c r="M218" s="1"/>
      <c r="N218" s="1"/>
      <c r="O218" s="1"/>
    </row>
    <row r="219" spans="1:15" ht="12.75" customHeight="1">
      <c r="A219" s="55"/>
      <c r="B219" s="1"/>
      <c r="C219" s="57"/>
      <c r="D219" s="57"/>
      <c r="E219" s="57"/>
      <c r="F219" s="57"/>
      <c r="G219" s="57"/>
      <c r="H219" s="57"/>
      <c r="I219" s="57"/>
      <c r="J219" s="57"/>
      <c r="K219" s="57"/>
      <c r="L219" s="58"/>
      <c r="M219" s="1"/>
      <c r="N219" s="1"/>
      <c r="O219" s="1"/>
    </row>
    <row r="220" spans="1:15" ht="12.75" customHeight="1">
      <c r="A220" s="59" t="s">
        <v>307</v>
      </c>
      <c r="B220" s="1"/>
      <c r="C220" s="57"/>
      <c r="D220" s="57"/>
      <c r="E220" s="57"/>
      <c r="F220" s="57"/>
      <c r="G220" s="57"/>
      <c r="H220" s="57"/>
      <c r="I220" s="57"/>
      <c r="J220" s="57"/>
      <c r="K220" s="57"/>
      <c r="L220" s="58"/>
      <c r="M220" s="1"/>
      <c r="N220" s="1"/>
      <c r="O220" s="1"/>
    </row>
    <row r="221" spans="1:15" ht="12.75" customHeight="1">
      <c r="A221" s="1"/>
      <c r="B221" s="1"/>
      <c r="C221" s="57"/>
      <c r="D221" s="57"/>
      <c r="E221" s="57"/>
      <c r="F221" s="57"/>
      <c r="G221" s="57"/>
      <c r="H221" s="57"/>
      <c r="I221" s="57"/>
      <c r="J221" s="57"/>
      <c r="K221" s="57"/>
      <c r="L221" s="58"/>
      <c r="M221" s="1"/>
      <c r="N221" s="1"/>
      <c r="O221" s="1"/>
    </row>
    <row r="222" spans="1:15" ht="12.75" customHeight="1">
      <c r="A222" s="1"/>
      <c r="B222" s="1"/>
      <c r="C222" s="57"/>
      <c r="D222" s="57"/>
      <c r="E222" s="57"/>
      <c r="F222" s="57"/>
      <c r="G222" s="57"/>
      <c r="H222" s="57"/>
      <c r="I222" s="57"/>
      <c r="J222" s="57"/>
      <c r="K222" s="57"/>
      <c r="L222" s="58"/>
      <c r="M222" s="1"/>
      <c r="N222" s="1"/>
      <c r="O222" s="1"/>
    </row>
    <row r="223" spans="1:15" ht="12.75" customHeight="1">
      <c r="A223" s="60" t="s">
        <v>308</v>
      </c>
      <c r="B223" s="1"/>
      <c r="C223" s="57"/>
      <c r="D223" s="57"/>
      <c r="E223" s="57"/>
      <c r="F223" s="57"/>
      <c r="G223" s="57"/>
      <c r="H223" s="57"/>
      <c r="I223" s="57"/>
      <c r="J223" s="57"/>
      <c r="K223" s="57"/>
      <c r="L223" s="58"/>
      <c r="M223" s="1"/>
      <c r="N223" s="1"/>
      <c r="O223" s="1"/>
    </row>
    <row r="224" spans="1:15" ht="12.75" customHeight="1">
      <c r="A224" s="61"/>
      <c r="B224" s="1"/>
      <c r="C224" s="57"/>
      <c r="D224" s="57"/>
      <c r="E224" s="57"/>
      <c r="F224" s="57"/>
      <c r="G224" s="57"/>
      <c r="H224" s="57"/>
      <c r="I224" s="57"/>
      <c r="J224" s="57"/>
      <c r="K224" s="57"/>
      <c r="L224" s="58"/>
      <c r="M224" s="1"/>
      <c r="N224" s="1"/>
      <c r="O224" s="1"/>
    </row>
    <row r="225" spans="1:15" ht="12.75" customHeight="1">
      <c r="A225" s="62" t="s">
        <v>309</v>
      </c>
      <c r="B225" s="1"/>
      <c r="C225" s="57"/>
      <c r="D225" s="57"/>
      <c r="E225" s="57"/>
      <c r="F225" s="57"/>
      <c r="G225" s="57"/>
      <c r="H225" s="57"/>
      <c r="I225" s="57"/>
      <c r="J225" s="57"/>
      <c r="K225" s="57"/>
      <c r="L225" s="58"/>
      <c r="M225" s="1"/>
      <c r="N225" s="1"/>
      <c r="O225" s="1"/>
    </row>
    <row r="226" spans="1:15" ht="12.75" customHeight="1">
      <c r="A226" s="44" t="s">
        <v>243</v>
      </c>
      <c r="B226" s="1"/>
      <c r="C226" s="57"/>
      <c r="D226" s="57"/>
      <c r="E226" s="57"/>
      <c r="F226" s="57"/>
      <c r="G226" s="57"/>
      <c r="H226" s="57"/>
      <c r="I226" s="57"/>
      <c r="J226" s="57"/>
      <c r="K226" s="57"/>
      <c r="L226" s="58"/>
      <c r="M226" s="1"/>
      <c r="N226" s="1"/>
      <c r="O226" s="1"/>
    </row>
    <row r="227" spans="1:15" ht="12.75" customHeight="1">
      <c r="A227" s="44" t="s">
        <v>244</v>
      </c>
      <c r="B227" s="1"/>
      <c r="C227" s="57"/>
      <c r="D227" s="57"/>
      <c r="E227" s="57"/>
      <c r="F227" s="57"/>
      <c r="G227" s="57"/>
      <c r="H227" s="57"/>
      <c r="I227" s="57"/>
      <c r="J227" s="57"/>
      <c r="K227" s="57"/>
      <c r="L227" s="58"/>
      <c r="M227" s="1"/>
      <c r="N227" s="1"/>
      <c r="O227" s="1"/>
    </row>
    <row r="228" spans="1:15" ht="12.75" customHeight="1">
      <c r="A228" s="44" t="s">
        <v>245</v>
      </c>
      <c r="B228" s="1"/>
      <c r="C228" s="63"/>
      <c r="D228" s="63"/>
      <c r="E228" s="63"/>
      <c r="F228" s="63"/>
      <c r="G228" s="63"/>
      <c r="H228" s="63"/>
      <c r="I228" s="63"/>
      <c r="J228" s="63"/>
      <c r="K228" s="63"/>
      <c r="L228" s="58"/>
      <c r="M228" s="1"/>
      <c r="N228" s="1"/>
      <c r="O228" s="1"/>
    </row>
    <row r="229" spans="1:15" ht="12.75" customHeight="1">
      <c r="A229" s="44" t="s">
        <v>246</v>
      </c>
      <c r="B229" s="1"/>
      <c r="C229" s="57"/>
      <c r="D229" s="57"/>
      <c r="E229" s="57"/>
      <c r="F229" s="57"/>
      <c r="G229" s="57"/>
      <c r="H229" s="57"/>
      <c r="I229" s="57"/>
      <c r="J229" s="57"/>
      <c r="K229" s="57"/>
      <c r="L229" s="58"/>
      <c r="M229" s="1"/>
      <c r="N229" s="1"/>
      <c r="O229" s="1"/>
    </row>
    <row r="230" spans="1:15" ht="12.75" customHeight="1">
      <c r="A230" s="44" t="s">
        <v>247</v>
      </c>
      <c r="B230" s="1"/>
      <c r="C230" s="57"/>
      <c r="D230" s="57"/>
      <c r="E230" s="57"/>
      <c r="F230" s="57"/>
      <c r="G230" s="57"/>
      <c r="H230" s="57"/>
      <c r="I230" s="57"/>
      <c r="J230" s="57"/>
      <c r="K230" s="57"/>
      <c r="L230" s="58"/>
      <c r="M230" s="1"/>
      <c r="N230" s="1"/>
      <c r="O230" s="1"/>
    </row>
    <row r="231" spans="1:15" ht="12.75" customHeight="1">
      <c r="A231" s="64"/>
      <c r="B231" s="1"/>
      <c r="C231" s="57"/>
      <c r="D231" s="57"/>
      <c r="E231" s="57"/>
      <c r="F231" s="57"/>
      <c r="G231" s="57"/>
      <c r="H231" s="57"/>
      <c r="I231" s="57"/>
      <c r="J231" s="57"/>
      <c r="K231" s="57"/>
      <c r="L231" s="58"/>
      <c r="M231" s="1"/>
      <c r="N231" s="1"/>
      <c r="O231" s="1"/>
    </row>
    <row r="232" spans="1:15" ht="12.75" customHeight="1">
      <c r="A232" s="1"/>
      <c r="B232" s="1"/>
      <c r="C232" s="57"/>
      <c r="D232" s="57"/>
      <c r="E232" s="57"/>
      <c r="F232" s="57"/>
      <c r="G232" s="57"/>
      <c r="H232" s="57"/>
      <c r="I232" s="57"/>
      <c r="J232" s="57"/>
      <c r="K232" s="57"/>
      <c r="L232" s="58"/>
      <c r="M232" s="1"/>
      <c r="N232" s="1"/>
      <c r="O232" s="1"/>
    </row>
    <row r="233" spans="1:15" ht="12.75" customHeight="1">
      <c r="A233" s="1"/>
      <c r="B233" s="1"/>
      <c r="C233" s="57"/>
      <c r="D233" s="57"/>
      <c r="E233" s="57"/>
      <c r="F233" s="57"/>
      <c r="G233" s="57"/>
      <c r="H233" s="57"/>
      <c r="I233" s="57"/>
      <c r="J233" s="57"/>
      <c r="K233" s="57"/>
      <c r="L233" s="58"/>
      <c r="M233" s="1"/>
      <c r="N233" s="1"/>
      <c r="O233" s="1"/>
    </row>
    <row r="234" spans="1:15" ht="12.75" customHeight="1">
      <c r="A234" s="1"/>
      <c r="B234" s="1"/>
      <c r="C234" s="57"/>
      <c r="D234" s="57"/>
      <c r="E234" s="57"/>
      <c r="F234" s="57"/>
      <c r="G234" s="57"/>
      <c r="H234" s="57"/>
      <c r="I234" s="57"/>
      <c r="J234" s="57"/>
      <c r="K234" s="57"/>
      <c r="L234" s="58"/>
      <c r="M234" s="1"/>
      <c r="N234" s="1"/>
      <c r="O234" s="1"/>
    </row>
    <row r="235" spans="1:15" ht="12.75" customHeight="1">
      <c r="A235" s="1"/>
      <c r="B235" s="1"/>
      <c r="C235" s="57"/>
      <c r="D235" s="57"/>
      <c r="E235" s="57"/>
      <c r="F235" s="57"/>
      <c r="G235" s="57"/>
      <c r="H235" s="57"/>
      <c r="I235" s="57"/>
      <c r="J235" s="57"/>
      <c r="K235" s="57"/>
      <c r="L235" s="58"/>
      <c r="M235" s="1"/>
      <c r="N235" s="1"/>
      <c r="O235" s="1"/>
    </row>
    <row r="236" spans="1:15" ht="12.75" customHeight="1">
      <c r="A236" s="65" t="s">
        <v>248</v>
      </c>
      <c r="B236" s="1"/>
      <c r="C236" s="57"/>
      <c r="D236" s="57"/>
      <c r="E236" s="57"/>
      <c r="F236" s="57"/>
      <c r="G236" s="57"/>
      <c r="H236" s="57"/>
      <c r="I236" s="57"/>
      <c r="J236" s="57"/>
      <c r="K236" s="57"/>
      <c r="L236" s="58"/>
      <c r="M236" s="1"/>
      <c r="N236" s="1"/>
      <c r="O236" s="1"/>
    </row>
    <row r="237" spans="1:15" ht="12.75" customHeight="1">
      <c r="A237" s="66" t="s">
        <v>249</v>
      </c>
      <c r="B237" s="1"/>
      <c r="C237" s="57"/>
      <c r="D237" s="57"/>
      <c r="E237" s="57"/>
      <c r="F237" s="57"/>
      <c r="G237" s="57"/>
      <c r="H237" s="57"/>
      <c r="I237" s="57"/>
      <c r="J237" s="57"/>
      <c r="K237" s="57"/>
      <c r="L237" s="58"/>
      <c r="M237" s="1"/>
      <c r="N237" s="1"/>
      <c r="O237" s="1"/>
    </row>
    <row r="238" spans="1:15" ht="12.75" customHeight="1">
      <c r="A238" s="66" t="s">
        <v>250</v>
      </c>
      <c r="B238" s="1"/>
      <c r="C238" s="57"/>
      <c r="D238" s="57"/>
      <c r="E238" s="57"/>
      <c r="F238" s="57"/>
      <c r="G238" s="57"/>
      <c r="H238" s="57"/>
      <c r="I238" s="57"/>
      <c r="J238" s="57"/>
      <c r="K238" s="57"/>
      <c r="L238" s="58"/>
      <c r="M238" s="1"/>
      <c r="N238" s="1"/>
      <c r="O238" s="1"/>
    </row>
    <row r="239" spans="1:15" ht="12.75" customHeight="1">
      <c r="A239" s="66" t="s">
        <v>251</v>
      </c>
      <c r="B239" s="1"/>
      <c r="C239" s="57"/>
      <c r="D239" s="57"/>
      <c r="E239" s="57"/>
      <c r="F239" s="57"/>
      <c r="G239" s="57"/>
      <c r="H239" s="57"/>
      <c r="I239" s="57"/>
      <c r="J239" s="57"/>
      <c r="K239" s="57"/>
      <c r="L239" s="58"/>
      <c r="M239" s="1"/>
      <c r="N239" s="1"/>
      <c r="O239" s="1"/>
    </row>
    <row r="240" spans="1:15" ht="12.75" customHeight="1">
      <c r="A240" s="66" t="s">
        <v>252</v>
      </c>
      <c r="B240" s="1"/>
      <c r="C240" s="57"/>
      <c r="D240" s="57"/>
      <c r="E240" s="57"/>
      <c r="F240" s="57"/>
      <c r="G240" s="57"/>
      <c r="H240" s="57"/>
      <c r="I240" s="57"/>
      <c r="J240" s="57"/>
      <c r="K240" s="57"/>
      <c r="L240" s="58"/>
      <c r="M240" s="1"/>
      <c r="N240" s="1"/>
      <c r="O240" s="1"/>
    </row>
    <row r="241" spans="1:15" ht="12.75" customHeight="1">
      <c r="A241" s="66" t="s">
        <v>253</v>
      </c>
      <c r="B241" s="1"/>
      <c r="C241" s="57"/>
      <c r="D241" s="57"/>
      <c r="E241" s="57"/>
      <c r="F241" s="57"/>
      <c r="G241" s="57"/>
      <c r="H241" s="57"/>
      <c r="I241" s="57"/>
      <c r="J241" s="57"/>
      <c r="K241" s="57"/>
      <c r="L241" s="58"/>
      <c r="M241" s="1"/>
      <c r="N241" s="1"/>
      <c r="O241" s="1"/>
    </row>
    <row r="242" spans="1:15" ht="12.75" customHeight="1">
      <c r="A242" s="66" t="s">
        <v>254</v>
      </c>
      <c r="B242" s="1"/>
      <c r="C242" s="57"/>
      <c r="D242" s="57"/>
      <c r="E242" s="57"/>
      <c r="F242" s="57"/>
      <c r="G242" s="57"/>
      <c r="H242" s="57"/>
      <c r="I242" s="57"/>
      <c r="J242" s="57"/>
      <c r="K242" s="57"/>
      <c r="L242" s="58"/>
      <c r="M242" s="1"/>
      <c r="N242" s="1"/>
      <c r="O242" s="1"/>
    </row>
    <row r="243" spans="1:15" ht="12.75" customHeight="1">
      <c r="A243" s="66" t="s">
        <v>255</v>
      </c>
      <c r="B243" s="1"/>
      <c r="C243" s="57"/>
      <c r="D243" s="57"/>
      <c r="E243" s="57"/>
      <c r="F243" s="57"/>
      <c r="G243" s="57"/>
      <c r="H243" s="57"/>
      <c r="I243" s="57"/>
      <c r="J243" s="57"/>
      <c r="K243" s="57"/>
      <c r="L243" s="58"/>
      <c r="M243" s="1"/>
      <c r="N243" s="1"/>
      <c r="O243" s="1"/>
    </row>
    <row r="244" spans="1:15" ht="12.75" customHeight="1">
      <c r="A244" s="66" t="s">
        <v>256</v>
      </c>
      <c r="B244" s="1"/>
      <c r="C244" s="57"/>
      <c r="D244" s="57"/>
      <c r="E244" s="57"/>
      <c r="F244" s="57"/>
      <c r="G244" s="57"/>
      <c r="H244" s="57"/>
      <c r="I244" s="57"/>
      <c r="J244" s="57"/>
      <c r="K244" s="57"/>
      <c r="L244" s="58"/>
      <c r="M244" s="1"/>
      <c r="N244" s="1"/>
      <c r="O244" s="1"/>
    </row>
    <row r="245" spans="1:15" ht="12.75" customHeight="1">
      <c r="A245" s="66" t="s">
        <v>257</v>
      </c>
      <c r="B245" s="1"/>
      <c r="C245" s="63"/>
      <c r="D245" s="63"/>
      <c r="E245" s="63"/>
      <c r="F245" s="63"/>
      <c r="G245" s="63"/>
      <c r="H245" s="63"/>
      <c r="I245" s="63"/>
      <c r="J245" s="63"/>
      <c r="K245" s="63"/>
      <c r="L245" s="58"/>
      <c r="M245" s="1"/>
      <c r="N245" s="1"/>
      <c r="O245" s="1"/>
    </row>
    <row r="246" spans="1:15" ht="12.75" customHeight="1">
      <c r="A246" s="1"/>
      <c r="B246" s="1"/>
      <c r="C246" s="57"/>
      <c r="D246" s="57"/>
      <c r="E246" s="57"/>
      <c r="F246" s="57"/>
      <c r="G246" s="57"/>
      <c r="H246" s="57"/>
      <c r="I246" s="57"/>
      <c r="J246" s="57"/>
      <c r="K246" s="57"/>
      <c r="L246" s="58"/>
      <c r="M246" s="1"/>
      <c r="N246" s="1"/>
      <c r="O246" s="1"/>
    </row>
    <row r="247" spans="1:15" ht="12.75" customHeight="1">
      <c r="A247" s="1"/>
      <c r="B247" s="1"/>
      <c r="C247" s="57"/>
      <c r="D247" s="57"/>
      <c r="E247" s="57"/>
      <c r="F247" s="57"/>
      <c r="G247" s="57"/>
      <c r="H247" s="57"/>
      <c r="I247" s="57"/>
      <c r="J247" s="57"/>
      <c r="K247" s="57"/>
      <c r="L247" s="58"/>
      <c r="M247" s="1"/>
      <c r="N247" s="1"/>
      <c r="O247" s="1"/>
    </row>
    <row r="248" spans="1:15" ht="12.75" customHeight="1">
      <c r="A248" s="1"/>
      <c r="B248" s="1"/>
      <c r="C248" s="57"/>
      <c r="D248" s="57"/>
      <c r="E248" s="57"/>
      <c r="F248" s="57"/>
      <c r="G248" s="57"/>
      <c r="H248" s="57"/>
      <c r="I248" s="57"/>
      <c r="J248" s="57"/>
      <c r="K248" s="57"/>
      <c r="L248" s="58"/>
      <c r="M248" s="1"/>
      <c r="N248" s="1"/>
      <c r="O248" s="1"/>
    </row>
    <row r="249" spans="1:15" ht="12.75" customHeight="1">
      <c r="A249" s="1"/>
      <c r="B249" s="1"/>
      <c r="C249" s="57"/>
      <c r="D249" s="57"/>
      <c r="E249" s="57"/>
      <c r="F249" s="57"/>
      <c r="G249" s="57"/>
      <c r="H249" s="57"/>
      <c r="I249" s="57"/>
      <c r="J249" s="57"/>
      <c r="K249" s="57"/>
      <c r="L249" s="58"/>
      <c r="M249" s="1"/>
      <c r="N249" s="1"/>
      <c r="O249" s="1"/>
    </row>
    <row r="250" spans="1:15" ht="12.75" customHeight="1">
      <c r="A250" s="1"/>
      <c r="B250" s="1"/>
      <c r="C250" s="57"/>
      <c r="D250" s="57"/>
      <c r="E250" s="57"/>
      <c r="F250" s="57"/>
      <c r="G250" s="57"/>
      <c r="H250" s="57"/>
      <c r="I250" s="57"/>
      <c r="J250" s="57"/>
      <c r="K250" s="57"/>
      <c r="L250" s="58"/>
      <c r="M250" s="1"/>
      <c r="N250" s="1"/>
      <c r="O250" s="1"/>
    </row>
    <row r="251" spans="1:15" ht="12.75" customHeight="1">
      <c r="A251" s="1"/>
      <c r="B251" s="1"/>
      <c r="C251" s="57"/>
      <c r="D251" s="57"/>
      <c r="E251" s="57"/>
      <c r="F251" s="57"/>
      <c r="G251" s="57"/>
      <c r="H251" s="57"/>
      <c r="I251" s="57"/>
      <c r="J251" s="57"/>
      <c r="K251" s="57"/>
      <c r="L251" s="58"/>
      <c r="M251" s="1"/>
      <c r="N251" s="1"/>
      <c r="O251" s="1"/>
    </row>
    <row r="252" spans="1:15" ht="12.75" customHeight="1">
      <c r="A252" s="1"/>
      <c r="B252" s="1"/>
      <c r="C252" s="57"/>
      <c r="D252" s="57"/>
      <c r="E252" s="57"/>
      <c r="F252" s="57"/>
      <c r="G252" s="57"/>
      <c r="H252" s="57"/>
      <c r="I252" s="57"/>
      <c r="J252" s="57"/>
      <c r="K252" s="57"/>
      <c r="L252" s="58"/>
      <c r="M252" s="1"/>
      <c r="N252" s="1"/>
      <c r="O252" s="1"/>
    </row>
    <row r="253" spans="1:15" ht="12.75" customHeight="1">
      <c r="A253" s="1"/>
      <c r="B253" s="1"/>
      <c r="C253" s="57"/>
      <c r="D253" s="57"/>
      <c r="E253" s="57"/>
      <c r="F253" s="57"/>
      <c r="G253" s="57"/>
      <c r="H253" s="57"/>
      <c r="I253" s="57"/>
      <c r="J253" s="57"/>
      <c r="K253" s="57"/>
      <c r="L253" s="58"/>
      <c r="M253" s="1"/>
      <c r="N253" s="1"/>
      <c r="O253" s="1"/>
    </row>
    <row r="254" spans="1:15" ht="12.75" customHeight="1">
      <c r="A254" s="1"/>
      <c r="B254" s="1"/>
      <c r="C254" s="57"/>
      <c r="D254" s="57"/>
      <c r="E254" s="57"/>
      <c r="F254" s="57"/>
      <c r="G254" s="57"/>
      <c r="H254" s="57"/>
      <c r="I254" s="57"/>
      <c r="J254" s="57"/>
      <c r="K254" s="57"/>
      <c r="L254" s="58"/>
      <c r="M254" s="1"/>
      <c r="N254" s="1"/>
      <c r="O254" s="1"/>
    </row>
    <row r="255" spans="1:15" ht="12.75" customHeight="1">
      <c r="A255" s="1"/>
      <c r="B255" s="1"/>
      <c r="C255" s="57"/>
      <c r="D255" s="57"/>
      <c r="E255" s="57"/>
      <c r="F255" s="57"/>
      <c r="G255" s="57"/>
      <c r="H255" s="57"/>
      <c r="I255" s="57"/>
      <c r="J255" s="57"/>
      <c r="K255" s="57"/>
      <c r="L255" s="58"/>
      <c r="M255" s="1"/>
      <c r="N255" s="1"/>
      <c r="O255" s="1"/>
    </row>
    <row r="256" spans="1:15" ht="12.75" customHeight="1">
      <c r="A256" s="1"/>
      <c r="B256" s="1"/>
      <c r="C256" s="57"/>
      <c r="D256" s="57"/>
      <c r="E256" s="57"/>
      <c r="F256" s="57"/>
      <c r="G256" s="57"/>
      <c r="H256" s="57"/>
      <c r="I256" s="57"/>
      <c r="J256" s="57"/>
      <c r="K256" s="57"/>
      <c r="L256" s="58"/>
      <c r="M256" s="1"/>
      <c r="N256" s="1"/>
      <c r="O256" s="1"/>
    </row>
    <row r="257" spans="1:15" ht="12.75" customHeight="1">
      <c r="A257" s="1"/>
      <c r="B257" s="1"/>
      <c r="C257" s="57"/>
      <c r="D257" s="57"/>
      <c r="E257" s="57"/>
      <c r="F257" s="57"/>
      <c r="G257" s="57"/>
      <c r="H257" s="57"/>
      <c r="I257" s="57"/>
      <c r="J257" s="57"/>
      <c r="K257" s="57"/>
      <c r="L257" s="58"/>
      <c r="M257" s="1"/>
      <c r="N257" s="1"/>
      <c r="O257" s="1"/>
    </row>
    <row r="258" spans="1:15" ht="12.75" customHeight="1">
      <c r="A258" s="1"/>
      <c r="B258" s="1"/>
      <c r="C258" s="57"/>
      <c r="D258" s="57"/>
      <c r="E258" s="57"/>
      <c r="F258" s="57"/>
      <c r="G258" s="57"/>
      <c r="H258" s="57"/>
      <c r="I258" s="57"/>
      <c r="J258" s="57"/>
      <c r="K258" s="57"/>
      <c r="L258" s="58"/>
      <c r="M258" s="1"/>
      <c r="N258" s="1"/>
      <c r="O258" s="1"/>
    </row>
    <row r="259" spans="1:15" ht="12.75" customHeight="1">
      <c r="A259" s="1"/>
      <c r="B259" s="1"/>
      <c r="C259" s="57"/>
      <c r="D259" s="57"/>
      <c r="E259" s="57"/>
      <c r="F259" s="57"/>
      <c r="G259" s="57"/>
      <c r="H259" s="57"/>
      <c r="I259" s="57"/>
      <c r="J259" s="57"/>
      <c r="K259" s="57"/>
      <c r="L259" s="58"/>
      <c r="M259" s="1"/>
      <c r="N259" s="1"/>
      <c r="O259" s="1"/>
    </row>
    <row r="260" spans="1:15" ht="12.75" customHeight="1">
      <c r="A260" s="1"/>
      <c r="B260" s="1"/>
      <c r="C260" s="57"/>
      <c r="D260" s="57"/>
      <c r="E260" s="57"/>
      <c r="F260" s="57"/>
      <c r="G260" s="57"/>
      <c r="H260" s="57"/>
      <c r="I260" s="57"/>
      <c r="J260" s="57"/>
      <c r="K260" s="57"/>
      <c r="L260" s="58"/>
      <c r="M260" s="1"/>
      <c r="N260" s="1"/>
      <c r="O260" s="1"/>
    </row>
    <row r="261" spans="1:15" ht="12.75" customHeight="1">
      <c r="A261" s="1"/>
      <c r="B261" s="1"/>
      <c r="C261" s="57"/>
      <c r="D261" s="57"/>
      <c r="E261" s="57"/>
      <c r="F261" s="57"/>
      <c r="G261" s="57"/>
      <c r="H261" s="57"/>
      <c r="I261" s="57"/>
      <c r="J261" s="57"/>
      <c r="K261" s="57"/>
      <c r="L261" s="58"/>
      <c r="M261" s="1"/>
      <c r="N261" s="1"/>
      <c r="O261" s="1"/>
    </row>
    <row r="262" spans="1:15" ht="12.75" customHeight="1">
      <c r="A262" s="1"/>
      <c r="B262" s="1"/>
      <c r="C262" s="57"/>
      <c r="D262" s="57"/>
      <c r="E262" s="57"/>
      <c r="F262" s="57"/>
      <c r="G262" s="57"/>
      <c r="H262" s="57"/>
      <c r="I262" s="57"/>
      <c r="J262" s="57"/>
      <c r="K262" s="57"/>
      <c r="L262" s="58"/>
      <c r="M262" s="1"/>
      <c r="N262" s="1"/>
      <c r="O262" s="1"/>
    </row>
    <row r="263" spans="1:15" ht="12.75" customHeight="1">
      <c r="A263" s="1"/>
      <c r="B263" s="1"/>
      <c r="C263" s="57"/>
      <c r="D263" s="57"/>
      <c r="E263" s="57"/>
      <c r="F263" s="57"/>
      <c r="G263" s="57"/>
      <c r="H263" s="57"/>
      <c r="I263" s="57"/>
      <c r="J263" s="57"/>
      <c r="K263" s="57"/>
      <c r="L263" s="58"/>
      <c r="M263" s="1"/>
      <c r="N263" s="1"/>
      <c r="O263" s="1"/>
    </row>
    <row r="264" spans="1:15" ht="12.75" customHeight="1">
      <c r="A264" s="1"/>
      <c r="B264" s="1"/>
      <c r="C264" s="57"/>
      <c r="D264" s="57"/>
      <c r="E264" s="57"/>
      <c r="F264" s="57"/>
      <c r="G264" s="57"/>
      <c r="H264" s="57"/>
      <c r="I264" s="57"/>
      <c r="J264" s="57"/>
      <c r="K264" s="57"/>
      <c r="L264" s="58"/>
      <c r="M264" s="1"/>
      <c r="N264" s="1"/>
      <c r="O264" s="1"/>
    </row>
    <row r="265" spans="1:15" ht="12.75" customHeight="1">
      <c r="A265" s="1"/>
      <c r="B265" s="1"/>
      <c r="C265" s="57"/>
      <c r="D265" s="57"/>
      <c r="E265" s="57"/>
      <c r="F265" s="57"/>
      <c r="G265" s="57"/>
      <c r="H265" s="57"/>
      <c r="I265" s="57"/>
      <c r="J265" s="57"/>
      <c r="K265" s="57"/>
      <c r="L265" s="58"/>
      <c r="M265" s="1"/>
      <c r="N265" s="1"/>
      <c r="O265" s="1"/>
    </row>
    <row r="266" spans="1:15" ht="12.75" customHeight="1">
      <c r="A266" s="1"/>
      <c r="B266" s="1"/>
      <c r="C266" s="57"/>
      <c r="D266" s="57"/>
      <c r="E266" s="57"/>
      <c r="F266" s="57"/>
      <c r="G266" s="57"/>
      <c r="H266" s="57"/>
      <c r="I266" s="57"/>
      <c r="J266" s="57"/>
      <c r="K266" s="57"/>
      <c r="L266" s="58"/>
      <c r="M266" s="1"/>
      <c r="N266" s="1"/>
      <c r="O266" s="1"/>
    </row>
    <row r="267" spans="1:15" ht="12.75" customHeight="1">
      <c r="A267" s="1"/>
      <c r="B267" s="1"/>
      <c r="C267" s="57"/>
      <c r="D267" s="57"/>
      <c r="E267" s="57"/>
      <c r="F267" s="57"/>
      <c r="G267" s="57"/>
      <c r="H267" s="57"/>
      <c r="I267" s="57"/>
      <c r="J267" s="57"/>
      <c r="K267" s="57"/>
      <c r="L267" s="58"/>
      <c r="M267" s="1"/>
      <c r="N267" s="1"/>
      <c r="O267" s="1"/>
    </row>
    <row r="268" spans="1:15" ht="12.75" customHeight="1">
      <c r="A268" s="1"/>
      <c r="B268" s="1"/>
      <c r="C268" s="57"/>
      <c r="D268" s="57"/>
      <c r="E268" s="57"/>
      <c r="F268" s="57"/>
      <c r="G268" s="57"/>
      <c r="H268" s="57"/>
      <c r="I268" s="57"/>
      <c r="J268" s="57"/>
      <c r="K268" s="57"/>
      <c r="L268" s="58"/>
      <c r="M268" s="1"/>
      <c r="N268" s="1"/>
      <c r="O268" s="1"/>
    </row>
    <row r="269" spans="1:15" ht="12.75" customHeight="1">
      <c r="A269" s="1"/>
      <c r="B269" s="1"/>
      <c r="C269" s="57"/>
      <c r="D269" s="57"/>
      <c r="E269" s="57"/>
      <c r="F269" s="57"/>
      <c r="G269" s="57"/>
      <c r="H269" s="57"/>
      <c r="I269" s="57"/>
      <c r="J269" s="57"/>
      <c r="K269" s="57"/>
      <c r="L269" s="58"/>
      <c r="M269" s="1"/>
      <c r="N269" s="1"/>
      <c r="O269" s="1"/>
    </row>
    <row r="270" spans="1:15" ht="12.75" customHeight="1">
      <c r="A270" s="1"/>
      <c r="B270" s="1"/>
      <c r="C270" s="57"/>
      <c r="D270" s="57"/>
      <c r="E270" s="57"/>
      <c r="F270" s="57"/>
      <c r="G270" s="57"/>
      <c r="H270" s="57"/>
      <c r="I270" s="57"/>
      <c r="J270" s="57"/>
      <c r="K270" s="57"/>
      <c r="L270" s="58"/>
      <c r="M270" s="1"/>
      <c r="N270" s="1"/>
      <c r="O270" s="1"/>
    </row>
    <row r="271" spans="1:15" ht="12.75" customHeight="1">
      <c r="A271" s="1"/>
      <c r="B271" s="1"/>
      <c r="C271" s="57"/>
      <c r="D271" s="57"/>
      <c r="E271" s="57"/>
      <c r="F271" s="57"/>
      <c r="G271" s="57"/>
      <c r="H271" s="57"/>
      <c r="I271" s="57"/>
      <c r="J271" s="57"/>
      <c r="K271" s="57"/>
      <c r="L271" s="58"/>
      <c r="M271" s="1"/>
      <c r="N271" s="1"/>
      <c r="O271" s="1"/>
    </row>
    <row r="272" spans="1:15" ht="12.75" customHeight="1">
      <c r="A272" s="1"/>
      <c r="B272" s="1"/>
      <c r="C272" s="57"/>
      <c r="D272" s="57"/>
      <c r="E272" s="57"/>
      <c r="F272" s="57"/>
      <c r="G272" s="57"/>
      <c r="H272" s="57"/>
      <c r="I272" s="57"/>
      <c r="J272" s="57"/>
      <c r="K272" s="57"/>
      <c r="L272" s="58"/>
      <c r="M272" s="1"/>
      <c r="N272" s="1"/>
      <c r="O272" s="1"/>
    </row>
    <row r="273" spans="1:15" ht="12.75" customHeight="1">
      <c r="A273" s="1"/>
      <c r="B273" s="1"/>
      <c r="C273" s="57"/>
      <c r="D273" s="57"/>
      <c r="E273" s="57"/>
      <c r="F273" s="57"/>
      <c r="G273" s="57"/>
      <c r="H273" s="57"/>
      <c r="I273" s="57"/>
      <c r="J273" s="57"/>
      <c r="K273" s="57"/>
      <c r="L273" s="58"/>
      <c r="M273" s="1"/>
      <c r="N273" s="1"/>
      <c r="O273" s="1"/>
    </row>
    <row r="274" spans="1:15" ht="12.75" customHeight="1">
      <c r="A274" s="1"/>
      <c r="B274" s="1"/>
      <c r="C274" s="57"/>
      <c r="D274" s="57"/>
      <c r="E274" s="57"/>
      <c r="F274" s="57"/>
      <c r="G274" s="57"/>
      <c r="H274" s="57"/>
      <c r="I274" s="57"/>
      <c r="J274" s="57"/>
      <c r="K274" s="57"/>
      <c r="L274" s="58"/>
      <c r="M274" s="1"/>
      <c r="N274" s="1"/>
      <c r="O274" s="1"/>
    </row>
    <row r="275" spans="1:15" ht="12.75" customHeight="1">
      <c r="A275" s="1"/>
      <c r="B275" s="1"/>
      <c r="C275" s="57"/>
      <c r="D275" s="57"/>
      <c r="E275" s="57"/>
      <c r="F275" s="57"/>
      <c r="G275" s="57"/>
      <c r="H275" s="57"/>
      <c r="I275" s="57"/>
      <c r="J275" s="57"/>
      <c r="K275" s="57"/>
      <c r="L275" s="58"/>
      <c r="M275" s="1"/>
      <c r="N275" s="1"/>
      <c r="O275" s="1"/>
    </row>
    <row r="276" spans="1:15" ht="12.75" customHeight="1">
      <c r="A276" s="1"/>
      <c r="B276" s="1"/>
      <c r="C276" s="57"/>
      <c r="D276" s="57"/>
      <c r="E276" s="57"/>
      <c r="F276" s="57"/>
      <c r="G276" s="57"/>
      <c r="H276" s="57"/>
      <c r="I276" s="57"/>
      <c r="J276" s="57"/>
      <c r="K276" s="57"/>
      <c r="L276" s="58"/>
      <c r="M276" s="1"/>
      <c r="N276" s="1"/>
      <c r="O276" s="1"/>
    </row>
    <row r="277" spans="1:15" ht="12.75" customHeight="1">
      <c r="A277" s="1"/>
      <c r="B277" s="1"/>
      <c r="C277" s="57"/>
      <c r="D277" s="57"/>
      <c r="E277" s="57"/>
      <c r="F277" s="57"/>
      <c r="G277" s="57"/>
      <c r="H277" s="57"/>
      <c r="I277" s="57"/>
      <c r="J277" s="57"/>
      <c r="K277" s="57"/>
      <c r="L277" s="58"/>
      <c r="M277" s="1"/>
      <c r="N277" s="1"/>
      <c r="O277" s="1"/>
    </row>
    <row r="278" spans="1:15" ht="12.75" customHeight="1">
      <c r="A278" s="1"/>
      <c r="B278" s="1"/>
      <c r="C278" s="57"/>
      <c r="D278" s="57"/>
      <c r="E278" s="57"/>
      <c r="F278" s="57"/>
      <c r="G278" s="57"/>
      <c r="H278" s="57"/>
      <c r="I278" s="57"/>
      <c r="J278" s="57"/>
      <c r="K278" s="57"/>
      <c r="L278" s="58"/>
      <c r="M278" s="1"/>
      <c r="N278" s="1"/>
      <c r="O278" s="1"/>
    </row>
    <row r="279" spans="1:15" ht="12.75" customHeight="1">
      <c r="A279" s="1"/>
      <c r="B279" s="1"/>
      <c r="C279" s="57"/>
      <c r="D279" s="57"/>
      <c r="E279" s="57"/>
      <c r="F279" s="57"/>
      <c r="G279" s="57"/>
      <c r="H279" s="57"/>
      <c r="I279" s="57"/>
      <c r="J279" s="57"/>
      <c r="K279" s="57"/>
      <c r="L279" s="58"/>
      <c r="M279" s="1"/>
      <c r="N279" s="1"/>
      <c r="O279" s="1"/>
    </row>
    <row r="280" spans="1:15" ht="12.75" customHeight="1">
      <c r="A280" s="1"/>
      <c r="B280" s="1"/>
      <c r="C280" s="57"/>
      <c r="D280" s="57"/>
      <c r="E280" s="57"/>
      <c r="F280" s="57"/>
      <c r="G280" s="57"/>
      <c r="H280" s="57"/>
      <c r="I280" s="57"/>
      <c r="J280" s="57"/>
      <c r="K280" s="57"/>
      <c r="L280" s="58"/>
      <c r="M280" s="1"/>
      <c r="N280" s="1"/>
      <c r="O280" s="1"/>
    </row>
    <row r="281" spans="1:15" ht="12.75" customHeight="1">
      <c r="A281" s="1"/>
      <c r="B281" s="1"/>
      <c r="C281" s="57"/>
      <c r="D281" s="57"/>
      <c r="E281" s="57"/>
      <c r="F281" s="57"/>
      <c r="G281" s="57"/>
      <c r="H281" s="57"/>
      <c r="I281" s="57"/>
      <c r="J281" s="57"/>
      <c r="K281" s="57"/>
      <c r="L281" s="58"/>
      <c r="M281" s="1"/>
      <c r="N281" s="1"/>
      <c r="O281" s="1"/>
    </row>
    <row r="282" spans="1:15" ht="12.75" customHeight="1">
      <c r="A282" s="1"/>
      <c r="B282" s="1"/>
      <c r="C282" s="57"/>
      <c r="D282" s="57"/>
      <c r="E282" s="57"/>
      <c r="F282" s="57"/>
      <c r="G282" s="57"/>
      <c r="H282" s="57"/>
      <c r="I282" s="57"/>
      <c r="J282" s="57"/>
      <c r="K282" s="57"/>
      <c r="L282" s="58"/>
      <c r="M282" s="1"/>
      <c r="N282" s="1"/>
      <c r="O282" s="1"/>
    </row>
    <row r="283" spans="1:15" ht="12.75" customHeight="1">
      <c r="A283" s="1"/>
      <c r="B283" s="1"/>
      <c r="C283" s="57"/>
      <c r="D283" s="57"/>
      <c r="E283" s="57"/>
      <c r="F283" s="57"/>
      <c r="G283" s="57"/>
      <c r="H283" s="57"/>
      <c r="I283" s="57"/>
      <c r="J283" s="57"/>
      <c r="K283" s="57"/>
      <c r="L283" s="58"/>
      <c r="M283" s="1"/>
      <c r="N283" s="1"/>
      <c r="O283" s="1"/>
    </row>
    <row r="284" spans="1:15" ht="12.75" customHeight="1">
      <c r="A284" s="1"/>
      <c r="B284" s="1"/>
      <c r="C284" s="57"/>
      <c r="D284" s="57"/>
      <c r="E284" s="57"/>
      <c r="F284" s="57"/>
      <c r="G284" s="57"/>
      <c r="H284" s="57"/>
      <c r="I284" s="57"/>
      <c r="J284" s="57"/>
      <c r="K284" s="57"/>
      <c r="L284" s="58"/>
      <c r="M284" s="1"/>
      <c r="N284" s="1"/>
      <c r="O284" s="1"/>
    </row>
    <row r="285" spans="1:15" ht="12.75" customHeight="1">
      <c r="A285" s="1"/>
      <c r="B285" s="1"/>
      <c r="C285" s="57"/>
      <c r="D285" s="57"/>
      <c r="E285" s="57"/>
      <c r="F285" s="57"/>
      <c r="G285" s="57"/>
      <c r="H285" s="57"/>
      <c r="I285" s="57"/>
      <c r="J285" s="57"/>
      <c r="K285" s="57"/>
      <c r="L285" s="58"/>
      <c r="M285" s="1"/>
      <c r="N285" s="1"/>
      <c r="O285" s="1"/>
    </row>
    <row r="286" spans="1:15" ht="12.75" customHeight="1">
      <c r="A286" s="1"/>
      <c r="B286" s="1"/>
      <c r="C286" s="57"/>
      <c r="D286" s="57"/>
      <c r="E286" s="57"/>
      <c r="F286" s="57"/>
      <c r="G286" s="57"/>
      <c r="H286" s="57"/>
      <c r="I286" s="57"/>
      <c r="J286" s="57"/>
      <c r="K286" s="57"/>
      <c r="L286" s="58"/>
      <c r="M286" s="1"/>
      <c r="N286" s="1"/>
      <c r="O286" s="1"/>
    </row>
    <row r="287" spans="1:15" ht="12.75" customHeight="1">
      <c r="A287" s="1"/>
      <c r="B287" s="1"/>
      <c r="C287" s="57"/>
      <c r="D287" s="57"/>
      <c r="E287" s="57"/>
      <c r="F287" s="57"/>
      <c r="G287" s="57"/>
      <c r="H287" s="57"/>
      <c r="I287" s="57"/>
      <c r="J287" s="57"/>
      <c r="K287" s="57"/>
      <c r="L287" s="58"/>
      <c r="M287" s="1"/>
      <c r="N287" s="1"/>
      <c r="O287" s="1"/>
    </row>
    <row r="288" spans="1:15" ht="12.75" customHeight="1">
      <c r="A288" s="1"/>
      <c r="B288" s="1"/>
      <c r="C288" s="57"/>
      <c r="D288" s="57"/>
      <c r="E288" s="57"/>
      <c r="F288" s="57"/>
      <c r="G288" s="57"/>
      <c r="H288" s="57"/>
      <c r="I288" s="57"/>
      <c r="J288" s="57"/>
      <c r="K288" s="57"/>
      <c r="L288" s="58"/>
      <c r="M288" s="1"/>
      <c r="N288" s="1"/>
      <c r="O288" s="1"/>
    </row>
    <row r="289" spans="1:15" ht="12.75" customHeight="1">
      <c r="A289" s="1"/>
      <c r="B289" s="1"/>
      <c r="C289" s="57"/>
      <c r="D289" s="57"/>
      <c r="E289" s="57"/>
      <c r="F289" s="57"/>
      <c r="G289" s="57"/>
      <c r="H289" s="57"/>
      <c r="I289" s="57"/>
      <c r="J289" s="57"/>
      <c r="K289" s="57"/>
      <c r="L289" s="58"/>
      <c r="M289" s="1"/>
      <c r="N289" s="1"/>
      <c r="O289" s="1"/>
    </row>
    <row r="290" spans="1:15" ht="12.75" customHeight="1">
      <c r="A290" s="1"/>
      <c r="B290" s="1"/>
      <c r="C290" s="57"/>
      <c r="D290" s="57"/>
      <c r="E290" s="57"/>
      <c r="F290" s="57"/>
      <c r="G290" s="57"/>
      <c r="H290" s="57"/>
      <c r="I290" s="57"/>
      <c r="J290" s="57"/>
      <c r="K290" s="57"/>
      <c r="L290" s="58"/>
      <c r="M290" s="1"/>
      <c r="N290" s="1"/>
      <c r="O290" s="1"/>
    </row>
    <row r="291" spans="1:15" ht="12.75" customHeight="1">
      <c r="A291" s="1"/>
      <c r="B291" s="1"/>
      <c r="C291" s="57"/>
      <c r="D291" s="57"/>
      <c r="E291" s="57"/>
      <c r="F291" s="57"/>
      <c r="G291" s="57"/>
      <c r="H291" s="57"/>
      <c r="I291" s="57"/>
      <c r="J291" s="57"/>
      <c r="K291" s="57"/>
      <c r="L291" s="58"/>
      <c r="M291" s="1"/>
      <c r="N291" s="1"/>
      <c r="O291" s="1"/>
    </row>
    <row r="292" spans="1:15" ht="12.75" customHeight="1">
      <c r="A292" s="1"/>
      <c r="B292" s="1"/>
      <c r="C292" s="57"/>
      <c r="D292" s="57"/>
      <c r="E292" s="57"/>
      <c r="F292" s="57"/>
      <c r="G292" s="57"/>
      <c r="H292" s="57"/>
      <c r="I292" s="57"/>
      <c r="J292" s="57"/>
      <c r="K292" s="57"/>
      <c r="L292" s="58"/>
      <c r="M292" s="1"/>
      <c r="N292" s="1"/>
      <c r="O292" s="1"/>
    </row>
    <row r="293" spans="1:15" ht="12.75" customHeight="1">
      <c r="A293" s="1"/>
      <c r="B293" s="1"/>
      <c r="C293" s="63"/>
      <c r="D293" s="63"/>
      <c r="E293" s="63"/>
      <c r="F293" s="63"/>
      <c r="G293" s="63"/>
      <c r="H293" s="63"/>
      <c r="I293" s="63"/>
      <c r="J293" s="63"/>
      <c r="K293" s="63"/>
      <c r="L293" s="58"/>
      <c r="M293" s="1"/>
      <c r="N293" s="1"/>
      <c r="O293" s="1"/>
    </row>
    <row r="294" spans="1:15" ht="12.75" customHeight="1">
      <c r="A294" s="1"/>
      <c r="B294" s="1"/>
      <c r="C294" s="57"/>
      <c r="D294" s="57"/>
      <c r="E294" s="57"/>
      <c r="F294" s="57"/>
      <c r="G294" s="57"/>
      <c r="H294" s="57"/>
      <c r="I294" s="57"/>
      <c r="J294" s="57"/>
      <c r="K294" s="57"/>
      <c r="L294" s="58"/>
      <c r="M294" s="1"/>
      <c r="N294" s="1"/>
      <c r="O294" s="1"/>
    </row>
    <row r="295" spans="1:15" ht="12.75" customHeight="1">
      <c r="A295" s="1"/>
      <c r="B295" s="1"/>
      <c r="C295" s="57"/>
      <c r="D295" s="57"/>
      <c r="E295" s="57"/>
      <c r="F295" s="57"/>
      <c r="G295" s="57"/>
      <c r="H295" s="57"/>
      <c r="I295" s="57"/>
      <c r="J295" s="57"/>
      <c r="K295" s="57"/>
      <c r="L295" s="58"/>
      <c r="M295" s="1"/>
      <c r="N295" s="1"/>
      <c r="O295" s="1"/>
    </row>
    <row r="296" spans="1:15" ht="12.75" customHeight="1">
      <c r="A296" s="1"/>
      <c r="B296" s="1"/>
      <c r="C296" s="57"/>
      <c r="D296" s="57"/>
      <c r="E296" s="57"/>
      <c r="F296" s="57"/>
      <c r="G296" s="57"/>
      <c r="H296" s="57"/>
      <c r="I296" s="57"/>
      <c r="J296" s="57"/>
      <c r="K296" s="57"/>
      <c r="L296" s="58"/>
      <c r="M296" s="1"/>
      <c r="N296" s="1"/>
      <c r="O296" s="1"/>
    </row>
    <row r="297" spans="1:15" ht="12.75" customHeight="1">
      <c r="A297" s="1"/>
      <c r="B297" s="1"/>
      <c r="C297" s="57"/>
      <c r="D297" s="57"/>
      <c r="E297" s="57"/>
      <c r="F297" s="57"/>
      <c r="G297" s="57"/>
      <c r="H297" s="57"/>
      <c r="I297" s="57"/>
      <c r="J297" s="57"/>
      <c r="K297" s="57"/>
      <c r="L297" s="58"/>
      <c r="M297" s="1"/>
      <c r="N297" s="1"/>
      <c r="O297" s="1"/>
    </row>
    <row r="298" spans="1:15" ht="12.75" customHeight="1">
      <c r="A298" s="1"/>
      <c r="B298" s="1"/>
      <c r="C298" s="57"/>
      <c r="D298" s="57"/>
      <c r="E298" s="57"/>
      <c r="F298" s="57"/>
      <c r="G298" s="57"/>
      <c r="H298" s="57"/>
      <c r="I298" s="57"/>
      <c r="J298" s="57"/>
      <c r="K298" s="57"/>
      <c r="L298" s="58"/>
      <c r="M298" s="1"/>
      <c r="N298" s="1"/>
      <c r="O298" s="1"/>
    </row>
    <row r="299" spans="1:15" ht="12.75" customHeight="1">
      <c r="A299" s="1"/>
      <c r="B299" s="1"/>
      <c r="C299" s="57"/>
      <c r="D299" s="57"/>
      <c r="E299" s="57"/>
      <c r="F299" s="57"/>
      <c r="G299" s="57"/>
      <c r="H299" s="57"/>
      <c r="I299" s="57"/>
      <c r="J299" s="57"/>
      <c r="K299" s="57"/>
      <c r="L299" s="58"/>
      <c r="M299" s="1"/>
      <c r="N299" s="1"/>
      <c r="O299" s="1"/>
    </row>
    <row r="300" spans="1:15" ht="12.75" customHeight="1">
      <c r="A300" s="1"/>
      <c r="B300" s="1"/>
      <c r="C300" s="57"/>
      <c r="D300" s="57"/>
      <c r="E300" s="57"/>
      <c r="F300" s="57"/>
      <c r="G300" s="57"/>
      <c r="H300" s="57"/>
      <c r="I300" s="57"/>
      <c r="J300" s="57"/>
      <c r="K300" s="57"/>
      <c r="L300" s="58"/>
      <c r="M300" s="1"/>
      <c r="N300" s="1"/>
      <c r="O300" s="1"/>
    </row>
    <row r="301" spans="1:15" ht="12.75" customHeight="1">
      <c r="A301" s="1"/>
      <c r="B301" s="1"/>
      <c r="C301" s="57"/>
      <c r="D301" s="57"/>
      <c r="E301" s="57"/>
      <c r="F301" s="57"/>
      <c r="G301" s="57"/>
      <c r="H301" s="57"/>
      <c r="I301" s="57"/>
      <c r="J301" s="57"/>
      <c r="K301" s="57"/>
      <c r="L301" s="58"/>
      <c r="M301" s="1"/>
      <c r="N301" s="1"/>
      <c r="O301" s="1"/>
    </row>
    <row r="302" spans="1:15" ht="12.75" customHeight="1">
      <c r="A302" s="1"/>
      <c r="B302" s="1"/>
      <c r="C302" s="57"/>
      <c r="D302" s="57"/>
      <c r="E302" s="57"/>
      <c r="F302" s="57"/>
      <c r="G302" s="57"/>
      <c r="H302" s="57"/>
      <c r="I302" s="57"/>
      <c r="J302" s="57"/>
      <c r="K302" s="57"/>
      <c r="L302" s="58"/>
      <c r="M302" s="1"/>
      <c r="N302" s="1"/>
      <c r="O302" s="1"/>
    </row>
    <row r="303" spans="1:15" ht="12.75" customHeight="1">
      <c r="A303" s="1"/>
      <c r="B303" s="1"/>
      <c r="C303" s="57"/>
      <c r="D303" s="57"/>
      <c r="E303" s="57"/>
      <c r="F303" s="57"/>
      <c r="G303" s="57"/>
      <c r="H303" s="57"/>
      <c r="I303" s="57"/>
      <c r="J303" s="57"/>
      <c r="K303" s="57"/>
      <c r="L303" s="58"/>
      <c r="M303" s="1"/>
      <c r="N303" s="1"/>
      <c r="O303" s="1"/>
    </row>
    <row r="304" spans="1:15" ht="12.75" customHeight="1">
      <c r="A304" s="1"/>
      <c r="B304" s="1"/>
      <c r="C304" s="57"/>
      <c r="D304" s="57"/>
      <c r="E304" s="57"/>
      <c r="F304" s="57"/>
      <c r="G304" s="57"/>
      <c r="H304" s="57"/>
      <c r="I304" s="57"/>
      <c r="J304" s="57"/>
      <c r="K304" s="57"/>
      <c r="L304" s="58"/>
      <c r="M304" s="1"/>
      <c r="N304" s="1"/>
      <c r="O304" s="1"/>
    </row>
    <row r="305" spans="1:15" ht="12.75" customHeight="1">
      <c r="A305" s="1"/>
      <c r="B305" s="1"/>
      <c r="C305" s="57"/>
      <c r="D305" s="57"/>
      <c r="E305" s="57"/>
      <c r="F305" s="57"/>
      <c r="G305" s="57"/>
      <c r="H305" s="57"/>
      <c r="I305" s="57"/>
      <c r="J305" s="57"/>
      <c r="K305" s="57"/>
      <c r="L305" s="58"/>
      <c r="M305" s="1"/>
      <c r="N305" s="1"/>
      <c r="O305" s="1"/>
    </row>
    <row r="306" spans="1:15" ht="12.75" customHeight="1">
      <c r="A306" s="1"/>
      <c r="B306" s="1"/>
      <c r="C306" s="57"/>
      <c r="D306" s="57"/>
      <c r="E306" s="57"/>
      <c r="F306" s="57"/>
      <c r="G306" s="57"/>
      <c r="H306" s="57"/>
      <c r="I306" s="57"/>
      <c r="J306" s="57"/>
      <c r="K306" s="57"/>
      <c r="L306" s="58"/>
      <c r="M306" s="1"/>
      <c r="N306" s="1"/>
      <c r="O306" s="1"/>
    </row>
    <row r="307" spans="1:15" ht="12.75" customHeight="1">
      <c r="A307" s="1"/>
      <c r="B307" s="1"/>
      <c r="C307" s="57"/>
      <c r="D307" s="57"/>
      <c r="E307" s="57"/>
      <c r="F307" s="57"/>
      <c r="G307" s="57"/>
      <c r="H307" s="57"/>
      <c r="I307" s="57"/>
      <c r="J307" s="57"/>
      <c r="K307" s="57"/>
      <c r="L307" s="58"/>
      <c r="M307" s="1"/>
      <c r="N307" s="1"/>
      <c r="O307" s="1"/>
    </row>
    <row r="308" spans="1:15" ht="12.75" customHeight="1">
      <c r="A308" s="1"/>
      <c r="B308" s="1"/>
      <c r="C308" s="57"/>
      <c r="D308" s="57"/>
      <c r="E308" s="57"/>
      <c r="F308" s="57"/>
      <c r="G308" s="57"/>
      <c r="H308" s="57"/>
      <c r="I308" s="57"/>
      <c r="J308" s="57"/>
      <c r="K308" s="57"/>
      <c r="L308" s="58"/>
      <c r="M308" s="1"/>
      <c r="N308" s="1"/>
      <c r="O308" s="1"/>
    </row>
    <row r="309" spans="1:15" ht="12.75" customHeight="1">
      <c r="A309" s="1"/>
      <c r="B309" s="1"/>
      <c r="C309" s="57"/>
      <c r="D309" s="57"/>
      <c r="E309" s="57"/>
      <c r="F309" s="57"/>
      <c r="G309" s="57"/>
      <c r="H309" s="57"/>
      <c r="I309" s="57"/>
      <c r="J309" s="57"/>
      <c r="K309" s="57"/>
      <c r="L309" s="58"/>
      <c r="M309" s="1"/>
      <c r="N309" s="1"/>
      <c r="O309" s="1"/>
    </row>
    <row r="310" spans="1:15" ht="12.75" customHeight="1">
      <c r="A310" s="1"/>
      <c r="B310" s="1"/>
      <c r="C310" s="57"/>
      <c r="D310" s="57"/>
      <c r="E310" s="57"/>
      <c r="F310" s="57"/>
      <c r="G310" s="57"/>
      <c r="H310" s="57"/>
      <c r="I310" s="57"/>
      <c r="J310" s="57"/>
      <c r="K310" s="57"/>
      <c r="L310" s="58"/>
      <c r="M310" s="1"/>
      <c r="N310" s="1"/>
      <c r="O310" s="1"/>
    </row>
    <row r="311" spans="1:15" ht="12.75" customHeight="1">
      <c r="A311" s="1"/>
      <c r="B311" s="1"/>
      <c r="C311" s="57"/>
      <c r="D311" s="57"/>
      <c r="E311" s="57"/>
      <c r="F311" s="57"/>
      <c r="G311" s="57"/>
      <c r="H311" s="57"/>
      <c r="I311" s="57"/>
      <c r="J311" s="57"/>
      <c r="K311" s="57"/>
      <c r="L311" s="58"/>
      <c r="M311" s="1"/>
      <c r="N311" s="1"/>
      <c r="O311" s="1"/>
    </row>
    <row r="312" spans="1:15" ht="12.75" customHeight="1">
      <c r="A312" s="1"/>
      <c r="B312" s="1"/>
      <c r="C312" s="57"/>
      <c r="D312" s="57"/>
      <c r="E312" s="57"/>
      <c r="F312" s="57"/>
      <c r="G312" s="57"/>
      <c r="H312" s="57"/>
      <c r="I312" s="57"/>
      <c r="J312" s="57"/>
      <c r="K312" s="57"/>
      <c r="L312" s="58"/>
      <c r="M312" s="1"/>
      <c r="N312" s="1"/>
      <c r="O312" s="1"/>
    </row>
    <row r="313" spans="1:15" ht="12.75" customHeight="1">
      <c r="A313" s="1"/>
      <c r="B313" s="1"/>
      <c r="C313" s="57"/>
      <c r="D313" s="57"/>
      <c r="E313" s="57"/>
      <c r="F313" s="57"/>
      <c r="G313" s="57"/>
      <c r="H313" s="57"/>
      <c r="I313" s="57"/>
      <c r="J313" s="57"/>
      <c r="K313" s="57"/>
      <c r="L313" s="58"/>
      <c r="M313" s="1"/>
      <c r="N313" s="1"/>
      <c r="O313" s="1"/>
    </row>
    <row r="314" spans="1:15" ht="12.75" customHeight="1">
      <c r="A314" s="1"/>
      <c r="B314" s="1"/>
      <c r="C314" s="57"/>
      <c r="D314" s="57"/>
      <c r="E314" s="57"/>
      <c r="F314" s="57"/>
      <c r="G314" s="57"/>
      <c r="H314" s="57"/>
      <c r="I314" s="57"/>
      <c r="J314" s="57"/>
      <c r="K314" s="57"/>
      <c r="L314" s="58"/>
      <c r="M314" s="1"/>
      <c r="N314" s="1"/>
      <c r="O314" s="1"/>
    </row>
    <row r="315" spans="1:15" ht="12.75" customHeight="1">
      <c r="A315" s="1"/>
      <c r="B315" s="1"/>
      <c r="C315" s="57"/>
      <c r="D315" s="57"/>
      <c r="E315" s="57"/>
      <c r="F315" s="57"/>
      <c r="G315" s="57"/>
      <c r="H315" s="57"/>
      <c r="I315" s="57"/>
      <c r="J315" s="57"/>
      <c r="K315" s="57"/>
      <c r="L315" s="58"/>
      <c r="M315" s="1"/>
      <c r="N315" s="1"/>
      <c r="O315" s="1"/>
    </row>
    <row r="316" spans="1:15" ht="12.75" customHeight="1">
      <c r="A316" s="1"/>
      <c r="B316" s="1"/>
      <c r="C316" s="57"/>
      <c r="D316" s="57"/>
      <c r="E316" s="57"/>
      <c r="F316" s="57"/>
      <c r="G316" s="57"/>
      <c r="H316" s="57"/>
      <c r="I316" s="57"/>
      <c r="J316" s="57"/>
      <c r="K316" s="57"/>
      <c r="L316" s="58"/>
      <c r="M316" s="1"/>
      <c r="N316" s="1"/>
      <c r="O316" s="1"/>
    </row>
    <row r="317" spans="1:15" ht="12.75" customHeight="1">
      <c r="A317" s="1"/>
      <c r="B317" s="1"/>
      <c r="C317" s="57"/>
      <c r="D317" s="57"/>
      <c r="E317" s="57"/>
      <c r="F317" s="57"/>
      <c r="G317" s="57"/>
      <c r="H317" s="57"/>
      <c r="I317" s="57"/>
      <c r="J317" s="57"/>
      <c r="K317" s="57"/>
      <c r="L317" s="58"/>
      <c r="M317" s="1"/>
      <c r="N317" s="1"/>
      <c r="O317" s="1"/>
    </row>
    <row r="318" spans="1:15" ht="12.75" customHeight="1">
      <c r="A318" s="1"/>
      <c r="B318" s="1"/>
      <c r="C318" s="57"/>
      <c r="D318" s="57"/>
      <c r="E318" s="57"/>
      <c r="F318" s="57"/>
      <c r="G318" s="57"/>
      <c r="H318" s="57"/>
      <c r="I318" s="57"/>
      <c r="J318" s="57"/>
      <c r="K318" s="57"/>
      <c r="L318" s="58"/>
      <c r="M318" s="1"/>
      <c r="N318" s="1"/>
      <c r="O318" s="1"/>
    </row>
    <row r="319" spans="1:15" ht="12.75" customHeight="1">
      <c r="A319" s="1"/>
      <c r="B319" s="1"/>
      <c r="C319" s="57"/>
      <c r="D319" s="57"/>
      <c r="E319" s="57"/>
      <c r="F319" s="57"/>
      <c r="G319" s="57"/>
      <c r="H319" s="57"/>
      <c r="I319" s="57"/>
      <c r="J319" s="57"/>
      <c r="K319" s="57"/>
      <c r="L319" s="58"/>
      <c r="M319" s="1"/>
      <c r="N319" s="1"/>
      <c r="O319" s="1"/>
    </row>
    <row r="320" spans="1:15" ht="12.75" customHeight="1">
      <c r="A320" s="1"/>
      <c r="B320" s="1"/>
      <c r="C320" s="57"/>
      <c r="D320" s="57"/>
      <c r="E320" s="57"/>
      <c r="F320" s="57"/>
      <c r="G320" s="57"/>
      <c r="H320" s="57"/>
      <c r="I320" s="57"/>
      <c r="J320" s="57"/>
      <c r="K320" s="57"/>
      <c r="L320" s="58"/>
      <c r="M320" s="1"/>
      <c r="N320" s="1"/>
      <c r="O320" s="1"/>
    </row>
    <row r="321" spans="1:15" ht="12.75" customHeight="1">
      <c r="A321" s="1"/>
      <c r="B321" s="1"/>
      <c r="C321" s="57"/>
      <c r="D321" s="57"/>
      <c r="E321" s="57"/>
      <c r="F321" s="57"/>
      <c r="G321" s="57"/>
      <c r="H321" s="57"/>
      <c r="I321" s="57"/>
      <c r="J321" s="57"/>
      <c r="K321" s="57"/>
      <c r="L321" s="58"/>
      <c r="M321" s="1"/>
      <c r="N321" s="1"/>
      <c r="O321" s="1"/>
    </row>
    <row r="322" spans="1:15" ht="12.75" customHeight="1">
      <c r="A322" s="1"/>
      <c r="B322" s="1"/>
      <c r="C322" s="57"/>
      <c r="D322" s="57"/>
      <c r="E322" s="57"/>
      <c r="F322" s="57"/>
      <c r="G322" s="57"/>
      <c r="H322" s="57"/>
      <c r="I322" s="57"/>
      <c r="J322" s="57"/>
      <c r="K322" s="57"/>
      <c r="L322" s="58"/>
      <c r="M322" s="1"/>
      <c r="N322" s="1"/>
      <c r="O322" s="1"/>
    </row>
    <row r="323" spans="1:15" ht="12.75" customHeight="1">
      <c r="A323" s="1"/>
      <c r="B323" s="1"/>
      <c r="C323" s="57"/>
      <c r="D323" s="57"/>
      <c r="E323" s="57"/>
      <c r="F323" s="57"/>
      <c r="G323" s="57"/>
      <c r="H323" s="57"/>
      <c r="I323" s="57"/>
      <c r="J323" s="57"/>
      <c r="K323" s="57"/>
      <c r="L323" s="58"/>
      <c r="M323" s="1"/>
      <c r="N323" s="1"/>
      <c r="O323" s="1"/>
    </row>
    <row r="324" spans="1:15" ht="12.75" customHeight="1">
      <c r="A324" s="1"/>
      <c r="B324" s="1"/>
      <c r="C324" s="57"/>
      <c r="D324" s="57"/>
      <c r="E324" s="57"/>
      <c r="F324" s="57"/>
      <c r="G324" s="57"/>
      <c r="H324" s="57"/>
      <c r="I324" s="57"/>
      <c r="J324" s="57"/>
      <c r="K324" s="57"/>
      <c r="L324" s="58"/>
      <c r="M324" s="1"/>
      <c r="N324" s="1"/>
      <c r="O324" s="1"/>
    </row>
    <row r="325" spans="1:15" ht="12.75" customHeight="1">
      <c r="A325" s="1"/>
      <c r="B325" s="1"/>
      <c r="C325" s="57"/>
      <c r="D325" s="57"/>
      <c r="E325" s="57"/>
      <c r="F325" s="57"/>
      <c r="G325" s="57"/>
      <c r="H325" s="57"/>
      <c r="I325" s="57"/>
      <c r="J325" s="57"/>
      <c r="K325" s="57"/>
      <c r="L325" s="58"/>
      <c r="M325" s="1"/>
      <c r="N325" s="1"/>
      <c r="O325" s="1"/>
    </row>
    <row r="326" spans="1:15" ht="12.75" customHeight="1">
      <c r="A326" s="1"/>
      <c r="B326" s="1"/>
      <c r="C326" s="57"/>
      <c r="D326" s="57"/>
      <c r="E326" s="57"/>
      <c r="F326" s="57"/>
      <c r="G326" s="57"/>
      <c r="H326" s="57"/>
      <c r="I326" s="57"/>
      <c r="J326" s="57"/>
      <c r="K326" s="57"/>
      <c r="L326" s="58"/>
      <c r="M326" s="1"/>
      <c r="N326" s="1"/>
      <c r="O326" s="1"/>
    </row>
    <row r="327" spans="1:15" ht="12.75" customHeight="1">
      <c r="A327" s="1"/>
      <c r="B327" s="1"/>
      <c r="C327" s="57"/>
      <c r="D327" s="57"/>
      <c r="E327" s="57"/>
      <c r="F327" s="57"/>
      <c r="G327" s="57"/>
      <c r="H327" s="57"/>
      <c r="I327" s="57"/>
      <c r="J327" s="57"/>
      <c r="K327" s="57"/>
      <c r="L327" s="58"/>
      <c r="M327" s="1"/>
      <c r="N327" s="1"/>
      <c r="O327" s="1"/>
    </row>
    <row r="328" spans="1:15" ht="12.75" customHeight="1">
      <c r="A328" s="1"/>
      <c r="B328" s="1"/>
      <c r="C328" s="57"/>
      <c r="D328" s="57"/>
      <c r="E328" s="57"/>
      <c r="F328" s="57"/>
      <c r="G328" s="57"/>
      <c r="H328" s="57"/>
      <c r="I328" s="57"/>
      <c r="J328" s="57"/>
      <c r="K328" s="57"/>
      <c r="L328" s="58"/>
      <c r="M328" s="1"/>
      <c r="N328" s="1"/>
      <c r="O328" s="1"/>
    </row>
    <row r="329" spans="1:15" ht="12.75" customHeight="1">
      <c r="A329" s="1"/>
      <c r="B329" s="1"/>
      <c r="C329" s="57"/>
      <c r="D329" s="57"/>
      <c r="E329" s="57"/>
      <c r="F329" s="57"/>
      <c r="G329" s="57"/>
      <c r="H329" s="57"/>
      <c r="I329" s="57"/>
      <c r="J329" s="57"/>
      <c r="K329" s="57"/>
      <c r="L329" s="58"/>
      <c r="M329" s="1"/>
      <c r="N329" s="1"/>
      <c r="O329" s="1"/>
    </row>
    <row r="330" spans="1:15" ht="12.75" customHeight="1">
      <c r="A330" s="1"/>
      <c r="B330" s="1"/>
      <c r="C330" s="57"/>
      <c r="D330" s="57"/>
      <c r="E330" s="57"/>
      <c r="F330" s="57"/>
      <c r="G330" s="57"/>
      <c r="H330" s="57"/>
      <c r="I330" s="57"/>
      <c r="J330" s="57"/>
      <c r="K330" s="57"/>
      <c r="L330" s="58"/>
      <c r="M330" s="1"/>
      <c r="N330" s="1"/>
      <c r="O330" s="1"/>
    </row>
    <row r="331" spans="1:15" ht="12.75" customHeight="1">
      <c r="A331" s="1"/>
      <c r="B331" s="1"/>
      <c r="C331" s="57"/>
      <c r="D331" s="57"/>
      <c r="E331" s="57"/>
      <c r="F331" s="57"/>
      <c r="G331" s="57"/>
      <c r="H331" s="57"/>
      <c r="I331" s="57"/>
      <c r="J331" s="57"/>
      <c r="K331" s="57"/>
      <c r="L331" s="58"/>
      <c r="M331" s="1"/>
      <c r="N331" s="1"/>
      <c r="O331" s="1"/>
    </row>
    <row r="332" spans="1:15" ht="12.75" customHeight="1">
      <c r="A332" s="1"/>
      <c r="B332" s="1"/>
      <c r="C332" s="57"/>
      <c r="D332" s="57"/>
      <c r="E332" s="57"/>
      <c r="F332" s="57"/>
      <c r="G332" s="57"/>
      <c r="H332" s="57"/>
      <c r="I332" s="57"/>
      <c r="J332" s="57"/>
      <c r="K332" s="57"/>
      <c r="L332" s="58"/>
      <c r="M332" s="1"/>
      <c r="N332" s="1"/>
      <c r="O332" s="1"/>
    </row>
    <row r="333" spans="1:15" ht="12.75" customHeight="1">
      <c r="A333" s="1"/>
      <c r="B333" s="1"/>
      <c r="C333" s="57"/>
      <c r="D333" s="57"/>
      <c r="E333" s="57"/>
      <c r="F333" s="57"/>
      <c r="G333" s="57"/>
      <c r="H333" s="57"/>
      <c r="I333" s="57"/>
      <c r="J333" s="57"/>
      <c r="K333" s="57"/>
      <c r="L333" s="58"/>
      <c r="M333" s="1"/>
      <c r="N333" s="1"/>
      <c r="O333" s="1"/>
    </row>
    <row r="334" spans="1:15" ht="12.75" customHeight="1">
      <c r="A334" s="1"/>
      <c r="B334" s="1"/>
      <c r="C334" s="63"/>
      <c r="D334" s="63"/>
      <c r="E334" s="57"/>
      <c r="F334" s="57"/>
      <c r="G334" s="57"/>
      <c r="H334" s="63"/>
      <c r="I334" s="63"/>
      <c r="J334" s="63"/>
      <c r="K334" s="63"/>
      <c r="L334" s="58"/>
      <c r="M334" s="1"/>
      <c r="N334" s="1"/>
      <c r="O334" s="1"/>
    </row>
    <row r="335" spans="1:15" ht="12.75" customHeight="1">
      <c r="A335" s="1"/>
      <c r="B335" s="1"/>
      <c r="C335" s="57"/>
      <c r="D335" s="57"/>
      <c r="E335" s="57"/>
      <c r="F335" s="57"/>
      <c r="G335" s="57"/>
      <c r="H335" s="57"/>
      <c r="I335" s="57"/>
      <c r="J335" s="57"/>
      <c r="K335" s="57"/>
      <c r="L335" s="58"/>
      <c r="M335" s="1"/>
      <c r="N335" s="1"/>
      <c r="O335" s="1"/>
    </row>
    <row r="336" spans="1:15" ht="12.75" customHeight="1">
      <c r="A336" s="1"/>
      <c r="B336" s="1"/>
      <c r="C336" s="57"/>
      <c r="D336" s="57"/>
      <c r="E336" s="57"/>
      <c r="F336" s="57"/>
      <c r="G336" s="57"/>
      <c r="H336" s="57"/>
      <c r="I336" s="57"/>
      <c r="J336" s="57"/>
      <c r="K336" s="57"/>
      <c r="L336" s="58"/>
      <c r="M336" s="1"/>
      <c r="N336" s="1"/>
      <c r="O336" s="1"/>
    </row>
    <row r="337" spans="1:15" ht="12.75" customHeight="1">
      <c r="A337" s="1"/>
      <c r="B337" s="1"/>
      <c r="C337" s="57"/>
      <c r="D337" s="57"/>
      <c r="E337" s="57"/>
      <c r="F337" s="57"/>
      <c r="G337" s="57"/>
      <c r="H337" s="57"/>
      <c r="I337" s="57"/>
      <c r="J337" s="57"/>
      <c r="K337" s="57"/>
      <c r="L337" s="58"/>
      <c r="M337" s="1"/>
      <c r="N337" s="1"/>
      <c r="O337" s="1"/>
    </row>
    <row r="338" spans="1:15" ht="12.75" customHeight="1">
      <c r="A338" s="1"/>
      <c r="B338" s="1"/>
      <c r="C338" s="57"/>
      <c r="D338" s="57"/>
      <c r="E338" s="57"/>
      <c r="F338" s="57"/>
      <c r="G338" s="57"/>
      <c r="H338" s="57"/>
      <c r="I338" s="57"/>
      <c r="J338" s="57"/>
      <c r="K338" s="57"/>
      <c r="L338" s="58"/>
      <c r="M338" s="1"/>
      <c r="N338" s="1"/>
      <c r="O338" s="1"/>
    </row>
    <row r="339" spans="1:15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46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6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6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6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6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6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6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6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6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6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6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6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6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6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6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6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6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6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6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6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6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6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6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6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6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6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6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6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6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6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6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6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6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6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6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6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6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6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6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6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6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6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6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6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6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6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6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6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6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6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6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6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6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6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6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6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6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6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6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6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6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6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6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6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6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6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6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6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6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6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6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6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6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6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6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6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6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6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6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6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6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6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6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6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6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6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6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6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6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6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6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6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6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6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6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6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6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6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6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6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6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6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6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6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6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6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6"/>
      <c r="M445" s="1"/>
      <c r="N445" s="1"/>
      <c r="O445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 xr:uid="{00000000-0004-0000-0200-000000000000}"/>
  </hyperlinks>
  <pageMargins left="0.7" right="0.7" top="0.75" bottom="0.75" header="0" footer="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530"/>
  <sheetViews>
    <sheetView zoomScale="85" zoomScaleNormal="85" workbookViewId="0">
      <pane ySplit="10" topLeftCell="A11" activePane="bottomLeft" state="frozen"/>
      <selection pane="bottomLeft" activeCell="B11" sqref="B11"/>
    </sheetView>
  </sheetViews>
  <sheetFormatPr defaultColWidth="14.425781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370"/>
      <c r="B1" s="371"/>
      <c r="C1" s="67"/>
      <c r="D1" s="67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3" t="s">
        <v>310</v>
      </c>
      <c r="M5" s="1"/>
      <c r="N5" s="1"/>
      <c r="O5" s="1"/>
    </row>
    <row r="6" spans="1:15" ht="12.75" customHeight="1">
      <c r="A6" s="68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45321</v>
      </c>
      <c r="L6" s="1"/>
      <c r="M6" s="1"/>
      <c r="N6" s="1"/>
      <c r="O6" s="1"/>
    </row>
    <row r="7" spans="1:15" ht="12.75" customHeight="1">
      <c r="B7" s="1"/>
      <c r="C7" s="1" t="s">
        <v>311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5"/>
      <c r="B8" s="5"/>
      <c r="C8" s="5"/>
      <c r="D8" s="5"/>
      <c r="E8" s="5"/>
      <c r="F8" s="5"/>
      <c r="G8" s="69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364" t="s">
        <v>16</v>
      </c>
      <c r="B9" s="366" t="s">
        <v>18</v>
      </c>
      <c r="C9" s="369" t="s">
        <v>20</v>
      </c>
      <c r="D9" s="369" t="s">
        <v>21</v>
      </c>
      <c r="E9" s="361" t="s">
        <v>22</v>
      </c>
      <c r="F9" s="362"/>
      <c r="G9" s="363"/>
      <c r="H9" s="361" t="s">
        <v>23</v>
      </c>
      <c r="I9" s="362"/>
      <c r="J9" s="363"/>
      <c r="K9" s="26"/>
      <c r="L9" s="27"/>
      <c r="M9" s="48"/>
      <c r="N9" s="1"/>
      <c r="O9" s="1"/>
    </row>
    <row r="10" spans="1:15" ht="42.75" customHeight="1">
      <c r="A10" s="365"/>
      <c r="B10" s="368"/>
      <c r="C10" s="368"/>
      <c r="D10" s="368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9" t="s">
        <v>32</v>
      </c>
      <c r="M10" s="50" t="s">
        <v>258</v>
      </c>
      <c r="N10" s="1"/>
      <c r="O10" s="1"/>
    </row>
    <row r="11" spans="1:15" ht="12" customHeight="1">
      <c r="A11" s="33">
        <v>1</v>
      </c>
      <c r="B11" s="53" t="s">
        <v>312</v>
      </c>
      <c r="C11" s="31">
        <v>634</v>
      </c>
      <c r="D11" s="36">
        <v>634.51666666666665</v>
      </c>
      <c r="E11" s="36">
        <v>625.48333333333335</v>
      </c>
      <c r="F11" s="36">
        <v>616.9666666666667</v>
      </c>
      <c r="G11" s="36">
        <v>607.93333333333339</v>
      </c>
      <c r="H11" s="36">
        <v>643.0333333333333</v>
      </c>
      <c r="I11" s="36">
        <v>652.06666666666661</v>
      </c>
      <c r="J11" s="36">
        <v>660.58333333333326</v>
      </c>
      <c r="K11" s="31">
        <v>643.54999999999995</v>
      </c>
      <c r="L11" s="31">
        <v>626</v>
      </c>
      <c r="M11" s="31">
        <v>8.9927499999999991</v>
      </c>
      <c r="N11" s="1"/>
      <c r="O11" s="1"/>
    </row>
    <row r="12" spans="1:15" ht="12" customHeight="1">
      <c r="A12" s="33">
        <v>2</v>
      </c>
      <c r="B12" s="53" t="s">
        <v>313</v>
      </c>
      <c r="C12" s="31">
        <v>33724.15</v>
      </c>
      <c r="D12" s="36">
        <v>33813.366666666669</v>
      </c>
      <c r="E12" s="36">
        <v>33366.78333333334</v>
      </c>
      <c r="F12" s="36">
        <v>33009.416666666672</v>
      </c>
      <c r="G12" s="36">
        <v>32562.833333333343</v>
      </c>
      <c r="H12" s="36">
        <v>34170.733333333337</v>
      </c>
      <c r="I12" s="36">
        <v>34617.316666666666</v>
      </c>
      <c r="J12" s="36">
        <v>34974.683333333334</v>
      </c>
      <c r="K12" s="31">
        <v>34259.949999999997</v>
      </c>
      <c r="L12" s="31">
        <v>33456</v>
      </c>
      <c r="M12" s="31">
        <v>2.7029999999999998E-2</v>
      </c>
      <c r="N12" s="1"/>
      <c r="O12" s="1"/>
    </row>
    <row r="13" spans="1:15" ht="12" customHeight="1">
      <c r="A13" s="33">
        <v>3</v>
      </c>
      <c r="B13" s="53" t="s">
        <v>316</v>
      </c>
      <c r="C13" s="31">
        <v>506.1</v>
      </c>
      <c r="D13" s="36">
        <v>501.36666666666662</v>
      </c>
      <c r="E13" s="36">
        <v>492.73333333333323</v>
      </c>
      <c r="F13" s="36">
        <v>479.36666666666662</v>
      </c>
      <c r="G13" s="36">
        <v>470.73333333333323</v>
      </c>
      <c r="H13" s="36">
        <v>514.73333333333323</v>
      </c>
      <c r="I13" s="36">
        <v>523.36666666666656</v>
      </c>
      <c r="J13" s="36">
        <v>536.73333333333323</v>
      </c>
      <c r="K13" s="31">
        <v>510</v>
      </c>
      <c r="L13" s="31">
        <v>488</v>
      </c>
      <c r="M13" s="31">
        <v>5.5323799999999999</v>
      </c>
      <c r="N13" s="1"/>
      <c r="O13" s="1"/>
    </row>
    <row r="14" spans="1:15" ht="12" customHeight="1">
      <c r="A14" s="33">
        <v>4</v>
      </c>
      <c r="B14" s="53" t="s">
        <v>40</v>
      </c>
      <c r="C14" s="31">
        <v>642.35</v>
      </c>
      <c r="D14" s="36">
        <v>640.7833333333333</v>
      </c>
      <c r="E14" s="36">
        <v>635.56666666666661</v>
      </c>
      <c r="F14" s="36">
        <v>628.7833333333333</v>
      </c>
      <c r="G14" s="36">
        <v>623.56666666666661</v>
      </c>
      <c r="H14" s="36">
        <v>647.56666666666661</v>
      </c>
      <c r="I14" s="36">
        <v>652.7833333333333</v>
      </c>
      <c r="J14" s="36">
        <v>659.56666666666661</v>
      </c>
      <c r="K14" s="31">
        <v>646</v>
      </c>
      <c r="L14" s="31">
        <v>634</v>
      </c>
      <c r="M14" s="31">
        <v>9.9544599999999992</v>
      </c>
      <c r="N14" s="1"/>
      <c r="O14" s="1"/>
    </row>
    <row r="15" spans="1:15" ht="12" customHeight="1">
      <c r="A15" s="33">
        <v>5</v>
      </c>
      <c r="B15" s="53" t="s">
        <v>317</v>
      </c>
      <c r="C15" s="31">
        <v>1516.25</v>
      </c>
      <c r="D15" s="36">
        <v>1514.3999999999999</v>
      </c>
      <c r="E15" s="36">
        <v>1498.8999999999996</v>
      </c>
      <c r="F15" s="36">
        <v>1481.5499999999997</v>
      </c>
      <c r="G15" s="36">
        <v>1466.0499999999995</v>
      </c>
      <c r="H15" s="36">
        <v>1531.7499999999998</v>
      </c>
      <c r="I15" s="36">
        <v>1547.2500000000002</v>
      </c>
      <c r="J15" s="36">
        <v>1564.6</v>
      </c>
      <c r="K15" s="31">
        <v>1529.9</v>
      </c>
      <c r="L15" s="31">
        <v>1497.05</v>
      </c>
      <c r="M15" s="31">
        <v>0.83606000000000003</v>
      </c>
      <c r="N15" s="1"/>
      <c r="O15" s="1"/>
    </row>
    <row r="16" spans="1:15" ht="12" customHeight="1">
      <c r="A16" s="33">
        <v>6</v>
      </c>
      <c r="B16" s="53" t="s">
        <v>42</v>
      </c>
      <c r="C16" s="31">
        <v>4791.55</v>
      </c>
      <c r="D16" s="36">
        <v>4771.3666666666668</v>
      </c>
      <c r="E16" s="36">
        <v>4735.5833333333339</v>
      </c>
      <c r="F16" s="36">
        <v>4679.6166666666668</v>
      </c>
      <c r="G16" s="36">
        <v>4643.8333333333339</v>
      </c>
      <c r="H16" s="36">
        <v>4827.3333333333339</v>
      </c>
      <c r="I16" s="36">
        <v>4863.1166666666668</v>
      </c>
      <c r="J16" s="36">
        <v>4919.0833333333339</v>
      </c>
      <c r="K16" s="31">
        <v>4807.1499999999996</v>
      </c>
      <c r="L16" s="31">
        <v>4715.3999999999996</v>
      </c>
      <c r="M16" s="31">
        <v>0.87853999999999999</v>
      </c>
      <c r="N16" s="1"/>
      <c r="O16" s="1"/>
    </row>
    <row r="17" spans="1:15" ht="12" customHeight="1">
      <c r="A17" s="33">
        <v>7</v>
      </c>
      <c r="B17" s="53" t="s">
        <v>44</v>
      </c>
      <c r="C17" s="31">
        <v>25568.05</v>
      </c>
      <c r="D17" s="36">
        <v>25465.883333333331</v>
      </c>
      <c r="E17" s="36">
        <v>25122.516666666663</v>
      </c>
      <c r="F17" s="36">
        <v>24676.98333333333</v>
      </c>
      <c r="G17" s="36">
        <v>24333.616666666661</v>
      </c>
      <c r="H17" s="36">
        <v>25911.416666666664</v>
      </c>
      <c r="I17" s="36">
        <v>26254.783333333333</v>
      </c>
      <c r="J17" s="36">
        <v>26700.316666666666</v>
      </c>
      <c r="K17" s="31">
        <v>25809.25</v>
      </c>
      <c r="L17" s="31">
        <v>25020.35</v>
      </c>
      <c r="M17" s="31">
        <v>0.32932</v>
      </c>
      <c r="N17" s="1"/>
      <c r="O17" s="1"/>
    </row>
    <row r="18" spans="1:15" ht="12" customHeight="1">
      <c r="A18" s="33">
        <v>8</v>
      </c>
      <c r="B18" s="53" t="s">
        <v>50</v>
      </c>
      <c r="C18" s="31">
        <v>2492.9</v>
      </c>
      <c r="D18" s="36">
        <v>2504.2999999999997</v>
      </c>
      <c r="E18" s="36">
        <v>2443.5999999999995</v>
      </c>
      <c r="F18" s="36">
        <v>2394.2999999999997</v>
      </c>
      <c r="G18" s="36">
        <v>2333.5999999999995</v>
      </c>
      <c r="H18" s="36">
        <v>2553.5999999999995</v>
      </c>
      <c r="I18" s="36">
        <v>2614.2999999999993</v>
      </c>
      <c r="J18" s="36">
        <v>2663.5999999999995</v>
      </c>
      <c r="K18" s="31">
        <v>2565</v>
      </c>
      <c r="L18" s="31">
        <v>2455</v>
      </c>
      <c r="M18" s="31">
        <v>16.635580000000001</v>
      </c>
      <c r="N18" s="1"/>
      <c r="O18" s="1"/>
    </row>
    <row r="19" spans="1:15" ht="12" customHeight="1">
      <c r="A19" s="33">
        <v>9</v>
      </c>
      <c r="B19" s="53" t="s">
        <v>51</v>
      </c>
      <c r="C19" s="31">
        <v>3064.65</v>
      </c>
      <c r="D19" s="36">
        <v>3026.8000000000006</v>
      </c>
      <c r="E19" s="36">
        <v>2960.9000000000015</v>
      </c>
      <c r="F19" s="36">
        <v>2857.150000000001</v>
      </c>
      <c r="G19" s="36">
        <v>2791.2500000000018</v>
      </c>
      <c r="H19" s="36">
        <v>3130.5500000000011</v>
      </c>
      <c r="I19" s="36">
        <v>3196.45</v>
      </c>
      <c r="J19" s="36">
        <v>3300.2000000000007</v>
      </c>
      <c r="K19" s="31">
        <v>3092.7</v>
      </c>
      <c r="L19" s="31">
        <v>2923.05</v>
      </c>
      <c r="M19" s="31">
        <v>44.029760000000003</v>
      </c>
      <c r="N19" s="1"/>
      <c r="O19" s="1"/>
    </row>
    <row r="20" spans="1:15" ht="12" customHeight="1">
      <c r="A20" s="33">
        <v>10</v>
      </c>
      <c r="B20" s="53" t="s">
        <v>266</v>
      </c>
      <c r="C20" s="31">
        <v>1715.5</v>
      </c>
      <c r="D20" s="36">
        <v>1712.9833333333333</v>
      </c>
      <c r="E20" s="36">
        <v>1675.9666666666667</v>
      </c>
      <c r="F20" s="36">
        <v>1636.4333333333334</v>
      </c>
      <c r="G20" s="36">
        <v>1599.4166666666667</v>
      </c>
      <c r="H20" s="36">
        <v>1752.5166666666667</v>
      </c>
      <c r="I20" s="36">
        <v>1789.5333333333335</v>
      </c>
      <c r="J20" s="36">
        <v>1829.0666666666666</v>
      </c>
      <c r="K20" s="31">
        <v>1750</v>
      </c>
      <c r="L20" s="31">
        <v>1673.45</v>
      </c>
      <c r="M20" s="31">
        <v>34.35566</v>
      </c>
      <c r="N20" s="1"/>
      <c r="O20" s="1"/>
    </row>
    <row r="21" spans="1:15" ht="12" customHeight="1">
      <c r="A21" s="33">
        <v>11</v>
      </c>
      <c r="B21" s="53" t="s">
        <v>52</v>
      </c>
      <c r="C21" s="31">
        <v>1196.6500000000001</v>
      </c>
      <c r="D21" s="36">
        <v>1184.1833333333334</v>
      </c>
      <c r="E21" s="36">
        <v>1163.4666666666667</v>
      </c>
      <c r="F21" s="36">
        <v>1130.2833333333333</v>
      </c>
      <c r="G21" s="36">
        <v>1109.5666666666666</v>
      </c>
      <c r="H21" s="36">
        <v>1217.3666666666668</v>
      </c>
      <c r="I21" s="36">
        <v>1238.0833333333335</v>
      </c>
      <c r="J21" s="36">
        <v>1271.2666666666669</v>
      </c>
      <c r="K21" s="31">
        <v>1204.9000000000001</v>
      </c>
      <c r="L21" s="31">
        <v>1151</v>
      </c>
      <c r="M21" s="31">
        <v>67.680329999999998</v>
      </c>
      <c r="N21" s="1"/>
      <c r="O21" s="1"/>
    </row>
    <row r="22" spans="1:15" ht="12" customHeight="1">
      <c r="A22" s="33">
        <v>12</v>
      </c>
      <c r="B22" s="53" t="s">
        <v>840</v>
      </c>
      <c r="C22" s="31">
        <v>570.45000000000005</v>
      </c>
      <c r="D22" s="36">
        <v>564.4666666666667</v>
      </c>
      <c r="E22" s="36">
        <v>558.48333333333335</v>
      </c>
      <c r="F22" s="36">
        <v>546.51666666666665</v>
      </c>
      <c r="G22" s="36">
        <v>540.5333333333333</v>
      </c>
      <c r="H22" s="36">
        <v>576.43333333333339</v>
      </c>
      <c r="I22" s="36">
        <v>582.41666666666674</v>
      </c>
      <c r="J22" s="36">
        <v>594.38333333333344</v>
      </c>
      <c r="K22" s="31">
        <v>570.45000000000005</v>
      </c>
      <c r="L22" s="31">
        <v>552.5</v>
      </c>
      <c r="M22" s="31">
        <v>57.300049999999999</v>
      </c>
      <c r="N22" s="1"/>
      <c r="O22" s="1"/>
    </row>
    <row r="23" spans="1:15" ht="12.75" customHeight="1">
      <c r="A23" s="33">
        <v>13</v>
      </c>
      <c r="B23" s="53" t="s">
        <v>267</v>
      </c>
      <c r="C23" s="31">
        <v>1035.7</v>
      </c>
      <c r="D23" s="36">
        <v>1031.25</v>
      </c>
      <c r="E23" s="36">
        <v>1009.5</v>
      </c>
      <c r="F23" s="36">
        <v>983.3</v>
      </c>
      <c r="G23" s="36">
        <v>961.55</v>
      </c>
      <c r="H23" s="36">
        <v>1057.45</v>
      </c>
      <c r="I23" s="36">
        <v>1079.2</v>
      </c>
      <c r="J23" s="36">
        <v>1105.4000000000001</v>
      </c>
      <c r="K23" s="31">
        <v>1053</v>
      </c>
      <c r="L23" s="31">
        <v>1005.05</v>
      </c>
      <c r="M23" s="31">
        <v>18.167529999999999</v>
      </c>
      <c r="N23" s="1"/>
      <c r="O23" s="1"/>
    </row>
    <row r="24" spans="1:15" ht="12.75" customHeight="1">
      <c r="A24" s="33">
        <v>14</v>
      </c>
      <c r="B24" s="53" t="s">
        <v>268</v>
      </c>
      <c r="C24" s="31">
        <v>360.65</v>
      </c>
      <c r="D24" s="36">
        <v>358.93333333333334</v>
      </c>
      <c r="E24" s="36">
        <v>353.61666666666667</v>
      </c>
      <c r="F24" s="36">
        <v>346.58333333333331</v>
      </c>
      <c r="G24" s="36">
        <v>341.26666666666665</v>
      </c>
      <c r="H24" s="36">
        <v>365.9666666666667</v>
      </c>
      <c r="I24" s="36">
        <v>371.28333333333342</v>
      </c>
      <c r="J24" s="36">
        <v>378.31666666666672</v>
      </c>
      <c r="K24" s="31">
        <v>364.25</v>
      </c>
      <c r="L24" s="31">
        <v>351.9</v>
      </c>
      <c r="M24" s="31">
        <v>22.667950000000001</v>
      </c>
      <c r="N24" s="1"/>
      <c r="O24" s="1"/>
    </row>
    <row r="25" spans="1:15" ht="12.75" customHeight="1">
      <c r="A25" s="33">
        <v>15</v>
      </c>
      <c r="B25" s="53" t="s">
        <v>46</v>
      </c>
      <c r="C25" s="31">
        <v>168.3</v>
      </c>
      <c r="D25" s="36">
        <v>167.75000000000003</v>
      </c>
      <c r="E25" s="36">
        <v>166.35000000000005</v>
      </c>
      <c r="F25" s="36">
        <v>164.40000000000003</v>
      </c>
      <c r="G25" s="36">
        <v>163.00000000000006</v>
      </c>
      <c r="H25" s="36">
        <v>169.70000000000005</v>
      </c>
      <c r="I25" s="36">
        <v>171.10000000000002</v>
      </c>
      <c r="J25" s="36">
        <v>173.05000000000004</v>
      </c>
      <c r="K25" s="31">
        <v>169.15</v>
      </c>
      <c r="L25" s="31">
        <v>165.8</v>
      </c>
      <c r="M25" s="31">
        <v>29.977879999999999</v>
      </c>
      <c r="N25" s="1"/>
      <c r="O25" s="1"/>
    </row>
    <row r="26" spans="1:15" ht="12.75" customHeight="1">
      <c r="A26" s="33">
        <v>16</v>
      </c>
      <c r="B26" s="53" t="s">
        <v>48</v>
      </c>
      <c r="C26" s="31">
        <v>243.05</v>
      </c>
      <c r="D26" s="36">
        <v>244.38333333333333</v>
      </c>
      <c r="E26" s="36">
        <v>239.76666666666665</v>
      </c>
      <c r="F26" s="36">
        <v>236.48333333333332</v>
      </c>
      <c r="G26" s="36">
        <v>231.86666666666665</v>
      </c>
      <c r="H26" s="36">
        <v>247.66666666666666</v>
      </c>
      <c r="I26" s="36">
        <v>252.28333333333333</v>
      </c>
      <c r="J26" s="36">
        <v>255.56666666666666</v>
      </c>
      <c r="K26" s="31">
        <v>249</v>
      </c>
      <c r="L26" s="31">
        <v>241.1</v>
      </c>
      <c r="M26" s="31">
        <v>58.475549999999998</v>
      </c>
      <c r="N26" s="1"/>
      <c r="O26" s="1"/>
    </row>
    <row r="27" spans="1:15" ht="12.75" customHeight="1">
      <c r="A27" s="33">
        <v>17</v>
      </c>
      <c r="B27" s="53" t="s">
        <v>318</v>
      </c>
      <c r="C27" s="31">
        <v>380.35</v>
      </c>
      <c r="D27" s="36">
        <v>382.5</v>
      </c>
      <c r="E27" s="36">
        <v>375</v>
      </c>
      <c r="F27" s="36">
        <v>369.65</v>
      </c>
      <c r="G27" s="36">
        <v>362.15</v>
      </c>
      <c r="H27" s="36">
        <v>387.85</v>
      </c>
      <c r="I27" s="36">
        <v>395.35</v>
      </c>
      <c r="J27" s="36">
        <v>400.70000000000005</v>
      </c>
      <c r="K27" s="31">
        <v>390</v>
      </c>
      <c r="L27" s="31">
        <v>377.15</v>
      </c>
      <c r="M27" s="31">
        <v>2.9226299999999998</v>
      </c>
      <c r="N27" s="1"/>
      <c r="O27" s="1"/>
    </row>
    <row r="28" spans="1:15" ht="12.75" customHeight="1">
      <c r="A28" s="33">
        <v>18</v>
      </c>
      <c r="B28" s="53" t="s">
        <v>319</v>
      </c>
      <c r="C28" s="31">
        <v>847.75</v>
      </c>
      <c r="D28" s="36">
        <v>847.98333333333323</v>
      </c>
      <c r="E28" s="36">
        <v>842.26666666666642</v>
      </c>
      <c r="F28" s="36">
        <v>836.78333333333319</v>
      </c>
      <c r="G28" s="36">
        <v>831.06666666666638</v>
      </c>
      <c r="H28" s="36">
        <v>853.46666666666647</v>
      </c>
      <c r="I28" s="36">
        <v>859.18333333333339</v>
      </c>
      <c r="J28" s="36">
        <v>864.66666666666652</v>
      </c>
      <c r="K28" s="31">
        <v>853.7</v>
      </c>
      <c r="L28" s="31">
        <v>842.5</v>
      </c>
      <c r="M28" s="31">
        <v>0.58442000000000005</v>
      </c>
      <c r="N28" s="1"/>
      <c r="O28" s="1"/>
    </row>
    <row r="29" spans="1:15" ht="12.75" customHeight="1">
      <c r="A29" s="33">
        <v>19</v>
      </c>
      <c r="B29" s="53" t="s">
        <v>320</v>
      </c>
      <c r="C29" s="31">
        <v>1199.75</v>
      </c>
      <c r="D29" s="36">
        <v>1212.4833333333333</v>
      </c>
      <c r="E29" s="36">
        <v>1184.8166666666666</v>
      </c>
      <c r="F29" s="36">
        <v>1169.8833333333332</v>
      </c>
      <c r="G29" s="36">
        <v>1142.2166666666665</v>
      </c>
      <c r="H29" s="36">
        <v>1227.4166666666667</v>
      </c>
      <c r="I29" s="36">
        <v>1255.0833333333333</v>
      </c>
      <c r="J29" s="36">
        <v>1270.0166666666669</v>
      </c>
      <c r="K29" s="31">
        <v>1240.1500000000001</v>
      </c>
      <c r="L29" s="31">
        <v>1197.55</v>
      </c>
      <c r="M29" s="31">
        <v>2.95763</v>
      </c>
      <c r="N29" s="1"/>
      <c r="O29" s="1"/>
    </row>
    <row r="30" spans="1:15" ht="12.75" customHeight="1">
      <c r="A30" s="33">
        <v>20</v>
      </c>
      <c r="B30" s="53" t="s">
        <v>314</v>
      </c>
      <c r="C30" s="31">
        <v>4026.8</v>
      </c>
      <c r="D30" s="36">
        <v>4018.1166666666668</v>
      </c>
      <c r="E30" s="36">
        <v>3940.2333333333336</v>
      </c>
      <c r="F30" s="36">
        <v>3853.666666666667</v>
      </c>
      <c r="G30" s="36">
        <v>3775.7833333333338</v>
      </c>
      <c r="H30" s="36">
        <v>4104.6833333333334</v>
      </c>
      <c r="I30" s="36">
        <v>4182.5666666666666</v>
      </c>
      <c r="J30" s="36">
        <v>4269.1333333333332</v>
      </c>
      <c r="K30" s="31">
        <v>4096</v>
      </c>
      <c r="L30" s="31">
        <v>3931.55</v>
      </c>
      <c r="M30" s="31">
        <v>0.97321000000000002</v>
      </c>
      <c r="N30" s="1"/>
      <c r="O30" s="1"/>
    </row>
    <row r="31" spans="1:15" ht="12.75" customHeight="1">
      <c r="A31" s="33">
        <v>21</v>
      </c>
      <c r="B31" s="53" t="s">
        <v>321</v>
      </c>
      <c r="C31" s="31">
        <v>2177.4</v>
      </c>
      <c r="D31" s="36">
        <v>2185.7000000000003</v>
      </c>
      <c r="E31" s="36">
        <v>2161.4500000000007</v>
      </c>
      <c r="F31" s="36">
        <v>2145.5000000000005</v>
      </c>
      <c r="G31" s="36">
        <v>2121.2500000000009</v>
      </c>
      <c r="H31" s="36">
        <v>2201.6500000000005</v>
      </c>
      <c r="I31" s="36">
        <v>2225.8999999999996</v>
      </c>
      <c r="J31" s="36">
        <v>2241.8500000000004</v>
      </c>
      <c r="K31" s="31">
        <v>2209.9499999999998</v>
      </c>
      <c r="L31" s="31">
        <v>2169.75</v>
      </c>
      <c r="M31" s="31">
        <v>0.48685</v>
      </c>
      <c r="N31" s="1"/>
      <c r="O31" s="1"/>
    </row>
    <row r="32" spans="1:15" ht="12.75" customHeight="1">
      <c r="A32" s="33">
        <v>22</v>
      </c>
      <c r="B32" s="53" t="s">
        <v>322</v>
      </c>
      <c r="C32" s="31">
        <v>921.1</v>
      </c>
      <c r="D32" s="36">
        <v>927.23333333333323</v>
      </c>
      <c r="E32" s="36">
        <v>909.21666666666647</v>
      </c>
      <c r="F32" s="36">
        <v>897.33333333333326</v>
      </c>
      <c r="G32" s="36">
        <v>879.31666666666649</v>
      </c>
      <c r="H32" s="36">
        <v>939.11666666666645</v>
      </c>
      <c r="I32" s="36">
        <v>957.1333333333331</v>
      </c>
      <c r="J32" s="36">
        <v>969.01666666666642</v>
      </c>
      <c r="K32" s="31">
        <v>945.25</v>
      </c>
      <c r="L32" s="31">
        <v>915.35</v>
      </c>
      <c r="M32" s="31">
        <v>3.2786599999999999</v>
      </c>
      <c r="N32" s="1"/>
      <c r="O32" s="1"/>
    </row>
    <row r="33" spans="1:15" ht="12.75" customHeight="1">
      <c r="A33" s="33">
        <v>23</v>
      </c>
      <c r="B33" s="53" t="s">
        <v>53</v>
      </c>
      <c r="C33" s="31">
        <v>4975.3500000000004</v>
      </c>
      <c r="D33" s="36">
        <v>4979.5666666666666</v>
      </c>
      <c r="E33" s="36">
        <v>4936.2333333333336</v>
      </c>
      <c r="F33" s="36">
        <v>4897.1166666666668</v>
      </c>
      <c r="G33" s="36">
        <v>4853.7833333333338</v>
      </c>
      <c r="H33" s="36">
        <v>5018.6833333333334</v>
      </c>
      <c r="I33" s="36">
        <v>5062.0166666666673</v>
      </c>
      <c r="J33" s="36">
        <v>5101.1333333333332</v>
      </c>
      <c r="K33" s="31">
        <v>5022.8999999999996</v>
      </c>
      <c r="L33" s="31">
        <v>4940.45</v>
      </c>
      <c r="M33" s="31">
        <v>0.62787000000000004</v>
      </c>
      <c r="N33" s="1"/>
      <c r="O33" s="1"/>
    </row>
    <row r="34" spans="1:15" ht="12.75" customHeight="1">
      <c r="A34" s="33">
        <v>24</v>
      </c>
      <c r="B34" s="53" t="s">
        <v>323</v>
      </c>
      <c r="C34" s="31">
        <v>2261.1</v>
      </c>
      <c r="D34" s="36">
        <v>2266.5</v>
      </c>
      <c r="E34" s="36">
        <v>2249.6</v>
      </c>
      <c r="F34" s="36">
        <v>2238.1</v>
      </c>
      <c r="G34" s="36">
        <v>2221.1999999999998</v>
      </c>
      <c r="H34" s="36">
        <v>2278</v>
      </c>
      <c r="I34" s="36">
        <v>2294.8999999999996</v>
      </c>
      <c r="J34" s="36">
        <v>2306.4</v>
      </c>
      <c r="K34" s="31">
        <v>2283.4</v>
      </c>
      <c r="L34" s="31">
        <v>2255</v>
      </c>
      <c r="M34" s="31">
        <v>0.29092000000000001</v>
      </c>
      <c r="N34" s="1"/>
      <c r="O34" s="1"/>
    </row>
    <row r="35" spans="1:15" ht="12.75" customHeight="1">
      <c r="A35" s="33">
        <v>25</v>
      </c>
      <c r="B35" s="53" t="s">
        <v>873</v>
      </c>
      <c r="C35" s="31">
        <v>837.95</v>
      </c>
      <c r="D35" s="36">
        <v>831.13333333333333</v>
      </c>
      <c r="E35" s="36">
        <v>820.76666666666665</v>
      </c>
      <c r="F35" s="36">
        <v>803.58333333333337</v>
      </c>
      <c r="G35" s="36">
        <v>793.2166666666667</v>
      </c>
      <c r="H35" s="36">
        <v>848.31666666666661</v>
      </c>
      <c r="I35" s="36">
        <v>858.68333333333317</v>
      </c>
      <c r="J35" s="36">
        <v>875.86666666666656</v>
      </c>
      <c r="K35" s="31">
        <v>841.5</v>
      </c>
      <c r="L35" s="31">
        <v>813.95</v>
      </c>
      <c r="M35" s="31">
        <v>8.4130099999999999</v>
      </c>
      <c r="N35" s="1"/>
      <c r="O35" s="1"/>
    </row>
    <row r="36" spans="1:15" ht="12.75" customHeight="1">
      <c r="A36" s="33">
        <v>26</v>
      </c>
      <c r="B36" s="53" t="s">
        <v>324</v>
      </c>
      <c r="C36" s="31">
        <v>4390.8999999999996</v>
      </c>
      <c r="D36" s="36">
        <v>4332.2666666666664</v>
      </c>
      <c r="E36" s="36">
        <v>4220.5333333333328</v>
      </c>
      <c r="F36" s="36">
        <v>4050.1666666666661</v>
      </c>
      <c r="G36" s="36">
        <v>3938.4333333333325</v>
      </c>
      <c r="H36" s="36">
        <v>4502.6333333333332</v>
      </c>
      <c r="I36" s="36">
        <v>4614.3666666666668</v>
      </c>
      <c r="J36" s="36">
        <v>4784.7333333333336</v>
      </c>
      <c r="K36" s="31">
        <v>4444</v>
      </c>
      <c r="L36" s="31">
        <v>4161.8999999999996</v>
      </c>
      <c r="M36" s="31">
        <v>5.0856599999999998</v>
      </c>
      <c r="N36" s="1"/>
      <c r="O36" s="1"/>
    </row>
    <row r="37" spans="1:15" ht="12.75" customHeight="1">
      <c r="A37" s="33">
        <v>27</v>
      </c>
      <c r="B37" s="53" t="s">
        <v>54</v>
      </c>
      <c r="C37" s="31">
        <v>574.1</v>
      </c>
      <c r="D37" s="36">
        <v>571.93333333333328</v>
      </c>
      <c r="E37" s="36">
        <v>564.96666666666658</v>
      </c>
      <c r="F37" s="36">
        <v>555.83333333333326</v>
      </c>
      <c r="G37" s="36">
        <v>548.86666666666656</v>
      </c>
      <c r="H37" s="36">
        <v>581.06666666666661</v>
      </c>
      <c r="I37" s="36">
        <v>588.0333333333333</v>
      </c>
      <c r="J37" s="36">
        <v>597.16666666666663</v>
      </c>
      <c r="K37" s="31">
        <v>578.9</v>
      </c>
      <c r="L37" s="31">
        <v>562.79999999999995</v>
      </c>
      <c r="M37" s="31">
        <v>78.286379999999994</v>
      </c>
      <c r="N37" s="1"/>
      <c r="O37" s="1"/>
    </row>
    <row r="38" spans="1:15" ht="12.75" customHeight="1">
      <c r="A38" s="33">
        <v>28</v>
      </c>
      <c r="B38" s="53" t="s">
        <v>325</v>
      </c>
      <c r="C38" s="31">
        <v>2950.3</v>
      </c>
      <c r="D38" s="36">
        <v>2918.5166666666664</v>
      </c>
      <c r="E38" s="36">
        <v>2878.0333333333328</v>
      </c>
      <c r="F38" s="36">
        <v>2805.7666666666664</v>
      </c>
      <c r="G38" s="36">
        <v>2765.2833333333328</v>
      </c>
      <c r="H38" s="36">
        <v>2990.7833333333328</v>
      </c>
      <c r="I38" s="36">
        <v>3031.2666666666664</v>
      </c>
      <c r="J38" s="36">
        <v>3103.5333333333328</v>
      </c>
      <c r="K38" s="31">
        <v>2959</v>
      </c>
      <c r="L38" s="31">
        <v>2846.25</v>
      </c>
      <c r="M38" s="31">
        <v>7.7627600000000001</v>
      </c>
      <c r="N38" s="1"/>
      <c r="O38" s="1"/>
    </row>
    <row r="39" spans="1:15" ht="12.75" customHeight="1">
      <c r="A39" s="33">
        <v>29</v>
      </c>
      <c r="B39" s="53" t="s">
        <v>326</v>
      </c>
      <c r="C39" s="31">
        <v>930</v>
      </c>
      <c r="D39" s="36">
        <v>940.83333333333337</v>
      </c>
      <c r="E39" s="36">
        <v>914.16666666666674</v>
      </c>
      <c r="F39" s="36">
        <v>898.33333333333337</v>
      </c>
      <c r="G39" s="36">
        <v>871.66666666666674</v>
      </c>
      <c r="H39" s="36">
        <v>956.66666666666674</v>
      </c>
      <c r="I39" s="36">
        <v>983.33333333333348</v>
      </c>
      <c r="J39" s="36">
        <v>999.16666666666674</v>
      </c>
      <c r="K39" s="31">
        <v>967.5</v>
      </c>
      <c r="L39" s="31">
        <v>925</v>
      </c>
      <c r="M39" s="31">
        <v>5.6201600000000003</v>
      </c>
      <c r="N39" s="1"/>
      <c r="O39" s="1"/>
    </row>
    <row r="40" spans="1:15" ht="12.75" customHeight="1">
      <c r="A40" s="33">
        <v>30</v>
      </c>
      <c r="B40" s="53" t="s">
        <v>842</v>
      </c>
      <c r="C40" s="31">
        <v>5752.55</v>
      </c>
      <c r="D40" s="36">
        <v>5669.2</v>
      </c>
      <c r="E40" s="36">
        <v>5550.4</v>
      </c>
      <c r="F40" s="36">
        <v>5348.25</v>
      </c>
      <c r="G40" s="36">
        <v>5229.45</v>
      </c>
      <c r="H40" s="36">
        <v>5871.3499999999995</v>
      </c>
      <c r="I40" s="36">
        <v>5990.1500000000005</v>
      </c>
      <c r="J40" s="36">
        <v>6192.2999999999993</v>
      </c>
      <c r="K40" s="31">
        <v>5788</v>
      </c>
      <c r="L40" s="31">
        <v>5467.05</v>
      </c>
      <c r="M40" s="31">
        <v>1.2582800000000001</v>
      </c>
      <c r="N40" s="1"/>
      <c r="O40" s="1"/>
    </row>
    <row r="41" spans="1:15" ht="12.75" customHeight="1">
      <c r="A41" s="33">
        <v>31</v>
      </c>
      <c r="B41" s="53" t="s">
        <v>315</v>
      </c>
      <c r="C41" s="31">
        <v>1531.5</v>
      </c>
      <c r="D41" s="36">
        <v>1515.6000000000001</v>
      </c>
      <c r="E41" s="36">
        <v>1487.3000000000002</v>
      </c>
      <c r="F41" s="36">
        <v>1443.1000000000001</v>
      </c>
      <c r="G41" s="36">
        <v>1414.8000000000002</v>
      </c>
      <c r="H41" s="36">
        <v>1559.8000000000002</v>
      </c>
      <c r="I41" s="36">
        <v>1588.1</v>
      </c>
      <c r="J41" s="36">
        <v>1632.3000000000002</v>
      </c>
      <c r="K41" s="31">
        <v>1543.9</v>
      </c>
      <c r="L41" s="31">
        <v>1471.4</v>
      </c>
      <c r="M41" s="31">
        <v>17.33644</v>
      </c>
      <c r="N41" s="1"/>
      <c r="O41" s="1"/>
    </row>
    <row r="42" spans="1:15" ht="12.75" customHeight="1">
      <c r="A42" s="33">
        <v>32</v>
      </c>
      <c r="B42" s="53" t="s">
        <v>55</v>
      </c>
      <c r="C42" s="31">
        <v>6329.75</v>
      </c>
      <c r="D42" s="36">
        <v>6285.5166666666664</v>
      </c>
      <c r="E42" s="36">
        <v>6222.0333333333328</v>
      </c>
      <c r="F42" s="36">
        <v>6114.3166666666666</v>
      </c>
      <c r="G42" s="36">
        <v>6050.833333333333</v>
      </c>
      <c r="H42" s="36">
        <v>6393.2333333333327</v>
      </c>
      <c r="I42" s="36">
        <v>6456.7166666666662</v>
      </c>
      <c r="J42" s="36">
        <v>6564.4333333333325</v>
      </c>
      <c r="K42" s="31">
        <v>6349</v>
      </c>
      <c r="L42" s="31">
        <v>6177.8</v>
      </c>
      <c r="M42" s="31">
        <v>5.5459100000000001</v>
      </c>
      <c r="N42" s="1"/>
      <c r="O42" s="1"/>
    </row>
    <row r="43" spans="1:15" ht="12.75" customHeight="1">
      <c r="A43" s="33">
        <v>33</v>
      </c>
      <c r="B43" s="53" t="s">
        <v>57</v>
      </c>
      <c r="C43" s="31">
        <v>527.25</v>
      </c>
      <c r="D43" s="36">
        <v>523.7833333333333</v>
      </c>
      <c r="E43" s="36">
        <v>518.61666666666656</v>
      </c>
      <c r="F43" s="36">
        <v>509.98333333333323</v>
      </c>
      <c r="G43" s="36">
        <v>504.81666666666649</v>
      </c>
      <c r="H43" s="36">
        <v>532.41666666666663</v>
      </c>
      <c r="I43" s="36">
        <v>537.58333333333337</v>
      </c>
      <c r="J43" s="36">
        <v>546.2166666666667</v>
      </c>
      <c r="K43" s="31">
        <v>528.95000000000005</v>
      </c>
      <c r="L43" s="31">
        <v>515.15</v>
      </c>
      <c r="M43" s="31">
        <v>13.28581</v>
      </c>
      <c r="N43" s="1"/>
      <c r="O43" s="1"/>
    </row>
    <row r="44" spans="1:15" ht="12.75" customHeight="1">
      <c r="A44" s="33">
        <v>34</v>
      </c>
      <c r="B44" s="53" t="s">
        <v>327</v>
      </c>
      <c r="C44" s="31">
        <v>370.35</v>
      </c>
      <c r="D44" s="36">
        <v>369.58333333333331</v>
      </c>
      <c r="E44" s="36">
        <v>365.36666666666662</v>
      </c>
      <c r="F44" s="36">
        <v>360.38333333333333</v>
      </c>
      <c r="G44" s="36">
        <v>356.16666666666663</v>
      </c>
      <c r="H44" s="36">
        <v>374.56666666666661</v>
      </c>
      <c r="I44" s="36">
        <v>378.7833333333333</v>
      </c>
      <c r="J44" s="36">
        <v>383.76666666666659</v>
      </c>
      <c r="K44" s="31">
        <v>373.8</v>
      </c>
      <c r="L44" s="31">
        <v>364.6</v>
      </c>
      <c r="M44" s="31">
        <v>2.8441200000000002</v>
      </c>
      <c r="N44" s="1"/>
      <c r="O44" s="1"/>
    </row>
    <row r="45" spans="1:15" ht="12.75" customHeight="1">
      <c r="A45" s="33">
        <v>35</v>
      </c>
      <c r="B45" s="53" t="s">
        <v>841</v>
      </c>
      <c r="C45" s="31">
        <v>619.70000000000005</v>
      </c>
      <c r="D45" s="36">
        <v>621.56666666666672</v>
      </c>
      <c r="E45" s="36">
        <v>613.13333333333344</v>
      </c>
      <c r="F45" s="36">
        <v>606.56666666666672</v>
      </c>
      <c r="G45" s="36">
        <v>598.13333333333344</v>
      </c>
      <c r="H45" s="36">
        <v>628.13333333333344</v>
      </c>
      <c r="I45" s="36">
        <v>636.56666666666661</v>
      </c>
      <c r="J45" s="36">
        <v>643.13333333333344</v>
      </c>
      <c r="K45" s="31">
        <v>630</v>
      </c>
      <c r="L45" s="31">
        <v>615</v>
      </c>
      <c r="M45" s="31">
        <v>1.6692400000000001</v>
      </c>
      <c r="N45" s="1"/>
      <c r="O45" s="1"/>
    </row>
    <row r="46" spans="1:15" ht="12.75" customHeight="1">
      <c r="A46" s="33">
        <v>36</v>
      </c>
      <c r="B46" s="53" t="s">
        <v>328</v>
      </c>
      <c r="C46" s="31">
        <v>539.25</v>
      </c>
      <c r="D46" s="36">
        <v>548.63333333333333</v>
      </c>
      <c r="E46" s="36">
        <v>528.7166666666667</v>
      </c>
      <c r="F46" s="36">
        <v>518.18333333333339</v>
      </c>
      <c r="G46" s="36">
        <v>498.26666666666677</v>
      </c>
      <c r="H46" s="36">
        <v>559.16666666666663</v>
      </c>
      <c r="I46" s="36">
        <v>579.08333333333337</v>
      </c>
      <c r="J46" s="36">
        <v>589.61666666666656</v>
      </c>
      <c r="K46" s="31">
        <v>568.54999999999995</v>
      </c>
      <c r="L46" s="31">
        <v>538.1</v>
      </c>
      <c r="M46" s="31">
        <v>3.68329</v>
      </c>
      <c r="N46" s="1"/>
      <c r="O46" s="1"/>
    </row>
    <row r="47" spans="1:15" ht="12.75" customHeight="1">
      <c r="A47" s="33">
        <v>37</v>
      </c>
      <c r="B47" s="53" t="s">
        <v>58</v>
      </c>
      <c r="C47" s="31">
        <v>173.7</v>
      </c>
      <c r="D47" s="36">
        <v>172.5</v>
      </c>
      <c r="E47" s="36">
        <v>169.95</v>
      </c>
      <c r="F47" s="36">
        <v>166.2</v>
      </c>
      <c r="G47" s="36">
        <v>163.64999999999998</v>
      </c>
      <c r="H47" s="36">
        <v>176.25</v>
      </c>
      <c r="I47" s="36">
        <v>178.8</v>
      </c>
      <c r="J47" s="36">
        <v>182.55</v>
      </c>
      <c r="K47" s="31">
        <v>175.05</v>
      </c>
      <c r="L47" s="31">
        <v>168.75</v>
      </c>
      <c r="M47" s="31">
        <v>165.90996999999999</v>
      </c>
      <c r="N47" s="1"/>
      <c r="O47" s="1"/>
    </row>
    <row r="48" spans="1:15" ht="12.75" customHeight="1">
      <c r="A48" s="33">
        <v>38</v>
      </c>
      <c r="B48" s="53" t="s">
        <v>60</v>
      </c>
      <c r="C48" s="31">
        <v>2976.05</v>
      </c>
      <c r="D48" s="36">
        <v>2968.1833333333329</v>
      </c>
      <c r="E48" s="36">
        <v>2947.9166666666661</v>
      </c>
      <c r="F48" s="36">
        <v>2919.7833333333333</v>
      </c>
      <c r="G48" s="36">
        <v>2899.5166666666664</v>
      </c>
      <c r="H48" s="36">
        <v>2996.3166666666657</v>
      </c>
      <c r="I48" s="36">
        <v>3016.583333333333</v>
      </c>
      <c r="J48" s="36">
        <v>3044.7166666666653</v>
      </c>
      <c r="K48" s="31">
        <v>2988.45</v>
      </c>
      <c r="L48" s="31">
        <v>2940.05</v>
      </c>
      <c r="M48" s="31">
        <v>18.627230000000001</v>
      </c>
      <c r="N48" s="1"/>
      <c r="O48" s="1"/>
    </row>
    <row r="49" spans="1:15" ht="12.75" customHeight="1">
      <c r="A49" s="33">
        <v>39</v>
      </c>
      <c r="B49" s="53" t="s">
        <v>329</v>
      </c>
      <c r="C49" s="31">
        <v>425.1</v>
      </c>
      <c r="D49" s="36">
        <v>427.20000000000005</v>
      </c>
      <c r="E49" s="36">
        <v>420.85000000000008</v>
      </c>
      <c r="F49" s="36">
        <v>416.6</v>
      </c>
      <c r="G49" s="36">
        <v>410.25000000000006</v>
      </c>
      <c r="H49" s="36">
        <v>431.4500000000001</v>
      </c>
      <c r="I49" s="36">
        <v>437.8</v>
      </c>
      <c r="J49" s="36">
        <v>442.05000000000013</v>
      </c>
      <c r="K49" s="31">
        <v>433.55</v>
      </c>
      <c r="L49" s="31">
        <v>422.95</v>
      </c>
      <c r="M49" s="31">
        <v>3.0007199999999998</v>
      </c>
      <c r="N49" s="1"/>
      <c r="O49" s="1"/>
    </row>
    <row r="50" spans="1:15" ht="12.75" customHeight="1">
      <c r="A50" s="33">
        <v>40</v>
      </c>
      <c r="B50" s="53" t="s">
        <v>61</v>
      </c>
      <c r="C50" s="31">
        <v>1868.75</v>
      </c>
      <c r="D50" s="36">
        <v>1851.25</v>
      </c>
      <c r="E50" s="36">
        <v>1827.5</v>
      </c>
      <c r="F50" s="36">
        <v>1786.25</v>
      </c>
      <c r="G50" s="36">
        <v>1762.5</v>
      </c>
      <c r="H50" s="36">
        <v>1892.5</v>
      </c>
      <c r="I50" s="36">
        <v>1916.25</v>
      </c>
      <c r="J50" s="36">
        <v>1957.5</v>
      </c>
      <c r="K50" s="31">
        <v>1875</v>
      </c>
      <c r="L50" s="31">
        <v>1810</v>
      </c>
      <c r="M50" s="31">
        <v>10.46879</v>
      </c>
      <c r="N50" s="1"/>
      <c r="O50" s="1"/>
    </row>
    <row r="51" spans="1:15" ht="12.75" customHeight="1">
      <c r="A51" s="33">
        <v>41</v>
      </c>
      <c r="B51" s="53" t="s">
        <v>62</v>
      </c>
      <c r="C51" s="31">
        <v>6279.35</v>
      </c>
      <c r="D51" s="36">
        <v>6310.45</v>
      </c>
      <c r="E51" s="36">
        <v>6234.9</v>
      </c>
      <c r="F51" s="36">
        <v>6190.45</v>
      </c>
      <c r="G51" s="36">
        <v>6114.9</v>
      </c>
      <c r="H51" s="36">
        <v>6354.9</v>
      </c>
      <c r="I51" s="36">
        <v>6430.4500000000007</v>
      </c>
      <c r="J51" s="36">
        <v>6474.9</v>
      </c>
      <c r="K51" s="31">
        <v>6386</v>
      </c>
      <c r="L51" s="31">
        <v>6266</v>
      </c>
      <c r="M51" s="31">
        <v>0.40349000000000002</v>
      </c>
      <c r="N51" s="1"/>
      <c r="O51" s="1"/>
    </row>
    <row r="52" spans="1:15" ht="12.75" customHeight="1">
      <c r="A52" s="33">
        <v>42</v>
      </c>
      <c r="B52" s="53" t="s">
        <v>64</v>
      </c>
      <c r="C52" s="31">
        <v>626.35</v>
      </c>
      <c r="D52" s="36">
        <v>640.13333333333333</v>
      </c>
      <c r="E52" s="36">
        <v>610.26666666666665</v>
      </c>
      <c r="F52" s="36">
        <v>594.18333333333328</v>
      </c>
      <c r="G52" s="36">
        <v>564.31666666666661</v>
      </c>
      <c r="H52" s="36">
        <v>656.2166666666667</v>
      </c>
      <c r="I52" s="36">
        <v>686.08333333333326</v>
      </c>
      <c r="J52" s="36">
        <v>702.16666666666674</v>
      </c>
      <c r="K52" s="31">
        <v>670</v>
      </c>
      <c r="L52" s="31">
        <v>624.04999999999995</v>
      </c>
      <c r="M52" s="31">
        <v>216.66347999999999</v>
      </c>
      <c r="N52" s="1"/>
      <c r="O52" s="1"/>
    </row>
    <row r="53" spans="1:15" ht="12.75" customHeight="1">
      <c r="A53" s="33">
        <v>43</v>
      </c>
      <c r="B53" s="53" t="s">
        <v>65</v>
      </c>
      <c r="C53" s="31">
        <v>1160.8499999999999</v>
      </c>
      <c r="D53" s="36">
        <v>1157.7333333333333</v>
      </c>
      <c r="E53" s="36">
        <v>1145.1666666666667</v>
      </c>
      <c r="F53" s="36">
        <v>1129.4833333333333</v>
      </c>
      <c r="G53" s="36">
        <v>1116.9166666666667</v>
      </c>
      <c r="H53" s="36">
        <v>1173.4166666666667</v>
      </c>
      <c r="I53" s="36">
        <v>1185.9833333333333</v>
      </c>
      <c r="J53" s="36">
        <v>1201.6666666666667</v>
      </c>
      <c r="K53" s="31">
        <v>1170.3</v>
      </c>
      <c r="L53" s="31">
        <v>1142.05</v>
      </c>
      <c r="M53" s="31">
        <v>24.876200000000001</v>
      </c>
      <c r="N53" s="1"/>
      <c r="O53" s="1"/>
    </row>
    <row r="54" spans="1:15" ht="12.75" customHeight="1">
      <c r="A54" s="33">
        <v>44</v>
      </c>
      <c r="B54" s="53" t="s">
        <v>330</v>
      </c>
      <c r="C54" s="31">
        <v>507.8</v>
      </c>
      <c r="D54" s="36">
        <v>515.38333333333333</v>
      </c>
      <c r="E54" s="36">
        <v>496.76666666666665</v>
      </c>
      <c r="F54" s="36">
        <v>485.73333333333335</v>
      </c>
      <c r="G54" s="36">
        <v>467.11666666666667</v>
      </c>
      <c r="H54" s="36">
        <v>526.41666666666663</v>
      </c>
      <c r="I54" s="36">
        <v>545.03333333333319</v>
      </c>
      <c r="J54" s="36">
        <v>556.06666666666661</v>
      </c>
      <c r="K54" s="31">
        <v>534</v>
      </c>
      <c r="L54" s="31">
        <v>504.35</v>
      </c>
      <c r="M54" s="31">
        <v>7.0864700000000003</v>
      </c>
      <c r="N54" s="1"/>
      <c r="O54" s="1"/>
    </row>
    <row r="55" spans="1:15" ht="12.75" customHeight="1">
      <c r="A55" s="33">
        <v>45</v>
      </c>
      <c r="B55" s="53" t="s">
        <v>269</v>
      </c>
      <c r="C55" s="31">
        <v>3749.4</v>
      </c>
      <c r="D55" s="36">
        <v>3734.2000000000003</v>
      </c>
      <c r="E55" s="36">
        <v>3704.2000000000007</v>
      </c>
      <c r="F55" s="36">
        <v>3659.0000000000005</v>
      </c>
      <c r="G55" s="36">
        <v>3629.0000000000009</v>
      </c>
      <c r="H55" s="36">
        <v>3779.4000000000005</v>
      </c>
      <c r="I55" s="36">
        <v>3809.3999999999996</v>
      </c>
      <c r="J55" s="36">
        <v>3854.6000000000004</v>
      </c>
      <c r="K55" s="31">
        <v>3764.2</v>
      </c>
      <c r="L55" s="31">
        <v>3689</v>
      </c>
      <c r="M55" s="31">
        <v>2.1652200000000001</v>
      </c>
      <c r="N55" s="1"/>
      <c r="O55" s="1"/>
    </row>
    <row r="56" spans="1:15" ht="12" customHeight="1">
      <c r="A56" s="33">
        <v>46</v>
      </c>
      <c r="B56" s="53" t="s">
        <v>66</v>
      </c>
      <c r="C56" s="31">
        <v>1061.25</v>
      </c>
      <c r="D56" s="36">
        <v>1055.0833333333333</v>
      </c>
      <c r="E56" s="36">
        <v>1042.1666666666665</v>
      </c>
      <c r="F56" s="36">
        <v>1023.0833333333333</v>
      </c>
      <c r="G56" s="36">
        <v>1010.1666666666665</v>
      </c>
      <c r="H56" s="36">
        <v>1074.1666666666665</v>
      </c>
      <c r="I56" s="36">
        <v>1087.083333333333</v>
      </c>
      <c r="J56" s="36">
        <v>1106.1666666666665</v>
      </c>
      <c r="K56" s="31">
        <v>1068</v>
      </c>
      <c r="L56" s="31">
        <v>1036</v>
      </c>
      <c r="M56" s="31">
        <v>111.88603999999999</v>
      </c>
      <c r="N56" s="1"/>
      <c r="O56" s="1"/>
    </row>
    <row r="57" spans="1:15" ht="12.75" customHeight="1">
      <c r="A57" s="33">
        <v>47</v>
      </c>
      <c r="B57" s="53" t="s">
        <v>67</v>
      </c>
      <c r="C57" s="31">
        <v>7548.8</v>
      </c>
      <c r="D57" s="36">
        <v>7556.2666666666664</v>
      </c>
      <c r="E57" s="36">
        <v>7472.5333333333328</v>
      </c>
      <c r="F57" s="36">
        <v>7396.2666666666664</v>
      </c>
      <c r="G57" s="36">
        <v>7312.5333333333328</v>
      </c>
      <c r="H57" s="36">
        <v>7632.5333333333328</v>
      </c>
      <c r="I57" s="36">
        <v>7716.2666666666664</v>
      </c>
      <c r="J57" s="36">
        <v>7792.5333333333328</v>
      </c>
      <c r="K57" s="31">
        <v>7640</v>
      </c>
      <c r="L57" s="31">
        <v>7480</v>
      </c>
      <c r="M57" s="31">
        <v>4.5785299999999998</v>
      </c>
      <c r="N57" s="1"/>
      <c r="O57" s="1"/>
    </row>
    <row r="58" spans="1:15" ht="12.75" customHeight="1">
      <c r="A58" s="33">
        <v>48</v>
      </c>
      <c r="B58" s="53" t="s">
        <v>70</v>
      </c>
      <c r="C58" s="31">
        <v>7191.65</v>
      </c>
      <c r="D58" s="36">
        <v>7167.2333333333327</v>
      </c>
      <c r="E58" s="36">
        <v>7109.5166666666655</v>
      </c>
      <c r="F58" s="36">
        <v>7027.3833333333332</v>
      </c>
      <c r="G58" s="36">
        <v>6969.6666666666661</v>
      </c>
      <c r="H58" s="36">
        <v>7249.366666666665</v>
      </c>
      <c r="I58" s="36">
        <v>7307.0833333333321</v>
      </c>
      <c r="J58" s="36">
        <v>7389.2166666666644</v>
      </c>
      <c r="K58" s="31">
        <v>7224.95</v>
      </c>
      <c r="L58" s="31">
        <v>7085.1</v>
      </c>
      <c r="M58" s="31">
        <v>18.60361</v>
      </c>
      <c r="N58" s="1"/>
      <c r="O58" s="1"/>
    </row>
    <row r="59" spans="1:15" ht="12.75" customHeight="1">
      <c r="A59" s="33">
        <v>49</v>
      </c>
      <c r="B59" s="53" t="s">
        <v>69</v>
      </c>
      <c r="C59" s="31">
        <v>1636.95</v>
      </c>
      <c r="D59" s="36">
        <v>1632.3500000000001</v>
      </c>
      <c r="E59" s="36">
        <v>1623.1000000000004</v>
      </c>
      <c r="F59" s="36">
        <v>1609.2500000000002</v>
      </c>
      <c r="G59" s="36">
        <v>1600.0000000000005</v>
      </c>
      <c r="H59" s="36">
        <v>1646.2000000000003</v>
      </c>
      <c r="I59" s="36">
        <v>1655.4499999999998</v>
      </c>
      <c r="J59" s="36">
        <v>1669.3000000000002</v>
      </c>
      <c r="K59" s="31">
        <v>1641.6</v>
      </c>
      <c r="L59" s="31">
        <v>1618.5</v>
      </c>
      <c r="M59" s="31">
        <v>9.4022000000000006</v>
      </c>
      <c r="N59" s="1"/>
      <c r="O59" s="1"/>
    </row>
    <row r="60" spans="1:15" ht="12.75" customHeight="1">
      <c r="A60" s="33">
        <v>50</v>
      </c>
      <c r="B60" s="53" t="s">
        <v>270</v>
      </c>
      <c r="C60" s="31">
        <v>8246.5499999999993</v>
      </c>
      <c r="D60" s="36">
        <v>8268.0333333333328</v>
      </c>
      <c r="E60" s="36">
        <v>8156.0666666666657</v>
      </c>
      <c r="F60" s="36">
        <v>8065.583333333333</v>
      </c>
      <c r="G60" s="36">
        <v>7953.6166666666659</v>
      </c>
      <c r="H60" s="36">
        <v>8358.5166666666664</v>
      </c>
      <c r="I60" s="36">
        <v>8470.4833333333336</v>
      </c>
      <c r="J60" s="36">
        <v>8560.9666666666653</v>
      </c>
      <c r="K60" s="31">
        <v>8380</v>
      </c>
      <c r="L60" s="31">
        <v>8177.55</v>
      </c>
      <c r="M60" s="31">
        <v>0.32524999999999998</v>
      </c>
      <c r="N60" s="1"/>
      <c r="O60" s="1"/>
    </row>
    <row r="61" spans="1:15" ht="12.75" customHeight="1">
      <c r="A61" s="33">
        <v>51</v>
      </c>
      <c r="B61" s="53" t="s">
        <v>334</v>
      </c>
      <c r="C61" s="31">
        <v>2349.85</v>
      </c>
      <c r="D61" s="36">
        <v>2355.35</v>
      </c>
      <c r="E61" s="36">
        <v>2330.6999999999998</v>
      </c>
      <c r="F61" s="36">
        <v>2311.5499999999997</v>
      </c>
      <c r="G61" s="36">
        <v>2286.8999999999996</v>
      </c>
      <c r="H61" s="36">
        <v>2374.5</v>
      </c>
      <c r="I61" s="36">
        <v>2399.1500000000005</v>
      </c>
      <c r="J61" s="36">
        <v>2418.3000000000002</v>
      </c>
      <c r="K61" s="31">
        <v>2380</v>
      </c>
      <c r="L61" s="31">
        <v>2336.1999999999998</v>
      </c>
      <c r="M61" s="31">
        <v>0.34971000000000002</v>
      </c>
      <c r="N61" s="1"/>
      <c r="O61" s="1"/>
    </row>
    <row r="62" spans="1:15" ht="12.75" customHeight="1">
      <c r="A62" s="33">
        <v>52</v>
      </c>
      <c r="B62" s="53" t="s">
        <v>71</v>
      </c>
      <c r="C62" s="31">
        <v>2508.6999999999998</v>
      </c>
      <c r="D62" s="36">
        <v>2514.3833333333332</v>
      </c>
      <c r="E62" s="36">
        <v>2478.7666666666664</v>
      </c>
      <c r="F62" s="36">
        <v>2448.833333333333</v>
      </c>
      <c r="G62" s="36">
        <v>2413.2166666666662</v>
      </c>
      <c r="H62" s="36">
        <v>2544.3166666666666</v>
      </c>
      <c r="I62" s="36">
        <v>2579.9333333333334</v>
      </c>
      <c r="J62" s="36">
        <v>2609.8666666666668</v>
      </c>
      <c r="K62" s="31">
        <v>2550</v>
      </c>
      <c r="L62" s="31">
        <v>2484.4499999999998</v>
      </c>
      <c r="M62" s="31">
        <v>5.9961799999999998</v>
      </c>
      <c r="N62" s="1"/>
      <c r="O62" s="1"/>
    </row>
    <row r="63" spans="1:15" ht="12.75" customHeight="1">
      <c r="A63" s="33">
        <v>53</v>
      </c>
      <c r="B63" s="53" t="s">
        <v>72</v>
      </c>
      <c r="C63" s="31">
        <v>391.85</v>
      </c>
      <c r="D63" s="36">
        <v>391.11666666666662</v>
      </c>
      <c r="E63" s="36">
        <v>385.98333333333323</v>
      </c>
      <c r="F63" s="36">
        <v>380.11666666666662</v>
      </c>
      <c r="G63" s="36">
        <v>374.98333333333323</v>
      </c>
      <c r="H63" s="36">
        <v>396.98333333333323</v>
      </c>
      <c r="I63" s="36">
        <v>402.11666666666656</v>
      </c>
      <c r="J63" s="36">
        <v>407.98333333333323</v>
      </c>
      <c r="K63" s="31">
        <v>396.25</v>
      </c>
      <c r="L63" s="31">
        <v>385.25</v>
      </c>
      <c r="M63" s="31">
        <v>25.468599999999999</v>
      </c>
      <c r="N63" s="1"/>
      <c r="O63" s="1"/>
    </row>
    <row r="64" spans="1:15" ht="12.75" customHeight="1">
      <c r="A64" s="33">
        <v>54</v>
      </c>
      <c r="B64" s="53" t="s">
        <v>73</v>
      </c>
      <c r="C64" s="31">
        <v>223.3</v>
      </c>
      <c r="D64" s="36">
        <v>224.04999999999998</v>
      </c>
      <c r="E64" s="36">
        <v>221.39999999999998</v>
      </c>
      <c r="F64" s="36">
        <v>219.5</v>
      </c>
      <c r="G64" s="36">
        <v>216.85</v>
      </c>
      <c r="H64" s="36">
        <v>225.94999999999996</v>
      </c>
      <c r="I64" s="36">
        <v>228.6</v>
      </c>
      <c r="J64" s="36">
        <v>230.49999999999994</v>
      </c>
      <c r="K64" s="31">
        <v>226.7</v>
      </c>
      <c r="L64" s="31">
        <v>222.15</v>
      </c>
      <c r="M64" s="31">
        <v>102.12833999999999</v>
      </c>
      <c r="N64" s="1"/>
      <c r="O64" s="1"/>
    </row>
    <row r="65" spans="1:15" ht="12.75" customHeight="1">
      <c r="A65" s="33">
        <v>55</v>
      </c>
      <c r="B65" s="53" t="s">
        <v>74</v>
      </c>
      <c r="C65" s="31">
        <v>234.25</v>
      </c>
      <c r="D65" s="36">
        <v>232.54999999999998</v>
      </c>
      <c r="E65" s="36">
        <v>229.34999999999997</v>
      </c>
      <c r="F65" s="36">
        <v>224.45</v>
      </c>
      <c r="G65" s="36">
        <v>221.24999999999997</v>
      </c>
      <c r="H65" s="36">
        <v>237.44999999999996</v>
      </c>
      <c r="I65" s="36">
        <v>240.64999999999995</v>
      </c>
      <c r="J65" s="36">
        <v>245.54999999999995</v>
      </c>
      <c r="K65" s="31">
        <v>235.75</v>
      </c>
      <c r="L65" s="31">
        <v>227.65</v>
      </c>
      <c r="M65" s="31">
        <v>206.41624999999999</v>
      </c>
      <c r="N65" s="1"/>
      <c r="O65" s="1"/>
    </row>
    <row r="66" spans="1:15" ht="12.75" customHeight="1">
      <c r="A66" s="33">
        <v>56</v>
      </c>
      <c r="B66" s="53" t="s">
        <v>271</v>
      </c>
      <c r="C66" s="31">
        <v>135.5</v>
      </c>
      <c r="D66" s="36">
        <v>134.85</v>
      </c>
      <c r="E66" s="36">
        <v>133.04999999999998</v>
      </c>
      <c r="F66" s="36">
        <v>130.6</v>
      </c>
      <c r="G66" s="36">
        <v>128.79999999999998</v>
      </c>
      <c r="H66" s="36">
        <v>137.29999999999998</v>
      </c>
      <c r="I66" s="36">
        <v>139.1</v>
      </c>
      <c r="J66" s="36">
        <v>141.54999999999998</v>
      </c>
      <c r="K66" s="31">
        <v>136.65</v>
      </c>
      <c r="L66" s="31">
        <v>132.4</v>
      </c>
      <c r="M66" s="31">
        <v>163.80958000000001</v>
      </c>
      <c r="N66" s="1"/>
      <c r="O66" s="1"/>
    </row>
    <row r="67" spans="1:15" ht="12.75" customHeight="1">
      <c r="A67" s="33">
        <v>57</v>
      </c>
      <c r="B67" s="53" t="s">
        <v>335</v>
      </c>
      <c r="C67" s="31">
        <v>54</v>
      </c>
      <c r="D67" s="36">
        <v>54.316666666666663</v>
      </c>
      <c r="E67" s="36">
        <v>53.133333333333326</v>
      </c>
      <c r="F67" s="36">
        <v>52.266666666666666</v>
      </c>
      <c r="G67" s="36">
        <v>51.083333333333329</v>
      </c>
      <c r="H67" s="36">
        <v>55.183333333333323</v>
      </c>
      <c r="I67" s="36">
        <v>56.36666666666666</v>
      </c>
      <c r="J67" s="36">
        <v>57.23333333333332</v>
      </c>
      <c r="K67" s="31">
        <v>55.5</v>
      </c>
      <c r="L67" s="31">
        <v>53.45</v>
      </c>
      <c r="M67" s="31">
        <v>495.17057999999997</v>
      </c>
      <c r="N67" s="1"/>
      <c r="O67" s="1"/>
    </row>
    <row r="68" spans="1:15" ht="12.75" customHeight="1">
      <c r="A68" s="33">
        <v>58</v>
      </c>
      <c r="B68" s="53" t="s">
        <v>331</v>
      </c>
      <c r="C68" s="31">
        <v>2975.15</v>
      </c>
      <c r="D68" s="36">
        <v>2972.85</v>
      </c>
      <c r="E68" s="36">
        <v>2954.2999999999997</v>
      </c>
      <c r="F68" s="36">
        <v>2933.45</v>
      </c>
      <c r="G68" s="36">
        <v>2914.8999999999996</v>
      </c>
      <c r="H68" s="36">
        <v>2993.7</v>
      </c>
      <c r="I68" s="36">
        <v>3012.25</v>
      </c>
      <c r="J68" s="36">
        <v>3033.1</v>
      </c>
      <c r="K68" s="31">
        <v>2991.4</v>
      </c>
      <c r="L68" s="31">
        <v>2952</v>
      </c>
      <c r="M68" s="31">
        <v>7.6700000000000004E-2</v>
      </c>
      <c r="N68" s="1"/>
      <c r="O68" s="1"/>
    </row>
    <row r="69" spans="1:15" ht="12.75" customHeight="1">
      <c r="A69" s="33">
        <v>59</v>
      </c>
      <c r="B69" s="53" t="s">
        <v>75</v>
      </c>
      <c r="C69" s="31">
        <v>1458.25</v>
      </c>
      <c r="D69" s="36">
        <v>1452.05</v>
      </c>
      <c r="E69" s="36">
        <v>1431.1999999999998</v>
      </c>
      <c r="F69" s="36">
        <v>1404.1499999999999</v>
      </c>
      <c r="G69" s="36">
        <v>1383.2999999999997</v>
      </c>
      <c r="H69" s="36">
        <v>1479.1</v>
      </c>
      <c r="I69" s="36">
        <v>1499.9499999999998</v>
      </c>
      <c r="J69" s="36">
        <v>1527</v>
      </c>
      <c r="K69" s="31">
        <v>1472.9</v>
      </c>
      <c r="L69" s="31">
        <v>1425</v>
      </c>
      <c r="M69" s="31">
        <v>5.5630499999999996</v>
      </c>
      <c r="N69" s="1"/>
      <c r="O69" s="1"/>
    </row>
    <row r="70" spans="1:15" ht="12.75" customHeight="1">
      <c r="A70" s="33">
        <v>60</v>
      </c>
      <c r="B70" s="53" t="s">
        <v>336</v>
      </c>
      <c r="C70" s="31">
        <v>5867.95</v>
      </c>
      <c r="D70" s="36">
        <v>5837.0166666666664</v>
      </c>
      <c r="E70" s="36">
        <v>5788.9333333333325</v>
      </c>
      <c r="F70" s="36">
        <v>5709.9166666666661</v>
      </c>
      <c r="G70" s="36">
        <v>5661.8333333333321</v>
      </c>
      <c r="H70" s="36">
        <v>5916.0333333333328</v>
      </c>
      <c r="I70" s="36">
        <v>5964.1166666666668</v>
      </c>
      <c r="J70" s="36">
        <v>6043.1333333333332</v>
      </c>
      <c r="K70" s="31">
        <v>5885.1</v>
      </c>
      <c r="L70" s="31">
        <v>5758</v>
      </c>
      <c r="M70" s="31">
        <v>0.10657</v>
      </c>
      <c r="N70" s="1"/>
      <c r="O70" s="1"/>
    </row>
    <row r="71" spans="1:15" ht="12.75" customHeight="1">
      <c r="A71" s="33">
        <v>61</v>
      </c>
      <c r="B71" s="53" t="s">
        <v>332</v>
      </c>
      <c r="C71" s="31">
        <v>3186.4</v>
      </c>
      <c r="D71" s="36">
        <v>3206.1166666666663</v>
      </c>
      <c r="E71" s="36">
        <v>3118.2333333333327</v>
      </c>
      <c r="F71" s="36">
        <v>3050.0666666666662</v>
      </c>
      <c r="G71" s="36">
        <v>2962.1833333333325</v>
      </c>
      <c r="H71" s="36">
        <v>3274.2833333333328</v>
      </c>
      <c r="I71" s="36">
        <v>3362.166666666667</v>
      </c>
      <c r="J71" s="36">
        <v>3430.333333333333</v>
      </c>
      <c r="K71" s="31">
        <v>3294</v>
      </c>
      <c r="L71" s="31">
        <v>3137.95</v>
      </c>
      <c r="M71" s="31">
        <v>2.9468399999999999</v>
      </c>
      <c r="N71" s="1"/>
      <c r="O71" s="1"/>
    </row>
    <row r="72" spans="1:15" ht="12.75" customHeight="1">
      <c r="A72" s="33">
        <v>62</v>
      </c>
      <c r="B72" s="53" t="s">
        <v>77</v>
      </c>
      <c r="C72" s="31">
        <v>559.85</v>
      </c>
      <c r="D72" s="36">
        <v>558.2833333333333</v>
      </c>
      <c r="E72" s="36">
        <v>552.66666666666663</v>
      </c>
      <c r="F72" s="36">
        <v>545.48333333333335</v>
      </c>
      <c r="G72" s="36">
        <v>539.86666666666667</v>
      </c>
      <c r="H72" s="36">
        <v>565.46666666666658</v>
      </c>
      <c r="I72" s="36">
        <v>571.08333333333337</v>
      </c>
      <c r="J72" s="36">
        <v>578.26666666666654</v>
      </c>
      <c r="K72" s="31">
        <v>563.9</v>
      </c>
      <c r="L72" s="31">
        <v>551.1</v>
      </c>
      <c r="M72" s="31">
        <v>5.9584000000000001</v>
      </c>
      <c r="N72" s="1"/>
      <c r="O72" s="1"/>
    </row>
    <row r="73" spans="1:15" ht="12.75" customHeight="1">
      <c r="A73" s="33">
        <v>63</v>
      </c>
      <c r="B73" s="53" t="s">
        <v>337</v>
      </c>
      <c r="C73" s="31">
        <v>1675.05</v>
      </c>
      <c r="D73" s="36">
        <v>1670.5166666666664</v>
      </c>
      <c r="E73" s="36">
        <v>1650.6333333333328</v>
      </c>
      <c r="F73" s="36">
        <v>1626.2166666666662</v>
      </c>
      <c r="G73" s="36">
        <v>1606.3333333333326</v>
      </c>
      <c r="H73" s="36">
        <v>1694.9333333333329</v>
      </c>
      <c r="I73" s="36">
        <v>1714.8166666666666</v>
      </c>
      <c r="J73" s="36">
        <v>1739.2333333333331</v>
      </c>
      <c r="K73" s="31">
        <v>1690.4</v>
      </c>
      <c r="L73" s="31">
        <v>1646.1</v>
      </c>
      <c r="M73" s="31">
        <v>3.9089499999999999</v>
      </c>
      <c r="N73" s="1"/>
      <c r="O73" s="1"/>
    </row>
    <row r="74" spans="1:15" ht="12.75" customHeight="1">
      <c r="A74" s="33">
        <v>64</v>
      </c>
      <c r="B74" s="53" t="s">
        <v>76</v>
      </c>
      <c r="C74" s="31">
        <v>190.9</v>
      </c>
      <c r="D74" s="36">
        <v>190.7166666666667</v>
      </c>
      <c r="E74" s="36">
        <v>187.73333333333341</v>
      </c>
      <c r="F74" s="36">
        <v>184.56666666666672</v>
      </c>
      <c r="G74" s="36">
        <v>181.58333333333343</v>
      </c>
      <c r="H74" s="36">
        <v>193.88333333333338</v>
      </c>
      <c r="I74" s="36">
        <v>196.86666666666667</v>
      </c>
      <c r="J74" s="36">
        <v>200.03333333333336</v>
      </c>
      <c r="K74" s="31">
        <v>193.7</v>
      </c>
      <c r="L74" s="31">
        <v>187.55</v>
      </c>
      <c r="M74" s="31">
        <v>289.19511999999997</v>
      </c>
      <c r="N74" s="1"/>
      <c r="O74" s="1"/>
    </row>
    <row r="75" spans="1:15" ht="12.75" customHeight="1">
      <c r="A75" s="33">
        <v>65</v>
      </c>
      <c r="B75" s="53" t="s">
        <v>78</v>
      </c>
      <c r="C75" s="31">
        <v>1243.6500000000001</v>
      </c>
      <c r="D75" s="36">
        <v>1231.3666666666668</v>
      </c>
      <c r="E75" s="36">
        <v>1212.7333333333336</v>
      </c>
      <c r="F75" s="36">
        <v>1181.8166666666668</v>
      </c>
      <c r="G75" s="36">
        <v>1163.1833333333336</v>
      </c>
      <c r="H75" s="36">
        <v>1262.2833333333335</v>
      </c>
      <c r="I75" s="36">
        <v>1280.9166666666667</v>
      </c>
      <c r="J75" s="36">
        <v>1311.8333333333335</v>
      </c>
      <c r="K75" s="31">
        <v>1250</v>
      </c>
      <c r="L75" s="31">
        <v>1200.45</v>
      </c>
      <c r="M75" s="31">
        <v>18.423940000000002</v>
      </c>
      <c r="N75" s="1"/>
      <c r="O75" s="1"/>
    </row>
    <row r="76" spans="1:15" ht="12.75" customHeight="1">
      <c r="A76" s="33">
        <v>66</v>
      </c>
      <c r="B76" s="53" t="s">
        <v>81</v>
      </c>
      <c r="C76" s="31">
        <v>221.3</v>
      </c>
      <c r="D76" s="36">
        <v>221.46666666666667</v>
      </c>
      <c r="E76" s="36">
        <v>219.73333333333335</v>
      </c>
      <c r="F76" s="36">
        <v>218.16666666666669</v>
      </c>
      <c r="G76" s="36">
        <v>216.43333333333337</v>
      </c>
      <c r="H76" s="36">
        <v>223.03333333333333</v>
      </c>
      <c r="I76" s="36">
        <v>224.76666666666662</v>
      </c>
      <c r="J76" s="36">
        <v>226.33333333333331</v>
      </c>
      <c r="K76" s="31">
        <v>223.2</v>
      </c>
      <c r="L76" s="31">
        <v>219.9</v>
      </c>
      <c r="M76" s="31">
        <v>222.69048000000001</v>
      </c>
      <c r="N76" s="1"/>
      <c r="O76" s="1"/>
    </row>
    <row r="77" spans="1:15" ht="12.75" customHeight="1">
      <c r="A77" s="33">
        <v>67</v>
      </c>
      <c r="B77" s="53" t="s">
        <v>85</v>
      </c>
      <c r="C77" s="31">
        <v>492.65</v>
      </c>
      <c r="D77" s="36">
        <v>487.81666666666661</v>
      </c>
      <c r="E77" s="36">
        <v>474.23333333333323</v>
      </c>
      <c r="F77" s="36">
        <v>455.81666666666661</v>
      </c>
      <c r="G77" s="36">
        <v>442.23333333333323</v>
      </c>
      <c r="H77" s="36">
        <v>506.23333333333323</v>
      </c>
      <c r="I77" s="36">
        <v>519.81666666666661</v>
      </c>
      <c r="J77" s="36">
        <v>538.23333333333323</v>
      </c>
      <c r="K77" s="31">
        <v>501.4</v>
      </c>
      <c r="L77" s="31">
        <v>469.4</v>
      </c>
      <c r="M77" s="31">
        <v>139.34742</v>
      </c>
      <c r="N77" s="1"/>
      <c r="O77" s="1"/>
    </row>
    <row r="78" spans="1:15" ht="12.75" customHeight="1">
      <c r="A78" s="33">
        <v>68</v>
      </c>
      <c r="B78" s="53" t="s">
        <v>80</v>
      </c>
      <c r="C78" s="31">
        <v>1162.1500000000001</v>
      </c>
      <c r="D78" s="36">
        <v>1163.3</v>
      </c>
      <c r="E78" s="36">
        <v>1156.8499999999999</v>
      </c>
      <c r="F78" s="36">
        <v>1151.55</v>
      </c>
      <c r="G78" s="36">
        <v>1145.0999999999999</v>
      </c>
      <c r="H78" s="36">
        <v>1168.5999999999999</v>
      </c>
      <c r="I78" s="36">
        <v>1175.0500000000002</v>
      </c>
      <c r="J78" s="36">
        <v>1180.3499999999999</v>
      </c>
      <c r="K78" s="31">
        <v>1169.75</v>
      </c>
      <c r="L78" s="31">
        <v>1158</v>
      </c>
      <c r="M78" s="31">
        <v>40.158580000000001</v>
      </c>
      <c r="N78" s="1"/>
      <c r="O78" s="1"/>
    </row>
    <row r="79" spans="1:15" ht="12.75" customHeight="1">
      <c r="A79" s="33">
        <v>69</v>
      </c>
      <c r="B79" s="53" t="s">
        <v>843</v>
      </c>
      <c r="C79" s="31">
        <v>583.70000000000005</v>
      </c>
      <c r="D79" s="36">
        <v>581.23333333333335</v>
      </c>
      <c r="E79" s="36">
        <v>576.66666666666674</v>
      </c>
      <c r="F79" s="36">
        <v>569.63333333333344</v>
      </c>
      <c r="G79" s="36">
        <v>565.06666666666683</v>
      </c>
      <c r="H79" s="36">
        <v>588.26666666666665</v>
      </c>
      <c r="I79" s="36">
        <v>592.83333333333326</v>
      </c>
      <c r="J79" s="36">
        <v>599.86666666666656</v>
      </c>
      <c r="K79" s="31">
        <v>585.79999999999995</v>
      </c>
      <c r="L79" s="31">
        <v>574.20000000000005</v>
      </c>
      <c r="M79" s="31">
        <v>1.65195</v>
      </c>
      <c r="N79" s="1"/>
      <c r="O79" s="1"/>
    </row>
    <row r="80" spans="1:15" ht="12.75" customHeight="1">
      <c r="A80" s="33">
        <v>70</v>
      </c>
      <c r="B80" s="53" t="s">
        <v>82</v>
      </c>
      <c r="C80" s="31">
        <v>260.10000000000002</v>
      </c>
      <c r="D80" s="36">
        <v>259.35000000000002</v>
      </c>
      <c r="E80" s="36">
        <v>257.15000000000003</v>
      </c>
      <c r="F80" s="36">
        <v>254.2</v>
      </c>
      <c r="G80" s="36">
        <v>252</v>
      </c>
      <c r="H80" s="36">
        <v>262.30000000000007</v>
      </c>
      <c r="I80" s="36">
        <v>264.50000000000011</v>
      </c>
      <c r="J80" s="36">
        <v>267.4500000000001</v>
      </c>
      <c r="K80" s="31">
        <v>261.55</v>
      </c>
      <c r="L80" s="31">
        <v>256.39999999999998</v>
      </c>
      <c r="M80" s="31">
        <v>33.144210000000001</v>
      </c>
      <c r="N80" s="1"/>
      <c r="O80" s="1"/>
    </row>
    <row r="81" spans="1:15" ht="12.75" customHeight="1">
      <c r="A81" s="33">
        <v>71</v>
      </c>
      <c r="B81" s="53" t="s">
        <v>338</v>
      </c>
      <c r="C81" s="31">
        <v>1470.3</v>
      </c>
      <c r="D81" s="36">
        <v>1449.1833333333334</v>
      </c>
      <c r="E81" s="36">
        <v>1419.1166666666668</v>
      </c>
      <c r="F81" s="36">
        <v>1367.9333333333334</v>
      </c>
      <c r="G81" s="36">
        <v>1337.8666666666668</v>
      </c>
      <c r="H81" s="36">
        <v>1500.3666666666668</v>
      </c>
      <c r="I81" s="36">
        <v>1530.4333333333334</v>
      </c>
      <c r="J81" s="36">
        <v>1581.6166666666668</v>
      </c>
      <c r="K81" s="31">
        <v>1479.25</v>
      </c>
      <c r="L81" s="31">
        <v>1398</v>
      </c>
      <c r="M81" s="31">
        <v>1.1438999999999999</v>
      </c>
      <c r="N81" s="1"/>
      <c r="O81" s="1"/>
    </row>
    <row r="82" spans="1:15" ht="12.75" customHeight="1">
      <c r="A82" s="33">
        <v>72</v>
      </c>
      <c r="B82" s="53" t="s">
        <v>88</v>
      </c>
      <c r="C82" s="31">
        <v>832.6</v>
      </c>
      <c r="D82" s="36">
        <v>829.80000000000007</v>
      </c>
      <c r="E82" s="36">
        <v>823.90000000000009</v>
      </c>
      <c r="F82" s="36">
        <v>815.2</v>
      </c>
      <c r="G82" s="36">
        <v>809.30000000000007</v>
      </c>
      <c r="H82" s="36">
        <v>838.50000000000011</v>
      </c>
      <c r="I82" s="36">
        <v>844.4</v>
      </c>
      <c r="J82" s="36">
        <v>853.10000000000014</v>
      </c>
      <c r="K82" s="31">
        <v>835.7</v>
      </c>
      <c r="L82" s="31">
        <v>821.1</v>
      </c>
      <c r="M82" s="31">
        <v>21.542449999999999</v>
      </c>
      <c r="N82" s="1"/>
      <c r="O82" s="1"/>
    </row>
    <row r="83" spans="1:15" ht="12.75" customHeight="1">
      <c r="A83" s="33">
        <v>73</v>
      </c>
      <c r="B83" s="53" t="s">
        <v>844</v>
      </c>
      <c r="C83" s="31">
        <v>401.6</v>
      </c>
      <c r="D83" s="36">
        <v>400.58333333333331</v>
      </c>
      <c r="E83" s="36">
        <v>392.51666666666665</v>
      </c>
      <c r="F83" s="36">
        <v>383.43333333333334</v>
      </c>
      <c r="G83" s="36">
        <v>375.36666666666667</v>
      </c>
      <c r="H83" s="36">
        <v>409.66666666666663</v>
      </c>
      <c r="I83" s="36">
        <v>417.73333333333335</v>
      </c>
      <c r="J83" s="36">
        <v>426.81666666666661</v>
      </c>
      <c r="K83" s="31">
        <v>408.65</v>
      </c>
      <c r="L83" s="31">
        <v>391.5</v>
      </c>
      <c r="M83" s="31">
        <v>44.570520000000002</v>
      </c>
      <c r="N83" s="1"/>
      <c r="O83" s="1"/>
    </row>
    <row r="84" spans="1:15" ht="12.75" customHeight="1">
      <c r="A84" s="33">
        <v>74</v>
      </c>
      <c r="B84" s="53" t="s">
        <v>339</v>
      </c>
      <c r="C84" s="31">
        <v>6561.45</v>
      </c>
      <c r="D84" s="36">
        <v>6594.3500000000013</v>
      </c>
      <c r="E84" s="36">
        <v>6498.7000000000025</v>
      </c>
      <c r="F84" s="36">
        <v>6435.9500000000016</v>
      </c>
      <c r="G84" s="36">
        <v>6340.3000000000029</v>
      </c>
      <c r="H84" s="36">
        <v>6657.1000000000022</v>
      </c>
      <c r="I84" s="36">
        <v>6752.7500000000018</v>
      </c>
      <c r="J84" s="36">
        <v>6815.5000000000018</v>
      </c>
      <c r="K84" s="31">
        <v>6690</v>
      </c>
      <c r="L84" s="31">
        <v>6531.6</v>
      </c>
      <c r="M84" s="31">
        <v>0.10475</v>
      </c>
      <c r="N84" s="1"/>
      <c r="O84" s="1"/>
    </row>
    <row r="85" spans="1:15" ht="12.75" customHeight="1">
      <c r="A85" s="33">
        <v>75</v>
      </c>
      <c r="B85" s="53" t="s">
        <v>340</v>
      </c>
      <c r="C85" s="31">
        <v>1078.9000000000001</v>
      </c>
      <c r="D85" s="36">
        <v>1078.5166666666667</v>
      </c>
      <c r="E85" s="36">
        <v>1051.0833333333333</v>
      </c>
      <c r="F85" s="36">
        <v>1023.2666666666667</v>
      </c>
      <c r="G85" s="36">
        <v>995.83333333333326</v>
      </c>
      <c r="H85" s="36">
        <v>1106.3333333333333</v>
      </c>
      <c r="I85" s="36">
        <v>1133.7666666666667</v>
      </c>
      <c r="J85" s="36">
        <v>1161.5833333333333</v>
      </c>
      <c r="K85" s="31">
        <v>1105.95</v>
      </c>
      <c r="L85" s="31">
        <v>1050.7</v>
      </c>
      <c r="M85" s="31">
        <v>4.7663200000000003</v>
      </c>
      <c r="N85" s="1"/>
      <c r="O85" s="1"/>
    </row>
    <row r="86" spans="1:15" ht="12.75" customHeight="1">
      <c r="A86" s="33">
        <v>76</v>
      </c>
      <c r="B86" s="53" t="s">
        <v>341</v>
      </c>
      <c r="C86" s="31">
        <v>1657.7</v>
      </c>
      <c r="D86" s="36">
        <v>1661.8833333333332</v>
      </c>
      <c r="E86" s="36">
        <v>1645.8166666666664</v>
      </c>
      <c r="F86" s="36">
        <v>1633.9333333333332</v>
      </c>
      <c r="G86" s="36">
        <v>1617.8666666666663</v>
      </c>
      <c r="H86" s="36">
        <v>1673.7666666666664</v>
      </c>
      <c r="I86" s="36">
        <v>1689.833333333333</v>
      </c>
      <c r="J86" s="36">
        <v>1701.7166666666665</v>
      </c>
      <c r="K86" s="31">
        <v>1677.95</v>
      </c>
      <c r="L86" s="31">
        <v>1650</v>
      </c>
      <c r="M86" s="31">
        <v>1.0258400000000001</v>
      </c>
      <c r="N86" s="1"/>
      <c r="O86" s="1"/>
    </row>
    <row r="87" spans="1:15" ht="12.75" customHeight="1">
      <c r="A87" s="33">
        <v>77</v>
      </c>
      <c r="B87" s="53" t="s">
        <v>342</v>
      </c>
      <c r="C87" s="31">
        <v>627.70000000000005</v>
      </c>
      <c r="D87" s="36">
        <v>631.06666666666672</v>
      </c>
      <c r="E87" s="36">
        <v>619.13333333333344</v>
      </c>
      <c r="F87" s="36">
        <v>610.56666666666672</v>
      </c>
      <c r="G87" s="36">
        <v>598.63333333333344</v>
      </c>
      <c r="H87" s="36">
        <v>639.63333333333344</v>
      </c>
      <c r="I87" s="36">
        <v>651.56666666666661</v>
      </c>
      <c r="J87" s="36">
        <v>660.13333333333344</v>
      </c>
      <c r="K87" s="31">
        <v>643</v>
      </c>
      <c r="L87" s="31">
        <v>622.5</v>
      </c>
      <c r="M87" s="31">
        <v>22.18872</v>
      </c>
      <c r="N87" s="1"/>
      <c r="O87" s="1"/>
    </row>
    <row r="88" spans="1:15" ht="12.75" customHeight="1">
      <c r="A88" s="33">
        <v>78</v>
      </c>
      <c r="B88" s="53" t="s">
        <v>83</v>
      </c>
      <c r="C88" s="31">
        <v>23248.799999999999</v>
      </c>
      <c r="D88" s="36">
        <v>23124.183333333334</v>
      </c>
      <c r="E88" s="36">
        <v>22899.666666666668</v>
      </c>
      <c r="F88" s="36">
        <v>22550.533333333333</v>
      </c>
      <c r="G88" s="36">
        <v>22326.016666666666</v>
      </c>
      <c r="H88" s="36">
        <v>23473.316666666669</v>
      </c>
      <c r="I88" s="36">
        <v>23697.833333333332</v>
      </c>
      <c r="J88" s="36">
        <v>24046.966666666671</v>
      </c>
      <c r="K88" s="31">
        <v>23348.7</v>
      </c>
      <c r="L88" s="31">
        <v>22775.05</v>
      </c>
      <c r="M88" s="31">
        <v>0.64222000000000001</v>
      </c>
      <c r="N88" s="1"/>
      <c r="O88" s="1"/>
    </row>
    <row r="89" spans="1:15" ht="12.75" customHeight="1">
      <c r="A89" s="33">
        <v>79</v>
      </c>
      <c r="B89" s="53" t="s">
        <v>343</v>
      </c>
      <c r="C89" s="31">
        <v>1007.05</v>
      </c>
      <c r="D89" s="36">
        <v>997.66666666666663</v>
      </c>
      <c r="E89" s="36">
        <v>984.48333333333323</v>
      </c>
      <c r="F89" s="36">
        <v>961.91666666666663</v>
      </c>
      <c r="G89" s="36">
        <v>948.73333333333323</v>
      </c>
      <c r="H89" s="36">
        <v>1020.2333333333332</v>
      </c>
      <c r="I89" s="36">
        <v>1033.4166666666665</v>
      </c>
      <c r="J89" s="36">
        <v>1055.9833333333331</v>
      </c>
      <c r="K89" s="31">
        <v>1010.85</v>
      </c>
      <c r="L89" s="31">
        <v>975.1</v>
      </c>
      <c r="M89" s="31">
        <v>2.1459100000000002</v>
      </c>
      <c r="N89" s="1"/>
      <c r="O89" s="1"/>
    </row>
    <row r="90" spans="1:15" ht="12.75" customHeight="1">
      <c r="A90" s="33">
        <v>80</v>
      </c>
      <c r="B90" s="53" t="s">
        <v>344</v>
      </c>
      <c r="C90" s="31">
        <v>18.45</v>
      </c>
      <c r="D90" s="36">
        <v>18.5</v>
      </c>
      <c r="E90" s="36">
        <v>18.2</v>
      </c>
      <c r="F90" s="36">
        <v>17.95</v>
      </c>
      <c r="G90" s="36">
        <v>17.649999999999999</v>
      </c>
      <c r="H90" s="36">
        <v>18.75</v>
      </c>
      <c r="I90" s="36">
        <v>19.049999999999997</v>
      </c>
      <c r="J90" s="36">
        <v>19.3</v>
      </c>
      <c r="K90" s="31">
        <v>18.8</v>
      </c>
      <c r="L90" s="31">
        <v>18.25</v>
      </c>
      <c r="M90" s="31">
        <v>151.87754000000001</v>
      </c>
      <c r="N90" s="1"/>
      <c r="O90" s="1"/>
    </row>
    <row r="91" spans="1:15" ht="12.75" customHeight="1">
      <c r="A91" s="33">
        <v>81</v>
      </c>
      <c r="B91" s="53" t="s">
        <v>86</v>
      </c>
      <c r="C91" s="31">
        <v>5136.8999999999996</v>
      </c>
      <c r="D91" s="36">
        <v>5155.8666666666659</v>
      </c>
      <c r="E91" s="36">
        <v>5092.2333333333318</v>
      </c>
      <c r="F91" s="36">
        <v>5047.5666666666657</v>
      </c>
      <c r="G91" s="36">
        <v>4983.9333333333316</v>
      </c>
      <c r="H91" s="36">
        <v>5200.5333333333319</v>
      </c>
      <c r="I91" s="36">
        <v>5264.1666666666652</v>
      </c>
      <c r="J91" s="36">
        <v>5308.8333333333321</v>
      </c>
      <c r="K91" s="31">
        <v>5219.5</v>
      </c>
      <c r="L91" s="31">
        <v>5111.2</v>
      </c>
      <c r="M91" s="31">
        <v>2.7570999999999999</v>
      </c>
      <c r="N91" s="1"/>
      <c r="O91" s="1"/>
    </row>
    <row r="92" spans="1:15" ht="12.75" customHeight="1">
      <c r="A92" s="33">
        <v>82</v>
      </c>
      <c r="B92" s="53" t="s">
        <v>333</v>
      </c>
      <c r="C92" s="31">
        <v>2128.9</v>
      </c>
      <c r="D92" s="36">
        <v>2139.6666666666665</v>
      </c>
      <c r="E92" s="36">
        <v>2109.333333333333</v>
      </c>
      <c r="F92" s="36">
        <v>2089.7666666666664</v>
      </c>
      <c r="G92" s="36">
        <v>2059.4333333333329</v>
      </c>
      <c r="H92" s="36">
        <v>2159.2333333333331</v>
      </c>
      <c r="I92" s="36">
        <v>2189.5666666666662</v>
      </c>
      <c r="J92" s="36">
        <v>2209.1333333333332</v>
      </c>
      <c r="K92" s="31">
        <v>2170</v>
      </c>
      <c r="L92" s="31">
        <v>2120.1</v>
      </c>
      <c r="M92" s="31">
        <v>4.4418699999999998</v>
      </c>
      <c r="N92" s="1"/>
      <c r="O92" s="1"/>
    </row>
    <row r="93" spans="1:15" ht="12.75" customHeight="1">
      <c r="A93" s="33">
        <v>83</v>
      </c>
      <c r="B93" s="53" t="s">
        <v>345</v>
      </c>
      <c r="C93" s="31">
        <v>1964.35</v>
      </c>
      <c r="D93" s="36">
        <v>1987.75</v>
      </c>
      <c r="E93" s="36">
        <v>1933.6</v>
      </c>
      <c r="F93" s="36">
        <v>1902.85</v>
      </c>
      <c r="G93" s="36">
        <v>1848.6999999999998</v>
      </c>
      <c r="H93" s="36">
        <v>2018.5</v>
      </c>
      <c r="I93" s="36">
        <v>2072.65</v>
      </c>
      <c r="J93" s="36">
        <v>2103.4</v>
      </c>
      <c r="K93" s="31">
        <v>2041.9</v>
      </c>
      <c r="L93" s="31">
        <v>1957</v>
      </c>
      <c r="M93" s="31">
        <v>0.69198999999999999</v>
      </c>
      <c r="N93" s="1"/>
      <c r="O93" s="1"/>
    </row>
    <row r="94" spans="1:15" ht="12.75" customHeight="1">
      <c r="A94" s="33">
        <v>84</v>
      </c>
      <c r="B94" s="53" t="s">
        <v>351</v>
      </c>
      <c r="C94" s="31">
        <v>272.05</v>
      </c>
      <c r="D94" s="36">
        <v>271.84999999999997</v>
      </c>
      <c r="E94" s="36">
        <v>268.69999999999993</v>
      </c>
      <c r="F94" s="36">
        <v>265.34999999999997</v>
      </c>
      <c r="G94" s="36">
        <v>262.19999999999993</v>
      </c>
      <c r="H94" s="36">
        <v>275.19999999999993</v>
      </c>
      <c r="I94" s="36">
        <v>278.34999999999991</v>
      </c>
      <c r="J94" s="36">
        <v>281.69999999999993</v>
      </c>
      <c r="K94" s="31">
        <v>275</v>
      </c>
      <c r="L94" s="31">
        <v>268.5</v>
      </c>
      <c r="M94" s="31">
        <v>3.7117200000000001</v>
      </c>
      <c r="N94" s="1"/>
      <c r="O94" s="1"/>
    </row>
    <row r="95" spans="1:15" ht="12.75" customHeight="1">
      <c r="A95" s="33">
        <v>85</v>
      </c>
      <c r="B95" s="53" t="s">
        <v>90</v>
      </c>
      <c r="C95" s="31">
        <v>766</v>
      </c>
      <c r="D95" s="36">
        <v>768.9666666666667</v>
      </c>
      <c r="E95" s="36">
        <v>759.63333333333344</v>
      </c>
      <c r="F95" s="36">
        <v>753.26666666666677</v>
      </c>
      <c r="G95" s="36">
        <v>743.93333333333351</v>
      </c>
      <c r="H95" s="36">
        <v>775.33333333333337</v>
      </c>
      <c r="I95" s="36">
        <v>784.66666666666663</v>
      </c>
      <c r="J95" s="36">
        <v>791.0333333333333</v>
      </c>
      <c r="K95" s="31">
        <v>778.3</v>
      </c>
      <c r="L95" s="31">
        <v>762.6</v>
      </c>
      <c r="M95" s="31">
        <v>5.5704700000000003</v>
      </c>
      <c r="N95" s="1"/>
      <c r="O95" s="1"/>
    </row>
    <row r="96" spans="1:15" ht="12.75" customHeight="1">
      <c r="A96" s="33">
        <v>86</v>
      </c>
      <c r="B96" s="53" t="s">
        <v>89</v>
      </c>
      <c r="C96" s="31">
        <v>474.55</v>
      </c>
      <c r="D96" s="36">
        <v>474.2166666666667</v>
      </c>
      <c r="E96" s="36">
        <v>468.43333333333339</v>
      </c>
      <c r="F96" s="36">
        <v>462.31666666666672</v>
      </c>
      <c r="G96" s="36">
        <v>456.53333333333342</v>
      </c>
      <c r="H96" s="36">
        <v>480.33333333333337</v>
      </c>
      <c r="I96" s="36">
        <v>486.11666666666667</v>
      </c>
      <c r="J96" s="36">
        <v>492.23333333333335</v>
      </c>
      <c r="K96" s="31">
        <v>480</v>
      </c>
      <c r="L96" s="31">
        <v>468.1</v>
      </c>
      <c r="M96" s="31">
        <v>88.024889999999999</v>
      </c>
      <c r="N96" s="1"/>
      <c r="O96" s="1"/>
    </row>
    <row r="97" spans="1:15" ht="12.75" customHeight="1">
      <c r="A97" s="33">
        <v>87</v>
      </c>
      <c r="B97" s="53" t="s">
        <v>352</v>
      </c>
      <c r="C97" s="31">
        <v>996</v>
      </c>
      <c r="D97" s="36">
        <v>994.15</v>
      </c>
      <c r="E97" s="36">
        <v>963.39999999999986</v>
      </c>
      <c r="F97" s="36">
        <v>930.79999999999984</v>
      </c>
      <c r="G97" s="36">
        <v>900.04999999999973</v>
      </c>
      <c r="H97" s="36">
        <v>1026.75</v>
      </c>
      <c r="I97" s="36">
        <v>1057.5000000000002</v>
      </c>
      <c r="J97" s="36">
        <v>1090.1000000000001</v>
      </c>
      <c r="K97" s="31">
        <v>1024.9000000000001</v>
      </c>
      <c r="L97" s="31">
        <v>961.55</v>
      </c>
      <c r="M97" s="31">
        <v>7.5119699999999998</v>
      </c>
      <c r="N97" s="1"/>
      <c r="O97" s="1"/>
    </row>
    <row r="98" spans="1:15" ht="12.75" customHeight="1">
      <c r="A98" s="33">
        <v>88</v>
      </c>
      <c r="B98" s="53" t="s">
        <v>353</v>
      </c>
      <c r="C98" s="31">
        <v>1138.95</v>
      </c>
      <c r="D98" s="36">
        <v>1140.0666666666668</v>
      </c>
      <c r="E98" s="36">
        <v>1128.4833333333336</v>
      </c>
      <c r="F98" s="36">
        <v>1118.0166666666667</v>
      </c>
      <c r="G98" s="36">
        <v>1106.4333333333334</v>
      </c>
      <c r="H98" s="36">
        <v>1150.5333333333338</v>
      </c>
      <c r="I98" s="36">
        <v>1162.1166666666672</v>
      </c>
      <c r="J98" s="36">
        <v>1172.5833333333339</v>
      </c>
      <c r="K98" s="31">
        <v>1151.6500000000001</v>
      </c>
      <c r="L98" s="31">
        <v>1129.5999999999999</v>
      </c>
      <c r="M98" s="31">
        <v>0.54274</v>
      </c>
      <c r="N98" s="1"/>
      <c r="O98" s="1"/>
    </row>
    <row r="99" spans="1:15" ht="12.75" customHeight="1">
      <c r="A99" s="33">
        <v>89</v>
      </c>
      <c r="B99" s="53" t="s">
        <v>354</v>
      </c>
      <c r="C99" s="31">
        <v>189.25</v>
      </c>
      <c r="D99" s="36">
        <v>184.5</v>
      </c>
      <c r="E99" s="36">
        <v>178</v>
      </c>
      <c r="F99" s="36">
        <v>166.75</v>
      </c>
      <c r="G99" s="36">
        <v>160.25</v>
      </c>
      <c r="H99" s="36">
        <v>195.75</v>
      </c>
      <c r="I99" s="36">
        <v>202.25</v>
      </c>
      <c r="J99" s="36">
        <v>213.5</v>
      </c>
      <c r="K99" s="31">
        <v>191</v>
      </c>
      <c r="L99" s="31">
        <v>173.25</v>
      </c>
      <c r="M99" s="31">
        <v>166.22108</v>
      </c>
      <c r="N99" s="1"/>
      <c r="O99" s="1"/>
    </row>
    <row r="100" spans="1:15" ht="12.75" customHeight="1">
      <c r="A100" s="33">
        <v>90</v>
      </c>
      <c r="B100" s="53" t="s">
        <v>346</v>
      </c>
      <c r="C100" s="31">
        <v>668.3</v>
      </c>
      <c r="D100" s="36">
        <v>662.13333333333333</v>
      </c>
      <c r="E100" s="36">
        <v>650.26666666666665</v>
      </c>
      <c r="F100" s="36">
        <v>632.23333333333335</v>
      </c>
      <c r="G100" s="36">
        <v>620.36666666666667</v>
      </c>
      <c r="H100" s="36">
        <v>680.16666666666663</v>
      </c>
      <c r="I100" s="36">
        <v>692.03333333333319</v>
      </c>
      <c r="J100" s="36">
        <v>710.06666666666661</v>
      </c>
      <c r="K100" s="31">
        <v>674</v>
      </c>
      <c r="L100" s="31">
        <v>644.1</v>
      </c>
      <c r="M100" s="31">
        <v>5.1350600000000002</v>
      </c>
      <c r="N100" s="1"/>
      <c r="O100" s="1"/>
    </row>
    <row r="101" spans="1:15" ht="12.75" customHeight="1">
      <c r="A101" s="33">
        <v>91</v>
      </c>
      <c r="B101" s="53" t="s">
        <v>355</v>
      </c>
      <c r="C101" s="31">
        <v>2724.9</v>
      </c>
      <c r="D101" s="36">
        <v>2754.9166666666665</v>
      </c>
      <c r="E101" s="36">
        <v>2675.9833333333331</v>
      </c>
      <c r="F101" s="36">
        <v>2627.0666666666666</v>
      </c>
      <c r="G101" s="36">
        <v>2548.1333333333332</v>
      </c>
      <c r="H101" s="36">
        <v>2803.833333333333</v>
      </c>
      <c r="I101" s="36">
        <v>2882.7666666666664</v>
      </c>
      <c r="J101" s="36">
        <v>2931.6833333333329</v>
      </c>
      <c r="K101" s="31">
        <v>2833.85</v>
      </c>
      <c r="L101" s="31">
        <v>2706</v>
      </c>
      <c r="M101" s="31">
        <v>4.4114899999999997</v>
      </c>
      <c r="N101" s="1"/>
      <c r="O101" s="1"/>
    </row>
    <row r="102" spans="1:15" ht="12.75" customHeight="1">
      <c r="A102" s="33">
        <v>92</v>
      </c>
      <c r="B102" s="53" t="s">
        <v>356</v>
      </c>
      <c r="C102" s="31">
        <v>56</v>
      </c>
      <c r="D102" s="36">
        <v>55.983333333333327</v>
      </c>
      <c r="E102" s="36">
        <v>54.466666666666654</v>
      </c>
      <c r="F102" s="36">
        <v>52.93333333333333</v>
      </c>
      <c r="G102" s="36">
        <v>51.416666666666657</v>
      </c>
      <c r="H102" s="36">
        <v>57.516666666666652</v>
      </c>
      <c r="I102" s="36">
        <v>59.033333333333317</v>
      </c>
      <c r="J102" s="36">
        <v>60.566666666666649</v>
      </c>
      <c r="K102" s="31">
        <v>57.5</v>
      </c>
      <c r="L102" s="31">
        <v>54.45</v>
      </c>
      <c r="M102" s="31">
        <v>386.57218</v>
      </c>
      <c r="N102" s="1"/>
      <c r="O102" s="1"/>
    </row>
    <row r="103" spans="1:15" ht="12.75" customHeight="1">
      <c r="A103" s="33">
        <v>93</v>
      </c>
      <c r="B103" s="53" t="s">
        <v>357</v>
      </c>
      <c r="C103" s="31">
        <v>1765.4</v>
      </c>
      <c r="D103" s="36">
        <v>1773.4666666666665</v>
      </c>
      <c r="E103" s="36">
        <v>1751.9333333333329</v>
      </c>
      <c r="F103" s="36">
        <v>1738.4666666666665</v>
      </c>
      <c r="G103" s="36">
        <v>1716.9333333333329</v>
      </c>
      <c r="H103" s="36">
        <v>1786.9333333333329</v>
      </c>
      <c r="I103" s="36">
        <v>1808.4666666666662</v>
      </c>
      <c r="J103" s="36">
        <v>1821.9333333333329</v>
      </c>
      <c r="K103" s="31">
        <v>1795</v>
      </c>
      <c r="L103" s="31">
        <v>1760</v>
      </c>
      <c r="M103" s="31">
        <v>3.9078900000000001</v>
      </c>
      <c r="N103" s="1"/>
      <c r="O103" s="1"/>
    </row>
    <row r="104" spans="1:15" ht="12.75" customHeight="1">
      <c r="A104" s="33">
        <v>94</v>
      </c>
      <c r="B104" s="53" t="s">
        <v>358</v>
      </c>
      <c r="C104" s="31">
        <v>793.3</v>
      </c>
      <c r="D104" s="36">
        <v>795.80000000000007</v>
      </c>
      <c r="E104" s="36">
        <v>783.60000000000014</v>
      </c>
      <c r="F104" s="36">
        <v>773.90000000000009</v>
      </c>
      <c r="G104" s="36">
        <v>761.70000000000016</v>
      </c>
      <c r="H104" s="36">
        <v>805.50000000000011</v>
      </c>
      <c r="I104" s="36">
        <v>817.70000000000016</v>
      </c>
      <c r="J104" s="36">
        <v>827.40000000000009</v>
      </c>
      <c r="K104" s="31">
        <v>808</v>
      </c>
      <c r="L104" s="31">
        <v>786.1</v>
      </c>
      <c r="M104" s="31">
        <v>1.9838800000000001</v>
      </c>
      <c r="N104" s="1"/>
      <c r="O104" s="1"/>
    </row>
    <row r="105" spans="1:15" ht="12.75" customHeight="1">
      <c r="A105" s="33">
        <v>95</v>
      </c>
      <c r="B105" s="53" t="s">
        <v>359</v>
      </c>
      <c r="C105" s="31">
        <v>1418.25</v>
      </c>
      <c r="D105" s="36">
        <v>1399.0833333333333</v>
      </c>
      <c r="E105" s="36">
        <v>1369.1666666666665</v>
      </c>
      <c r="F105" s="36">
        <v>1320.0833333333333</v>
      </c>
      <c r="G105" s="36">
        <v>1290.1666666666665</v>
      </c>
      <c r="H105" s="36">
        <v>1448.1666666666665</v>
      </c>
      <c r="I105" s="36">
        <v>1478.083333333333</v>
      </c>
      <c r="J105" s="36">
        <v>1527.1666666666665</v>
      </c>
      <c r="K105" s="31">
        <v>1429</v>
      </c>
      <c r="L105" s="31">
        <v>1350</v>
      </c>
      <c r="M105" s="31">
        <v>2.73861</v>
      </c>
      <c r="N105" s="1"/>
      <c r="O105" s="1"/>
    </row>
    <row r="106" spans="1:15" ht="12.75" customHeight="1">
      <c r="A106" s="33">
        <v>96</v>
      </c>
      <c r="B106" s="53" t="s">
        <v>360</v>
      </c>
      <c r="C106" s="31">
        <v>8182.25</v>
      </c>
      <c r="D106" s="36">
        <v>8227.5333333333328</v>
      </c>
      <c r="E106" s="36">
        <v>8114.7166666666653</v>
      </c>
      <c r="F106" s="36">
        <v>8047.1833333333325</v>
      </c>
      <c r="G106" s="36">
        <v>7934.366666666665</v>
      </c>
      <c r="H106" s="36">
        <v>8295.0666666666657</v>
      </c>
      <c r="I106" s="36">
        <v>8407.8833333333314</v>
      </c>
      <c r="J106" s="36">
        <v>8475.4166666666661</v>
      </c>
      <c r="K106" s="31">
        <v>8340.35</v>
      </c>
      <c r="L106" s="31">
        <v>8160</v>
      </c>
      <c r="M106" s="31">
        <v>0.10619000000000001</v>
      </c>
      <c r="N106" s="1"/>
      <c r="O106" s="1"/>
    </row>
    <row r="107" spans="1:15" ht="12.75" customHeight="1">
      <c r="A107" s="33">
        <v>97</v>
      </c>
      <c r="B107" s="53" t="s">
        <v>347</v>
      </c>
      <c r="C107" s="31">
        <v>139.1</v>
      </c>
      <c r="D107" s="36">
        <v>138.08333333333334</v>
      </c>
      <c r="E107" s="36">
        <v>135.51666666666668</v>
      </c>
      <c r="F107" s="36">
        <v>131.93333333333334</v>
      </c>
      <c r="G107" s="36">
        <v>129.36666666666667</v>
      </c>
      <c r="H107" s="36">
        <v>141.66666666666669</v>
      </c>
      <c r="I107" s="36">
        <v>144.23333333333335</v>
      </c>
      <c r="J107" s="36">
        <v>147.81666666666669</v>
      </c>
      <c r="K107" s="31">
        <v>140.65</v>
      </c>
      <c r="L107" s="31">
        <v>134.5</v>
      </c>
      <c r="M107" s="31">
        <v>143.97836000000001</v>
      </c>
      <c r="N107" s="1"/>
      <c r="O107" s="1"/>
    </row>
    <row r="108" spans="1:15" ht="12.75" customHeight="1">
      <c r="A108" s="33">
        <v>98</v>
      </c>
      <c r="B108" s="53" t="s">
        <v>348</v>
      </c>
      <c r="C108" s="31">
        <v>467.05</v>
      </c>
      <c r="D108" s="36">
        <v>464.39999999999992</v>
      </c>
      <c r="E108" s="36">
        <v>451.79999999999984</v>
      </c>
      <c r="F108" s="36">
        <v>436.5499999999999</v>
      </c>
      <c r="G108" s="36">
        <v>423.94999999999982</v>
      </c>
      <c r="H108" s="36">
        <v>479.64999999999986</v>
      </c>
      <c r="I108" s="36">
        <v>492.24999999999989</v>
      </c>
      <c r="J108" s="36">
        <v>507.49999999999989</v>
      </c>
      <c r="K108" s="31">
        <v>477</v>
      </c>
      <c r="L108" s="31">
        <v>449.15</v>
      </c>
      <c r="M108" s="31">
        <v>26.76099</v>
      </c>
      <c r="N108" s="1"/>
      <c r="O108" s="1"/>
    </row>
    <row r="109" spans="1:15" ht="12.75" customHeight="1">
      <c r="A109" s="33">
        <v>99</v>
      </c>
      <c r="B109" s="53" t="s">
        <v>361</v>
      </c>
      <c r="C109" s="31">
        <v>757.2</v>
      </c>
      <c r="D109" s="36">
        <v>758.48333333333323</v>
      </c>
      <c r="E109" s="36">
        <v>748.81666666666649</v>
      </c>
      <c r="F109" s="36">
        <v>740.43333333333328</v>
      </c>
      <c r="G109" s="36">
        <v>730.76666666666654</v>
      </c>
      <c r="H109" s="36">
        <v>766.86666666666645</v>
      </c>
      <c r="I109" s="36">
        <v>776.53333333333319</v>
      </c>
      <c r="J109" s="36">
        <v>784.9166666666664</v>
      </c>
      <c r="K109" s="31">
        <v>768.15</v>
      </c>
      <c r="L109" s="31">
        <v>750.1</v>
      </c>
      <c r="M109" s="31">
        <v>2.4157700000000002</v>
      </c>
      <c r="N109" s="1"/>
      <c r="O109" s="1"/>
    </row>
    <row r="110" spans="1:15" ht="12.75" customHeight="1">
      <c r="A110" s="33">
        <v>100</v>
      </c>
      <c r="B110" s="53" t="s">
        <v>91</v>
      </c>
      <c r="C110" s="31">
        <v>370.75</v>
      </c>
      <c r="D110" s="36">
        <v>370.43333333333339</v>
      </c>
      <c r="E110" s="36">
        <v>366.9166666666668</v>
      </c>
      <c r="F110" s="36">
        <v>363.08333333333343</v>
      </c>
      <c r="G110" s="36">
        <v>359.56666666666683</v>
      </c>
      <c r="H110" s="36">
        <v>374.26666666666677</v>
      </c>
      <c r="I110" s="36">
        <v>377.78333333333342</v>
      </c>
      <c r="J110" s="36">
        <v>381.61666666666673</v>
      </c>
      <c r="K110" s="31">
        <v>373.95</v>
      </c>
      <c r="L110" s="31">
        <v>366.6</v>
      </c>
      <c r="M110" s="31">
        <v>8.64466</v>
      </c>
      <c r="N110" s="1"/>
      <c r="O110" s="1"/>
    </row>
    <row r="111" spans="1:15" ht="12.75" customHeight="1">
      <c r="A111" s="33">
        <v>101</v>
      </c>
      <c r="B111" s="53" t="s">
        <v>362</v>
      </c>
      <c r="C111" s="31">
        <v>473.4</v>
      </c>
      <c r="D111" s="36">
        <v>472.0333333333333</v>
      </c>
      <c r="E111" s="36">
        <v>467.71666666666658</v>
      </c>
      <c r="F111" s="36">
        <v>462.0333333333333</v>
      </c>
      <c r="G111" s="36">
        <v>457.71666666666658</v>
      </c>
      <c r="H111" s="36">
        <v>477.71666666666658</v>
      </c>
      <c r="I111" s="36">
        <v>482.0333333333333</v>
      </c>
      <c r="J111" s="36">
        <v>487.71666666666658</v>
      </c>
      <c r="K111" s="31">
        <v>476.35</v>
      </c>
      <c r="L111" s="31">
        <v>466.35</v>
      </c>
      <c r="M111" s="31">
        <v>0.70409999999999995</v>
      </c>
      <c r="N111" s="1"/>
      <c r="O111" s="1"/>
    </row>
    <row r="112" spans="1:15" ht="12.75" customHeight="1">
      <c r="A112" s="33">
        <v>102</v>
      </c>
      <c r="B112" s="53" t="s">
        <v>363</v>
      </c>
      <c r="C112" s="31">
        <v>1137.2</v>
      </c>
      <c r="D112" s="36">
        <v>1130.6666666666667</v>
      </c>
      <c r="E112" s="36">
        <v>1111.5333333333335</v>
      </c>
      <c r="F112" s="36">
        <v>1085.8666666666668</v>
      </c>
      <c r="G112" s="36">
        <v>1066.7333333333336</v>
      </c>
      <c r="H112" s="36">
        <v>1156.3333333333335</v>
      </c>
      <c r="I112" s="36">
        <v>1175.4666666666667</v>
      </c>
      <c r="J112" s="36">
        <v>1201.1333333333334</v>
      </c>
      <c r="K112" s="31">
        <v>1149.8</v>
      </c>
      <c r="L112" s="31">
        <v>1105</v>
      </c>
      <c r="M112" s="31">
        <v>5.3505200000000004</v>
      </c>
      <c r="N112" s="1"/>
      <c r="O112" s="1"/>
    </row>
    <row r="113" spans="1:15" ht="12.75" customHeight="1">
      <c r="A113" s="33">
        <v>103</v>
      </c>
      <c r="B113" s="53" t="s">
        <v>92</v>
      </c>
      <c r="C113" s="31">
        <v>1230.8</v>
      </c>
      <c r="D113" s="36">
        <v>1240.55</v>
      </c>
      <c r="E113" s="36">
        <v>1209.75</v>
      </c>
      <c r="F113" s="36">
        <v>1188.7</v>
      </c>
      <c r="G113" s="36">
        <v>1157.9000000000001</v>
      </c>
      <c r="H113" s="36">
        <v>1261.5999999999999</v>
      </c>
      <c r="I113" s="36">
        <v>1292.3999999999996</v>
      </c>
      <c r="J113" s="36">
        <v>1313.4499999999998</v>
      </c>
      <c r="K113" s="31">
        <v>1271.3499999999999</v>
      </c>
      <c r="L113" s="31">
        <v>1219.5</v>
      </c>
      <c r="M113" s="31">
        <v>25.11468</v>
      </c>
      <c r="N113" s="1"/>
      <c r="O113" s="1"/>
    </row>
    <row r="114" spans="1:15" ht="12.75" customHeight="1">
      <c r="A114" s="33">
        <v>104</v>
      </c>
      <c r="B114" s="53" t="s">
        <v>839</v>
      </c>
      <c r="C114" s="31">
        <v>478.6</v>
      </c>
      <c r="D114" s="36">
        <v>480.09999999999997</v>
      </c>
      <c r="E114" s="36">
        <v>473.74999999999994</v>
      </c>
      <c r="F114" s="36">
        <v>468.9</v>
      </c>
      <c r="G114" s="36">
        <v>462.54999999999995</v>
      </c>
      <c r="H114" s="36">
        <v>484.94999999999993</v>
      </c>
      <c r="I114" s="36">
        <v>491.29999999999995</v>
      </c>
      <c r="J114" s="36">
        <v>496.14999999999992</v>
      </c>
      <c r="K114" s="31">
        <v>486.45</v>
      </c>
      <c r="L114" s="31">
        <v>475.25</v>
      </c>
      <c r="M114" s="31">
        <v>3.4981499999999999</v>
      </c>
      <c r="N114" s="1"/>
      <c r="O114" s="1"/>
    </row>
    <row r="115" spans="1:15" ht="12.75" customHeight="1">
      <c r="A115" s="33">
        <v>105</v>
      </c>
      <c r="B115" s="53" t="s">
        <v>93</v>
      </c>
      <c r="C115" s="31">
        <v>1336.85</v>
      </c>
      <c r="D115" s="36">
        <v>1342.3833333333332</v>
      </c>
      <c r="E115" s="36">
        <v>1319.7666666666664</v>
      </c>
      <c r="F115" s="36">
        <v>1302.6833333333332</v>
      </c>
      <c r="G115" s="36">
        <v>1280.0666666666664</v>
      </c>
      <c r="H115" s="36">
        <v>1359.4666666666665</v>
      </c>
      <c r="I115" s="36">
        <v>1382.0833333333333</v>
      </c>
      <c r="J115" s="36">
        <v>1399.1666666666665</v>
      </c>
      <c r="K115" s="31">
        <v>1365</v>
      </c>
      <c r="L115" s="31">
        <v>1325.3</v>
      </c>
      <c r="M115" s="31">
        <v>24.80508</v>
      </c>
      <c r="N115" s="1"/>
      <c r="O115" s="1"/>
    </row>
    <row r="116" spans="1:15" ht="12.75" customHeight="1">
      <c r="A116" s="33">
        <v>106</v>
      </c>
      <c r="B116" s="53" t="s">
        <v>100</v>
      </c>
      <c r="C116" s="31">
        <v>143.4</v>
      </c>
      <c r="D116" s="36">
        <v>142.93333333333331</v>
      </c>
      <c r="E116" s="36">
        <v>141.86666666666662</v>
      </c>
      <c r="F116" s="36">
        <v>140.33333333333331</v>
      </c>
      <c r="G116" s="36">
        <v>139.26666666666662</v>
      </c>
      <c r="H116" s="36">
        <v>144.46666666666661</v>
      </c>
      <c r="I116" s="36">
        <v>145.53333333333327</v>
      </c>
      <c r="J116" s="36">
        <v>147.06666666666661</v>
      </c>
      <c r="K116" s="31">
        <v>144</v>
      </c>
      <c r="L116" s="31">
        <v>141.4</v>
      </c>
      <c r="M116" s="31">
        <v>22.198429999999998</v>
      </c>
      <c r="N116" s="1"/>
      <c r="O116" s="1"/>
    </row>
    <row r="117" spans="1:15" ht="12.75" customHeight="1">
      <c r="A117" s="33">
        <v>107</v>
      </c>
      <c r="B117" s="53" t="s">
        <v>272</v>
      </c>
      <c r="C117" s="31">
        <v>1425.9</v>
      </c>
      <c r="D117" s="36">
        <v>1432.8333333333333</v>
      </c>
      <c r="E117" s="36">
        <v>1412.1666666666665</v>
      </c>
      <c r="F117" s="36">
        <v>1398.4333333333332</v>
      </c>
      <c r="G117" s="36">
        <v>1377.7666666666664</v>
      </c>
      <c r="H117" s="36">
        <v>1446.5666666666666</v>
      </c>
      <c r="I117" s="36">
        <v>1467.2333333333331</v>
      </c>
      <c r="J117" s="36">
        <v>1480.9666666666667</v>
      </c>
      <c r="K117" s="31">
        <v>1453.5</v>
      </c>
      <c r="L117" s="31">
        <v>1419.1</v>
      </c>
      <c r="M117" s="31">
        <v>0.76829999999999998</v>
      </c>
      <c r="N117" s="1"/>
      <c r="O117" s="1"/>
    </row>
    <row r="118" spans="1:15" ht="12.75" customHeight="1">
      <c r="A118" s="33">
        <v>108</v>
      </c>
      <c r="B118" s="53" t="s">
        <v>94</v>
      </c>
      <c r="C118" s="31">
        <v>412.8</v>
      </c>
      <c r="D118" s="36">
        <v>406.33333333333331</v>
      </c>
      <c r="E118" s="36">
        <v>397.96666666666664</v>
      </c>
      <c r="F118" s="36">
        <v>383.13333333333333</v>
      </c>
      <c r="G118" s="36">
        <v>374.76666666666665</v>
      </c>
      <c r="H118" s="36">
        <v>421.16666666666663</v>
      </c>
      <c r="I118" s="36">
        <v>429.5333333333333</v>
      </c>
      <c r="J118" s="36">
        <v>444.36666666666662</v>
      </c>
      <c r="K118" s="31">
        <v>414.7</v>
      </c>
      <c r="L118" s="31">
        <v>391.5</v>
      </c>
      <c r="M118" s="31">
        <v>271.49058000000002</v>
      </c>
      <c r="N118" s="1"/>
      <c r="O118" s="1"/>
    </row>
    <row r="119" spans="1:15" ht="12.75" customHeight="1">
      <c r="A119" s="33">
        <v>109</v>
      </c>
      <c r="B119" s="53" t="s">
        <v>364</v>
      </c>
      <c r="C119" s="31">
        <v>860.05</v>
      </c>
      <c r="D119" s="36">
        <v>866.23333333333323</v>
      </c>
      <c r="E119" s="36">
        <v>849.26666666666642</v>
      </c>
      <c r="F119" s="36">
        <v>838.48333333333323</v>
      </c>
      <c r="G119" s="36">
        <v>821.51666666666642</v>
      </c>
      <c r="H119" s="36">
        <v>877.01666666666642</v>
      </c>
      <c r="I119" s="36">
        <v>893.98333333333335</v>
      </c>
      <c r="J119" s="36">
        <v>904.76666666666642</v>
      </c>
      <c r="K119" s="31">
        <v>883.2</v>
      </c>
      <c r="L119" s="31">
        <v>855.45</v>
      </c>
      <c r="M119" s="31">
        <v>17.260169999999999</v>
      </c>
      <c r="N119" s="1"/>
      <c r="O119" s="1"/>
    </row>
    <row r="120" spans="1:15" ht="12.75" customHeight="1">
      <c r="A120" s="33">
        <v>110</v>
      </c>
      <c r="B120" s="53" t="s">
        <v>95</v>
      </c>
      <c r="C120" s="31">
        <v>6254.75</v>
      </c>
      <c r="D120" s="36">
        <v>6259.666666666667</v>
      </c>
      <c r="E120" s="36">
        <v>6195.3333333333339</v>
      </c>
      <c r="F120" s="36">
        <v>6135.916666666667</v>
      </c>
      <c r="G120" s="36">
        <v>6071.5833333333339</v>
      </c>
      <c r="H120" s="36">
        <v>6319.0833333333339</v>
      </c>
      <c r="I120" s="36">
        <v>6383.4166666666679</v>
      </c>
      <c r="J120" s="36">
        <v>6442.8333333333339</v>
      </c>
      <c r="K120" s="31">
        <v>6324</v>
      </c>
      <c r="L120" s="31">
        <v>6200.25</v>
      </c>
      <c r="M120" s="31">
        <v>4.2377599999999997</v>
      </c>
      <c r="N120" s="1"/>
      <c r="O120" s="1"/>
    </row>
    <row r="121" spans="1:15" ht="12.75" customHeight="1">
      <c r="A121" s="33">
        <v>111</v>
      </c>
      <c r="B121" s="53" t="s">
        <v>96</v>
      </c>
      <c r="C121" s="31">
        <v>2526.5500000000002</v>
      </c>
      <c r="D121" s="36">
        <v>2514.85</v>
      </c>
      <c r="E121" s="36">
        <v>2496.6999999999998</v>
      </c>
      <c r="F121" s="36">
        <v>2466.85</v>
      </c>
      <c r="G121" s="36">
        <v>2448.6999999999998</v>
      </c>
      <c r="H121" s="36">
        <v>2544.6999999999998</v>
      </c>
      <c r="I121" s="36">
        <v>2562.8500000000004</v>
      </c>
      <c r="J121" s="36">
        <v>2592.6999999999998</v>
      </c>
      <c r="K121" s="31">
        <v>2533</v>
      </c>
      <c r="L121" s="31">
        <v>2485</v>
      </c>
      <c r="M121" s="31">
        <v>2.7638600000000002</v>
      </c>
      <c r="N121" s="1"/>
      <c r="O121" s="1"/>
    </row>
    <row r="122" spans="1:15" ht="12.75" customHeight="1">
      <c r="A122" s="33">
        <v>112</v>
      </c>
      <c r="B122" s="53" t="s">
        <v>365</v>
      </c>
      <c r="C122" s="31">
        <v>2742.25</v>
      </c>
      <c r="D122" s="36">
        <v>2732.4666666666667</v>
      </c>
      <c r="E122" s="36">
        <v>2717.4833333333336</v>
      </c>
      <c r="F122" s="36">
        <v>2692.7166666666667</v>
      </c>
      <c r="G122" s="36">
        <v>2677.7333333333336</v>
      </c>
      <c r="H122" s="36">
        <v>2757.2333333333336</v>
      </c>
      <c r="I122" s="36">
        <v>2772.2166666666662</v>
      </c>
      <c r="J122" s="36">
        <v>2796.9833333333336</v>
      </c>
      <c r="K122" s="31">
        <v>2747.45</v>
      </c>
      <c r="L122" s="31">
        <v>2707.7</v>
      </c>
      <c r="M122" s="31">
        <v>1.3160099999999999</v>
      </c>
      <c r="N122" s="1"/>
      <c r="O122" s="1"/>
    </row>
    <row r="123" spans="1:15" ht="12.75" customHeight="1">
      <c r="A123" s="33">
        <v>113</v>
      </c>
      <c r="B123" s="53" t="s">
        <v>97</v>
      </c>
      <c r="C123" s="31">
        <v>860.35</v>
      </c>
      <c r="D123" s="36">
        <v>847.80000000000007</v>
      </c>
      <c r="E123" s="36">
        <v>827.75000000000011</v>
      </c>
      <c r="F123" s="36">
        <v>795.15000000000009</v>
      </c>
      <c r="G123" s="36">
        <v>775.10000000000014</v>
      </c>
      <c r="H123" s="36">
        <v>880.40000000000009</v>
      </c>
      <c r="I123" s="36">
        <v>900.45</v>
      </c>
      <c r="J123" s="36">
        <v>933.05000000000007</v>
      </c>
      <c r="K123" s="31">
        <v>867.85</v>
      </c>
      <c r="L123" s="31">
        <v>815.2</v>
      </c>
      <c r="M123" s="31">
        <v>60.474719999999998</v>
      </c>
      <c r="N123" s="1"/>
      <c r="O123" s="1"/>
    </row>
    <row r="124" spans="1:15" ht="12.75" customHeight="1">
      <c r="A124" s="33">
        <v>114</v>
      </c>
      <c r="B124" s="53" t="s">
        <v>98</v>
      </c>
      <c r="C124" s="31">
        <v>1137.55</v>
      </c>
      <c r="D124" s="36">
        <v>1137.5</v>
      </c>
      <c r="E124" s="36">
        <v>1128.5999999999999</v>
      </c>
      <c r="F124" s="36">
        <v>1119.6499999999999</v>
      </c>
      <c r="G124" s="36">
        <v>1110.7499999999998</v>
      </c>
      <c r="H124" s="36">
        <v>1146.45</v>
      </c>
      <c r="I124" s="36">
        <v>1155.3500000000001</v>
      </c>
      <c r="J124" s="36">
        <v>1164.3000000000002</v>
      </c>
      <c r="K124" s="31">
        <v>1146.4000000000001</v>
      </c>
      <c r="L124" s="31">
        <v>1128.55</v>
      </c>
      <c r="M124" s="31">
        <v>2.0906099999999999</v>
      </c>
      <c r="N124" s="1"/>
      <c r="O124" s="1"/>
    </row>
    <row r="125" spans="1:15" ht="12.75" customHeight="1">
      <c r="A125" s="33">
        <v>115</v>
      </c>
      <c r="B125" s="53" t="s">
        <v>845</v>
      </c>
      <c r="C125" s="31">
        <v>4673.5</v>
      </c>
      <c r="D125" s="36">
        <v>4727.833333333333</v>
      </c>
      <c r="E125" s="36">
        <v>4585.6666666666661</v>
      </c>
      <c r="F125" s="36">
        <v>4497.833333333333</v>
      </c>
      <c r="G125" s="36">
        <v>4355.6666666666661</v>
      </c>
      <c r="H125" s="36">
        <v>4815.6666666666661</v>
      </c>
      <c r="I125" s="36">
        <v>4957.8333333333321</v>
      </c>
      <c r="J125" s="36">
        <v>5045.6666666666661</v>
      </c>
      <c r="K125" s="31">
        <v>4870</v>
      </c>
      <c r="L125" s="31">
        <v>4640</v>
      </c>
      <c r="M125" s="31">
        <v>1.3361499999999999</v>
      </c>
      <c r="N125" s="1"/>
      <c r="O125" s="1"/>
    </row>
    <row r="126" spans="1:15" ht="12.75" customHeight="1">
      <c r="A126" s="33">
        <v>116</v>
      </c>
      <c r="B126" s="53" t="s">
        <v>366</v>
      </c>
      <c r="C126" s="31">
        <v>1558.45</v>
      </c>
      <c r="D126" s="36">
        <v>1577.5166666666667</v>
      </c>
      <c r="E126" s="36">
        <v>1535.1333333333332</v>
      </c>
      <c r="F126" s="36">
        <v>1511.8166666666666</v>
      </c>
      <c r="G126" s="36">
        <v>1469.4333333333332</v>
      </c>
      <c r="H126" s="36">
        <v>1600.8333333333333</v>
      </c>
      <c r="I126" s="36">
        <v>1643.2166666666669</v>
      </c>
      <c r="J126" s="36">
        <v>1666.5333333333333</v>
      </c>
      <c r="K126" s="31">
        <v>1619.9</v>
      </c>
      <c r="L126" s="31">
        <v>1554.2</v>
      </c>
      <c r="M126" s="31">
        <v>3.3607</v>
      </c>
      <c r="N126" s="1"/>
      <c r="O126" s="1"/>
    </row>
    <row r="127" spans="1:15" ht="12.75" customHeight="1">
      <c r="A127" s="33">
        <v>117</v>
      </c>
      <c r="B127" s="53" t="s">
        <v>349</v>
      </c>
      <c r="C127" s="31">
        <v>3889.95</v>
      </c>
      <c r="D127" s="36">
        <v>3873.5666666666671</v>
      </c>
      <c r="E127" s="36">
        <v>3840.6333333333341</v>
      </c>
      <c r="F127" s="36">
        <v>3791.3166666666671</v>
      </c>
      <c r="G127" s="36">
        <v>3758.3833333333341</v>
      </c>
      <c r="H127" s="36">
        <v>3922.8833333333341</v>
      </c>
      <c r="I127" s="36">
        <v>3955.8166666666675</v>
      </c>
      <c r="J127" s="36">
        <v>4005.1333333333341</v>
      </c>
      <c r="K127" s="31">
        <v>3906.5</v>
      </c>
      <c r="L127" s="31">
        <v>3824.25</v>
      </c>
      <c r="M127" s="31">
        <v>0.27387</v>
      </c>
      <c r="N127" s="1"/>
      <c r="O127" s="1"/>
    </row>
    <row r="128" spans="1:15" ht="12.75" customHeight="1">
      <c r="A128" s="33">
        <v>118</v>
      </c>
      <c r="B128" s="53" t="s">
        <v>99</v>
      </c>
      <c r="C128" s="31">
        <v>300.89999999999998</v>
      </c>
      <c r="D128" s="36">
        <v>302.36666666666662</v>
      </c>
      <c r="E128" s="36">
        <v>298.03333333333325</v>
      </c>
      <c r="F128" s="36">
        <v>295.16666666666663</v>
      </c>
      <c r="G128" s="36">
        <v>290.83333333333326</v>
      </c>
      <c r="H128" s="36">
        <v>305.23333333333323</v>
      </c>
      <c r="I128" s="36">
        <v>309.56666666666661</v>
      </c>
      <c r="J128" s="36">
        <v>312.43333333333322</v>
      </c>
      <c r="K128" s="31">
        <v>306.7</v>
      </c>
      <c r="L128" s="31">
        <v>299.5</v>
      </c>
      <c r="M128" s="31">
        <v>20.672779999999999</v>
      </c>
      <c r="N128" s="1"/>
      <c r="O128" s="1"/>
    </row>
    <row r="129" spans="1:15" ht="12.75" customHeight="1">
      <c r="A129" s="33">
        <v>119</v>
      </c>
      <c r="B129" s="53" t="s">
        <v>350</v>
      </c>
      <c r="C129" s="31">
        <v>374.6</v>
      </c>
      <c r="D129" s="36">
        <v>378.58333333333331</v>
      </c>
      <c r="E129" s="36">
        <v>364.91666666666663</v>
      </c>
      <c r="F129" s="36">
        <v>355.23333333333329</v>
      </c>
      <c r="G129" s="36">
        <v>341.56666666666661</v>
      </c>
      <c r="H129" s="36">
        <v>388.26666666666665</v>
      </c>
      <c r="I129" s="36">
        <v>401.93333333333328</v>
      </c>
      <c r="J129" s="36">
        <v>411.61666666666667</v>
      </c>
      <c r="K129" s="31">
        <v>392.25</v>
      </c>
      <c r="L129" s="31">
        <v>368.9</v>
      </c>
      <c r="M129" s="31">
        <v>11.221869999999999</v>
      </c>
      <c r="N129" s="1"/>
      <c r="O129" s="1"/>
    </row>
    <row r="130" spans="1:15" ht="12.75" customHeight="1">
      <c r="A130" s="33">
        <v>120</v>
      </c>
      <c r="B130" s="53" t="s">
        <v>101</v>
      </c>
      <c r="C130" s="31">
        <v>2255.15</v>
      </c>
      <c r="D130" s="36">
        <v>2236.65</v>
      </c>
      <c r="E130" s="36">
        <v>2182.5500000000002</v>
      </c>
      <c r="F130" s="36">
        <v>2109.9500000000003</v>
      </c>
      <c r="G130" s="36">
        <v>2055.8500000000004</v>
      </c>
      <c r="H130" s="36">
        <v>2309.25</v>
      </c>
      <c r="I130" s="36">
        <v>2363.3499999999995</v>
      </c>
      <c r="J130" s="36">
        <v>2435.9499999999998</v>
      </c>
      <c r="K130" s="31">
        <v>2290.75</v>
      </c>
      <c r="L130" s="31">
        <v>2164.0500000000002</v>
      </c>
      <c r="M130" s="31">
        <v>11.351509999999999</v>
      </c>
      <c r="N130" s="1"/>
      <c r="O130" s="1"/>
    </row>
    <row r="131" spans="1:15" ht="12.75" customHeight="1">
      <c r="A131" s="33">
        <v>121</v>
      </c>
      <c r="B131" s="53" t="s">
        <v>367</v>
      </c>
      <c r="C131" s="31">
        <v>2006.45</v>
      </c>
      <c r="D131" s="36">
        <v>1987.3166666666668</v>
      </c>
      <c r="E131" s="36">
        <v>1891.5333333333338</v>
      </c>
      <c r="F131" s="36">
        <v>1776.616666666667</v>
      </c>
      <c r="G131" s="36">
        <v>1680.8333333333339</v>
      </c>
      <c r="H131" s="36">
        <v>2102.2333333333336</v>
      </c>
      <c r="I131" s="36">
        <v>2198.0166666666669</v>
      </c>
      <c r="J131" s="36">
        <v>2312.9333333333334</v>
      </c>
      <c r="K131" s="31">
        <v>2083.1</v>
      </c>
      <c r="L131" s="31">
        <v>1872.4</v>
      </c>
      <c r="M131" s="31">
        <v>10.434530000000001</v>
      </c>
      <c r="N131" s="1"/>
      <c r="O131" s="1"/>
    </row>
    <row r="132" spans="1:15" ht="12.75" customHeight="1">
      <c r="A132" s="33">
        <v>122</v>
      </c>
      <c r="B132" s="53" t="s">
        <v>102</v>
      </c>
      <c r="C132" s="31">
        <v>534.25</v>
      </c>
      <c r="D132" s="36">
        <v>528.4</v>
      </c>
      <c r="E132" s="36">
        <v>520.84999999999991</v>
      </c>
      <c r="F132" s="36">
        <v>507.44999999999993</v>
      </c>
      <c r="G132" s="36">
        <v>499.89999999999986</v>
      </c>
      <c r="H132" s="36">
        <v>541.79999999999995</v>
      </c>
      <c r="I132" s="36">
        <v>549.34999999999991</v>
      </c>
      <c r="J132" s="36">
        <v>562.75</v>
      </c>
      <c r="K132" s="31">
        <v>535.95000000000005</v>
      </c>
      <c r="L132" s="31">
        <v>515</v>
      </c>
      <c r="M132" s="31">
        <v>13.161099999999999</v>
      </c>
      <c r="N132" s="1"/>
      <c r="O132" s="1"/>
    </row>
    <row r="133" spans="1:15" ht="12.75" customHeight="1">
      <c r="A133" s="33">
        <v>123</v>
      </c>
      <c r="B133" s="53" t="s">
        <v>103</v>
      </c>
      <c r="C133" s="31">
        <v>2256.4499999999998</v>
      </c>
      <c r="D133" s="36">
        <v>2251.9333333333329</v>
      </c>
      <c r="E133" s="36">
        <v>2225.516666666666</v>
      </c>
      <c r="F133" s="36">
        <v>2194.583333333333</v>
      </c>
      <c r="G133" s="36">
        <v>2168.1666666666661</v>
      </c>
      <c r="H133" s="36">
        <v>2282.8666666666659</v>
      </c>
      <c r="I133" s="36">
        <v>2309.2833333333328</v>
      </c>
      <c r="J133" s="36">
        <v>2340.2166666666658</v>
      </c>
      <c r="K133" s="31">
        <v>2278.35</v>
      </c>
      <c r="L133" s="31">
        <v>2221</v>
      </c>
      <c r="M133" s="31">
        <v>4.5857299999999999</v>
      </c>
      <c r="N133" s="1"/>
      <c r="O133" s="1"/>
    </row>
    <row r="134" spans="1:15" ht="12.75" customHeight="1">
      <c r="A134" s="33">
        <v>124</v>
      </c>
      <c r="B134" s="53" t="s">
        <v>846</v>
      </c>
      <c r="C134" s="31">
        <v>1869.15</v>
      </c>
      <c r="D134" s="36">
        <v>1866.5166666666667</v>
      </c>
      <c r="E134" s="36">
        <v>1853.6833333333334</v>
      </c>
      <c r="F134" s="36">
        <v>1838.2166666666667</v>
      </c>
      <c r="G134" s="36">
        <v>1825.3833333333334</v>
      </c>
      <c r="H134" s="36">
        <v>1881.9833333333333</v>
      </c>
      <c r="I134" s="36">
        <v>1894.8166666666668</v>
      </c>
      <c r="J134" s="36">
        <v>1910.2833333333333</v>
      </c>
      <c r="K134" s="31">
        <v>1879.35</v>
      </c>
      <c r="L134" s="31">
        <v>1851.05</v>
      </c>
      <c r="M134" s="31">
        <v>0.77080000000000004</v>
      </c>
      <c r="N134" s="1"/>
      <c r="O134" s="1"/>
    </row>
    <row r="135" spans="1:15" ht="12.75" customHeight="1">
      <c r="A135" s="33">
        <v>125</v>
      </c>
      <c r="B135" s="53" t="s">
        <v>368</v>
      </c>
      <c r="C135" s="31">
        <v>1005.85</v>
      </c>
      <c r="D135" s="36">
        <v>1007.9499999999999</v>
      </c>
      <c r="E135" s="36">
        <v>992.89999999999986</v>
      </c>
      <c r="F135" s="36">
        <v>979.94999999999993</v>
      </c>
      <c r="G135" s="36">
        <v>964.89999999999986</v>
      </c>
      <c r="H135" s="36">
        <v>1020.8999999999999</v>
      </c>
      <c r="I135" s="36">
        <v>1035.9499999999998</v>
      </c>
      <c r="J135" s="36">
        <v>1048.8999999999999</v>
      </c>
      <c r="K135" s="31">
        <v>1023</v>
      </c>
      <c r="L135" s="31">
        <v>995</v>
      </c>
      <c r="M135" s="31">
        <v>0.48613000000000001</v>
      </c>
      <c r="N135" s="1"/>
      <c r="O135" s="1"/>
    </row>
    <row r="136" spans="1:15" ht="12.75" customHeight="1">
      <c r="A136" s="33">
        <v>126</v>
      </c>
      <c r="B136" s="53" t="s">
        <v>369</v>
      </c>
      <c r="C136" s="31">
        <v>628.1</v>
      </c>
      <c r="D136" s="36">
        <v>632.4666666666667</v>
      </c>
      <c r="E136" s="36">
        <v>621.63333333333344</v>
      </c>
      <c r="F136" s="36">
        <v>615.16666666666674</v>
      </c>
      <c r="G136" s="36">
        <v>604.33333333333348</v>
      </c>
      <c r="H136" s="36">
        <v>638.93333333333339</v>
      </c>
      <c r="I136" s="36">
        <v>649.76666666666665</v>
      </c>
      <c r="J136" s="36">
        <v>656.23333333333335</v>
      </c>
      <c r="K136" s="31">
        <v>643.29999999999995</v>
      </c>
      <c r="L136" s="31">
        <v>626</v>
      </c>
      <c r="M136" s="31">
        <v>4.3642099999999999</v>
      </c>
      <c r="N136" s="1"/>
      <c r="O136" s="1"/>
    </row>
    <row r="137" spans="1:15" ht="12.75" customHeight="1">
      <c r="A137" s="33">
        <v>127</v>
      </c>
      <c r="B137" s="53" t="s">
        <v>104</v>
      </c>
      <c r="C137" s="31">
        <v>2240.1</v>
      </c>
      <c r="D137" s="36">
        <v>2237.7000000000003</v>
      </c>
      <c r="E137" s="36">
        <v>2225.4000000000005</v>
      </c>
      <c r="F137" s="36">
        <v>2210.7000000000003</v>
      </c>
      <c r="G137" s="36">
        <v>2198.4000000000005</v>
      </c>
      <c r="H137" s="36">
        <v>2252.4000000000005</v>
      </c>
      <c r="I137" s="36">
        <v>2264.7000000000007</v>
      </c>
      <c r="J137" s="36">
        <v>2279.4000000000005</v>
      </c>
      <c r="K137" s="31">
        <v>2250</v>
      </c>
      <c r="L137" s="31">
        <v>2223</v>
      </c>
      <c r="M137" s="31">
        <v>1.3459000000000001</v>
      </c>
      <c r="N137" s="1"/>
      <c r="O137" s="1"/>
    </row>
    <row r="138" spans="1:15" ht="12.75" customHeight="1">
      <c r="A138" s="33">
        <v>128</v>
      </c>
      <c r="B138" s="53" t="s">
        <v>273</v>
      </c>
      <c r="C138" s="31">
        <v>427.85</v>
      </c>
      <c r="D138" s="36">
        <v>422.3</v>
      </c>
      <c r="E138" s="36">
        <v>411.6</v>
      </c>
      <c r="F138" s="36">
        <v>395.35</v>
      </c>
      <c r="G138" s="36">
        <v>384.65000000000003</v>
      </c>
      <c r="H138" s="36">
        <v>438.55</v>
      </c>
      <c r="I138" s="36">
        <v>449.24999999999994</v>
      </c>
      <c r="J138" s="36">
        <v>465.5</v>
      </c>
      <c r="K138" s="31">
        <v>433</v>
      </c>
      <c r="L138" s="31">
        <v>406.05</v>
      </c>
      <c r="M138" s="31">
        <v>59.962200000000003</v>
      </c>
      <c r="N138" s="1"/>
      <c r="O138" s="1"/>
    </row>
    <row r="139" spans="1:15" ht="12.75" customHeight="1">
      <c r="A139" s="33">
        <v>129</v>
      </c>
      <c r="B139" s="53" t="s">
        <v>105</v>
      </c>
      <c r="C139" s="31">
        <v>138.44999999999999</v>
      </c>
      <c r="D139" s="36">
        <v>138.76666666666668</v>
      </c>
      <c r="E139" s="36">
        <v>136.73333333333335</v>
      </c>
      <c r="F139" s="36">
        <v>135.01666666666668</v>
      </c>
      <c r="G139" s="36">
        <v>132.98333333333335</v>
      </c>
      <c r="H139" s="36">
        <v>140.48333333333335</v>
      </c>
      <c r="I139" s="36">
        <v>142.51666666666671</v>
      </c>
      <c r="J139" s="36">
        <v>144.23333333333335</v>
      </c>
      <c r="K139" s="31">
        <v>140.80000000000001</v>
      </c>
      <c r="L139" s="31">
        <v>137.05000000000001</v>
      </c>
      <c r="M139" s="31">
        <v>19.952210000000001</v>
      </c>
      <c r="N139" s="1"/>
      <c r="O139" s="1"/>
    </row>
    <row r="140" spans="1:15" ht="12.75" customHeight="1">
      <c r="A140" s="33">
        <v>130</v>
      </c>
      <c r="B140" s="53" t="s">
        <v>370</v>
      </c>
      <c r="C140" s="31">
        <v>171.55</v>
      </c>
      <c r="D140" s="36">
        <v>173.81666666666669</v>
      </c>
      <c r="E140" s="36">
        <v>168.78333333333339</v>
      </c>
      <c r="F140" s="36">
        <v>166.01666666666671</v>
      </c>
      <c r="G140" s="36">
        <v>160.98333333333341</v>
      </c>
      <c r="H140" s="36">
        <v>176.58333333333337</v>
      </c>
      <c r="I140" s="36">
        <v>181.61666666666667</v>
      </c>
      <c r="J140" s="36">
        <v>184.38333333333335</v>
      </c>
      <c r="K140" s="31">
        <v>178.85</v>
      </c>
      <c r="L140" s="31">
        <v>171.05</v>
      </c>
      <c r="M140" s="31">
        <v>30.745519999999999</v>
      </c>
      <c r="N140" s="1"/>
      <c r="O140" s="1"/>
    </row>
    <row r="141" spans="1:15" ht="12.75" customHeight="1">
      <c r="A141" s="33">
        <v>131</v>
      </c>
      <c r="B141" s="53" t="s">
        <v>106</v>
      </c>
      <c r="C141" s="31">
        <v>3570.6</v>
      </c>
      <c r="D141" s="36">
        <v>3568.9</v>
      </c>
      <c r="E141" s="36">
        <v>3551.8</v>
      </c>
      <c r="F141" s="36">
        <v>3533</v>
      </c>
      <c r="G141" s="36">
        <v>3515.9</v>
      </c>
      <c r="H141" s="36">
        <v>3587.7000000000003</v>
      </c>
      <c r="I141" s="36">
        <v>3604.7999999999997</v>
      </c>
      <c r="J141" s="36">
        <v>3623.6000000000004</v>
      </c>
      <c r="K141" s="31">
        <v>3586</v>
      </c>
      <c r="L141" s="31">
        <v>3550.1</v>
      </c>
      <c r="M141" s="31">
        <v>7.6597</v>
      </c>
      <c r="N141" s="1"/>
      <c r="O141" s="1"/>
    </row>
    <row r="142" spans="1:15" ht="12.75" customHeight="1">
      <c r="A142" s="33">
        <v>132</v>
      </c>
      <c r="B142" s="53" t="s">
        <v>107</v>
      </c>
      <c r="C142" s="31">
        <v>5871.65</v>
      </c>
      <c r="D142" s="36">
        <v>5878.3166666666657</v>
      </c>
      <c r="E142" s="36">
        <v>5835.4333333333316</v>
      </c>
      <c r="F142" s="36">
        <v>5799.2166666666662</v>
      </c>
      <c r="G142" s="36">
        <v>5756.3333333333321</v>
      </c>
      <c r="H142" s="36">
        <v>5914.533333333331</v>
      </c>
      <c r="I142" s="36">
        <v>5957.4166666666661</v>
      </c>
      <c r="J142" s="36">
        <v>5993.6333333333305</v>
      </c>
      <c r="K142" s="31">
        <v>5921.2</v>
      </c>
      <c r="L142" s="31">
        <v>5842.1</v>
      </c>
      <c r="M142" s="31">
        <v>2.1438999999999999</v>
      </c>
      <c r="N142" s="1"/>
      <c r="O142" s="1"/>
    </row>
    <row r="143" spans="1:15" ht="12.75" customHeight="1">
      <c r="A143" s="33">
        <v>133</v>
      </c>
      <c r="B143" s="53" t="s">
        <v>109</v>
      </c>
      <c r="C143" s="31">
        <v>767.35</v>
      </c>
      <c r="D143" s="36">
        <v>764.76666666666677</v>
      </c>
      <c r="E143" s="36">
        <v>757.83333333333348</v>
      </c>
      <c r="F143" s="36">
        <v>748.31666666666672</v>
      </c>
      <c r="G143" s="36">
        <v>741.38333333333344</v>
      </c>
      <c r="H143" s="36">
        <v>774.28333333333353</v>
      </c>
      <c r="I143" s="36">
        <v>781.2166666666667</v>
      </c>
      <c r="J143" s="36">
        <v>790.73333333333358</v>
      </c>
      <c r="K143" s="31">
        <v>771.7</v>
      </c>
      <c r="L143" s="31">
        <v>755.25</v>
      </c>
      <c r="M143" s="31">
        <v>55.046529999999997</v>
      </c>
      <c r="N143" s="1"/>
      <c r="O143" s="1"/>
    </row>
    <row r="144" spans="1:15" ht="12.75" customHeight="1">
      <c r="A144" s="33">
        <v>134</v>
      </c>
      <c r="B144" s="53" t="s">
        <v>164</v>
      </c>
      <c r="C144" s="31">
        <v>2429.25</v>
      </c>
      <c r="D144" s="36">
        <v>2417.1666666666665</v>
      </c>
      <c r="E144" s="36">
        <v>2375.3833333333332</v>
      </c>
      <c r="F144" s="36">
        <v>2321.5166666666669</v>
      </c>
      <c r="G144" s="36">
        <v>2279.7333333333336</v>
      </c>
      <c r="H144" s="36">
        <v>2471.0333333333328</v>
      </c>
      <c r="I144" s="36">
        <v>2512.8166666666666</v>
      </c>
      <c r="J144" s="36">
        <v>2566.6833333333325</v>
      </c>
      <c r="K144" s="31">
        <v>2458.9499999999998</v>
      </c>
      <c r="L144" s="31">
        <v>2363.3000000000002</v>
      </c>
      <c r="M144" s="31">
        <v>1.6943699999999999</v>
      </c>
      <c r="N144" s="1"/>
      <c r="O144" s="1"/>
    </row>
    <row r="145" spans="1:15" ht="12.75" customHeight="1">
      <c r="A145" s="33">
        <v>135</v>
      </c>
      <c r="B145" s="53" t="s">
        <v>110</v>
      </c>
      <c r="C145" s="31">
        <v>5843.7</v>
      </c>
      <c r="D145" s="36">
        <v>5825.5</v>
      </c>
      <c r="E145" s="36">
        <v>5758.4</v>
      </c>
      <c r="F145" s="36">
        <v>5673.0999999999995</v>
      </c>
      <c r="G145" s="36">
        <v>5605.9999999999991</v>
      </c>
      <c r="H145" s="36">
        <v>5910.8</v>
      </c>
      <c r="I145" s="36">
        <v>5977.9000000000005</v>
      </c>
      <c r="J145" s="36">
        <v>6063.2000000000007</v>
      </c>
      <c r="K145" s="31">
        <v>5892.6</v>
      </c>
      <c r="L145" s="31">
        <v>5740.2</v>
      </c>
      <c r="M145" s="31">
        <v>3.0191400000000002</v>
      </c>
      <c r="N145" s="1"/>
      <c r="O145" s="1"/>
    </row>
    <row r="146" spans="1:15" ht="12.75" customHeight="1">
      <c r="A146" s="33">
        <v>136</v>
      </c>
      <c r="B146" s="53" t="s">
        <v>371</v>
      </c>
      <c r="C146" s="31">
        <v>627.4</v>
      </c>
      <c r="D146" s="36">
        <v>627.01666666666665</v>
      </c>
      <c r="E146" s="36">
        <v>618.38333333333333</v>
      </c>
      <c r="F146" s="36">
        <v>609.36666666666667</v>
      </c>
      <c r="G146" s="36">
        <v>600.73333333333335</v>
      </c>
      <c r="H146" s="36">
        <v>636.0333333333333</v>
      </c>
      <c r="I146" s="36">
        <v>644.66666666666652</v>
      </c>
      <c r="J146" s="36">
        <v>653.68333333333328</v>
      </c>
      <c r="K146" s="31">
        <v>635.65</v>
      </c>
      <c r="L146" s="31">
        <v>618</v>
      </c>
      <c r="M146" s="31">
        <v>5.9305099999999999</v>
      </c>
      <c r="N146" s="1"/>
      <c r="O146" s="1"/>
    </row>
    <row r="147" spans="1:15" ht="12.75" customHeight="1">
      <c r="A147" s="33">
        <v>137</v>
      </c>
      <c r="B147" s="53" t="s">
        <v>374</v>
      </c>
      <c r="C147" s="31">
        <v>46.7</v>
      </c>
      <c r="D147" s="36">
        <v>47</v>
      </c>
      <c r="E147" s="36">
        <v>46.05</v>
      </c>
      <c r="F147" s="36">
        <v>45.4</v>
      </c>
      <c r="G147" s="36">
        <v>44.449999999999996</v>
      </c>
      <c r="H147" s="36">
        <v>47.65</v>
      </c>
      <c r="I147" s="36">
        <v>48.6</v>
      </c>
      <c r="J147" s="36">
        <v>49.25</v>
      </c>
      <c r="K147" s="31">
        <v>47.95</v>
      </c>
      <c r="L147" s="31">
        <v>46.35</v>
      </c>
      <c r="M147" s="31">
        <v>125.982</v>
      </c>
      <c r="N147" s="1"/>
      <c r="O147" s="1"/>
    </row>
    <row r="148" spans="1:15" ht="12.75" customHeight="1">
      <c r="A148" s="33">
        <v>138</v>
      </c>
      <c r="B148" s="53" t="s">
        <v>561</v>
      </c>
      <c r="C148" s="31">
        <v>2697.4</v>
      </c>
      <c r="D148" s="36">
        <v>2672.4500000000003</v>
      </c>
      <c r="E148" s="36">
        <v>2634.9500000000007</v>
      </c>
      <c r="F148" s="36">
        <v>2572.5000000000005</v>
      </c>
      <c r="G148" s="36">
        <v>2535.0000000000009</v>
      </c>
      <c r="H148" s="36">
        <v>2734.9000000000005</v>
      </c>
      <c r="I148" s="36">
        <v>2772.3999999999996</v>
      </c>
      <c r="J148" s="36">
        <v>2834.8500000000004</v>
      </c>
      <c r="K148" s="31">
        <v>2709.95</v>
      </c>
      <c r="L148" s="31">
        <v>2610</v>
      </c>
      <c r="M148" s="31">
        <v>0.48048999999999997</v>
      </c>
      <c r="N148" s="1"/>
      <c r="O148" s="1"/>
    </row>
    <row r="149" spans="1:15" ht="12.75" customHeight="1">
      <c r="A149" s="33">
        <v>139</v>
      </c>
      <c r="B149" s="53" t="s">
        <v>111</v>
      </c>
      <c r="C149" s="31">
        <v>3669.05</v>
      </c>
      <c r="D149" s="36">
        <v>3646.7000000000003</v>
      </c>
      <c r="E149" s="36">
        <v>3612.4000000000005</v>
      </c>
      <c r="F149" s="36">
        <v>3555.7500000000005</v>
      </c>
      <c r="G149" s="36">
        <v>3521.4500000000007</v>
      </c>
      <c r="H149" s="36">
        <v>3703.3500000000004</v>
      </c>
      <c r="I149" s="36">
        <v>3737.6500000000005</v>
      </c>
      <c r="J149" s="36">
        <v>3794.3</v>
      </c>
      <c r="K149" s="31">
        <v>3681</v>
      </c>
      <c r="L149" s="31">
        <v>3590.05</v>
      </c>
      <c r="M149" s="31">
        <v>9.3643199999999993</v>
      </c>
      <c r="N149" s="1"/>
      <c r="O149" s="1"/>
    </row>
    <row r="150" spans="1:15" ht="12.75" customHeight="1">
      <c r="A150" s="33">
        <v>140</v>
      </c>
      <c r="B150" s="53" t="s">
        <v>372</v>
      </c>
      <c r="C150" s="31">
        <v>323.39999999999998</v>
      </c>
      <c r="D150" s="36">
        <v>319.33333333333331</v>
      </c>
      <c r="E150" s="36">
        <v>313.56666666666661</v>
      </c>
      <c r="F150" s="36">
        <v>303.73333333333329</v>
      </c>
      <c r="G150" s="36">
        <v>297.96666666666658</v>
      </c>
      <c r="H150" s="36">
        <v>329.16666666666663</v>
      </c>
      <c r="I150" s="36">
        <v>334.93333333333339</v>
      </c>
      <c r="J150" s="36">
        <v>344.76666666666665</v>
      </c>
      <c r="K150" s="31">
        <v>325.10000000000002</v>
      </c>
      <c r="L150" s="31">
        <v>309.5</v>
      </c>
      <c r="M150" s="31">
        <v>16.124600000000001</v>
      </c>
      <c r="N150" s="1"/>
      <c r="O150" s="1"/>
    </row>
    <row r="151" spans="1:15" ht="12.75" customHeight="1">
      <c r="A151" s="33">
        <v>141</v>
      </c>
      <c r="B151" s="53" t="s">
        <v>375</v>
      </c>
      <c r="C151" s="31">
        <v>595.45000000000005</v>
      </c>
      <c r="D151" s="36">
        <v>592.78333333333342</v>
      </c>
      <c r="E151" s="36">
        <v>583.11666666666679</v>
      </c>
      <c r="F151" s="36">
        <v>570.78333333333342</v>
      </c>
      <c r="G151" s="36">
        <v>561.11666666666679</v>
      </c>
      <c r="H151" s="36">
        <v>605.11666666666679</v>
      </c>
      <c r="I151" s="36">
        <v>614.78333333333353</v>
      </c>
      <c r="J151" s="36">
        <v>627.11666666666679</v>
      </c>
      <c r="K151" s="31">
        <v>602.45000000000005</v>
      </c>
      <c r="L151" s="31">
        <v>580.45000000000005</v>
      </c>
      <c r="M151" s="31">
        <v>8.8477700000000006</v>
      </c>
      <c r="N151" s="1"/>
      <c r="O151" s="1"/>
    </row>
    <row r="152" spans="1:15" ht="12.75" customHeight="1">
      <c r="A152" s="33">
        <v>142</v>
      </c>
      <c r="B152" s="53" t="s">
        <v>274</v>
      </c>
      <c r="C152" s="31">
        <v>499.6</v>
      </c>
      <c r="D152" s="36">
        <v>498.66666666666669</v>
      </c>
      <c r="E152" s="36">
        <v>494.83333333333337</v>
      </c>
      <c r="F152" s="36">
        <v>490.06666666666666</v>
      </c>
      <c r="G152" s="36">
        <v>486.23333333333335</v>
      </c>
      <c r="H152" s="36">
        <v>503.43333333333339</v>
      </c>
      <c r="I152" s="36">
        <v>507.26666666666677</v>
      </c>
      <c r="J152" s="36">
        <v>512.03333333333342</v>
      </c>
      <c r="K152" s="31">
        <v>502.5</v>
      </c>
      <c r="L152" s="31">
        <v>493.9</v>
      </c>
      <c r="M152" s="31">
        <v>7.1135299999999999</v>
      </c>
      <c r="N152" s="1"/>
      <c r="O152" s="1"/>
    </row>
    <row r="153" spans="1:15" ht="12.75" customHeight="1">
      <c r="A153" s="33">
        <v>143</v>
      </c>
      <c r="B153" s="53" t="s">
        <v>376</v>
      </c>
      <c r="C153" s="31">
        <v>2023.25</v>
      </c>
      <c r="D153" s="36">
        <v>2027.0333333333335</v>
      </c>
      <c r="E153" s="36">
        <v>1986.5166666666669</v>
      </c>
      <c r="F153" s="36">
        <v>1949.7833333333333</v>
      </c>
      <c r="G153" s="36">
        <v>1909.2666666666667</v>
      </c>
      <c r="H153" s="36">
        <v>2063.7666666666673</v>
      </c>
      <c r="I153" s="36">
        <v>2104.2833333333338</v>
      </c>
      <c r="J153" s="36">
        <v>2141.0166666666673</v>
      </c>
      <c r="K153" s="31">
        <v>2067.5500000000002</v>
      </c>
      <c r="L153" s="31">
        <v>1990.3</v>
      </c>
      <c r="M153" s="31">
        <v>1.0787899999999999</v>
      </c>
      <c r="N153" s="1"/>
      <c r="O153" s="1"/>
    </row>
    <row r="154" spans="1:15" ht="12.75" customHeight="1">
      <c r="A154" s="33">
        <v>144</v>
      </c>
      <c r="B154" s="53" t="s">
        <v>377</v>
      </c>
      <c r="C154" s="31">
        <v>234.85</v>
      </c>
      <c r="D154" s="36">
        <v>236.86666666666665</v>
      </c>
      <c r="E154" s="36">
        <v>231.5333333333333</v>
      </c>
      <c r="F154" s="36">
        <v>228.21666666666667</v>
      </c>
      <c r="G154" s="36">
        <v>222.88333333333333</v>
      </c>
      <c r="H154" s="36">
        <v>240.18333333333328</v>
      </c>
      <c r="I154" s="36">
        <v>245.51666666666659</v>
      </c>
      <c r="J154" s="36">
        <v>248.83333333333326</v>
      </c>
      <c r="K154" s="31">
        <v>242.2</v>
      </c>
      <c r="L154" s="31">
        <v>233.55</v>
      </c>
      <c r="M154" s="31">
        <v>67.433170000000004</v>
      </c>
      <c r="N154" s="1"/>
      <c r="O154" s="1"/>
    </row>
    <row r="155" spans="1:15" ht="12.75" customHeight="1">
      <c r="A155" s="33">
        <v>145</v>
      </c>
      <c r="B155" s="53" t="s">
        <v>373</v>
      </c>
      <c r="C155" s="31">
        <v>197.55</v>
      </c>
      <c r="D155" s="36">
        <v>198.15</v>
      </c>
      <c r="E155" s="36">
        <v>196.3</v>
      </c>
      <c r="F155" s="36">
        <v>195.05</v>
      </c>
      <c r="G155" s="36">
        <v>193.20000000000002</v>
      </c>
      <c r="H155" s="36">
        <v>199.4</v>
      </c>
      <c r="I155" s="36">
        <v>201.24999999999997</v>
      </c>
      <c r="J155" s="36">
        <v>202.5</v>
      </c>
      <c r="K155" s="31">
        <v>200</v>
      </c>
      <c r="L155" s="31">
        <v>196.9</v>
      </c>
      <c r="M155" s="31">
        <v>3.96394</v>
      </c>
      <c r="N155" s="1"/>
      <c r="O155" s="1"/>
    </row>
    <row r="156" spans="1:15" ht="12.75" customHeight="1">
      <c r="A156" s="33">
        <v>146</v>
      </c>
      <c r="B156" s="53" t="s">
        <v>378</v>
      </c>
      <c r="C156" s="31">
        <v>105.8</v>
      </c>
      <c r="D156" s="36">
        <v>105.11666666666667</v>
      </c>
      <c r="E156" s="36">
        <v>103.28333333333335</v>
      </c>
      <c r="F156" s="36">
        <v>100.76666666666667</v>
      </c>
      <c r="G156" s="36">
        <v>98.933333333333337</v>
      </c>
      <c r="H156" s="36">
        <v>107.63333333333335</v>
      </c>
      <c r="I156" s="36">
        <v>109.46666666666667</v>
      </c>
      <c r="J156" s="36">
        <v>111.98333333333336</v>
      </c>
      <c r="K156" s="31">
        <v>106.95</v>
      </c>
      <c r="L156" s="31">
        <v>102.6</v>
      </c>
      <c r="M156" s="31">
        <v>61.65558</v>
      </c>
      <c r="N156" s="1"/>
      <c r="O156" s="1"/>
    </row>
    <row r="157" spans="1:15" ht="12.75" customHeight="1">
      <c r="A157" s="33">
        <v>147</v>
      </c>
      <c r="B157" s="53" t="s">
        <v>847</v>
      </c>
      <c r="C157" s="31">
        <v>913.7</v>
      </c>
      <c r="D157" s="36">
        <v>913.9</v>
      </c>
      <c r="E157" s="36">
        <v>892.8</v>
      </c>
      <c r="F157" s="36">
        <v>871.9</v>
      </c>
      <c r="G157" s="36">
        <v>850.8</v>
      </c>
      <c r="H157" s="36">
        <v>934.8</v>
      </c>
      <c r="I157" s="36">
        <v>955.90000000000009</v>
      </c>
      <c r="J157" s="36">
        <v>976.8</v>
      </c>
      <c r="K157" s="31">
        <v>935</v>
      </c>
      <c r="L157" s="31">
        <v>893</v>
      </c>
      <c r="M157" s="31">
        <v>9.7925400000000007</v>
      </c>
      <c r="N157" s="1"/>
      <c r="O157" s="1"/>
    </row>
    <row r="158" spans="1:15" ht="12.75" customHeight="1">
      <c r="A158" s="33">
        <v>148</v>
      </c>
      <c r="B158" s="53" t="s">
        <v>112</v>
      </c>
      <c r="C158" s="31">
        <v>3023.2</v>
      </c>
      <c r="D158" s="36">
        <v>3003.9499999999994</v>
      </c>
      <c r="E158" s="36">
        <v>2967.4499999999989</v>
      </c>
      <c r="F158" s="36">
        <v>2911.6999999999994</v>
      </c>
      <c r="G158" s="36">
        <v>2875.1999999999989</v>
      </c>
      <c r="H158" s="36">
        <v>3059.6999999999989</v>
      </c>
      <c r="I158" s="36">
        <v>3096.2</v>
      </c>
      <c r="J158" s="36">
        <v>3151.9499999999989</v>
      </c>
      <c r="K158" s="31">
        <v>3040.45</v>
      </c>
      <c r="L158" s="31">
        <v>2948.2</v>
      </c>
      <c r="M158" s="31">
        <v>2.99823</v>
      </c>
      <c r="N158" s="1"/>
      <c r="O158" s="1"/>
    </row>
    <row r="159" spans="1:15" ht="12.75" customHeight="1">
      <c r="A159" s="33">
        <v>149</v>
      </c>
      <c r="B159" s="53" t="s">
        <v>113</v>
      </c>
      <c r="C159" s="31">
        <v>315.3</v>
      </c>
      <c r="D159" s="36">
        <v>314.61666666666662</v>
      </c>
      <c r="E159" s="36">
        <v>311.98333333333323</v>
      </c>
      <c r="F159" s="36">
        <v>308.66666666666663</v>
      </c>
      <c r="G159" s="36">
        <v>306.03333333333325</v>
      </c>
      <c r="H159" s="36">
        <v>317.93333333333322</v>
      </c>
      <c r="I159" s="36">
        <v>320.56666666666655</v>
      </c>
      <c r="J159" s="36">
        <v>323.88333333333321</v>
      </c>
      <c r="K159" s="31">
        <v>317.25</v>
      </c>
      <c r="L159" s="31">
        <v>311.3</v>
      </c>
      <c r="M159" s="31">
        <v>17.88476</v>
      </c>
      <c r="N159" s="1"/>
      <c r="O159" s="1"/>
    </row>
    <row r="160" spans="1:15" ht="12.75" customHeight="1">
      <c r="A160" s="33">
        <v>150</v>
      </c>
      <c r="B160" s="53" t="s">
        <v>379</v>
      </c>
      <c r="C160" s="31">
        <v>413.9</v>
      </c>
      <c r="D160" s="36">
        <v>415.61666666666662</v>
      </c>
      <c r="E160" s="36">
        <v>408.58333333333326</v>
      </c>
      <c r="F160" s="36">
        <v>403.26666666666665</v>
      </c>
      <c r="G160" s="36">
        <v>396.23333333333329</v>
      </c>
      <c r="H160" s="36">
        <v>420.93333333333322</v>
      </c>
      <c r="I160" s="36">
        <v>427.96666666666664</v>
      </c>
      <c r="J160" s="36">
        <v>433.28333333333319</v>
      </c>
      <c r="K160" s="31">
        <v>422.65</v>
      </c>
      <c r="L160" s="31">
        <v>410.3</v>
      </c>
      <c r="M160" s="31">
        <v>1.77399</v>
      </c>
      <c r="N160" s="1"/>
      <c r="O160" s="1"/>
    </row>
    <row r="161" spans="1:15" ht="12.75" customHeight="1">
      <c r="A161" s="33">
        <v>151</v>
      </c>
      <c r="B161" s="53" t="s">
        <v>114</v>
      </c>
      <c r="C161" s="31">
        <v>145.44999999999999</v>
      </c>
      <c r="D161" s="36">
        <v>144.86666666666667</v>
      </c>
      <c r="E161" s="36">
        <v>143.08333333333334</v>
      </c>
      <c r="F161" s="36">
        <v>140.71666666666667</v>
      </c>
      <c r="G161" s="36">
        <v>138.93333333333334</v>
      </c>
      <c r="H161" s="36">
        <v>147.23333333333335</v>
      </c>
      <c r="I161" s="36">
        <v>149.01666666666665</v>
      </c>
      <c r="J161" s="36">
        <v>151.38333333333335</v>
      </c>
      <c r="K161" s="31">
        <v>146.65</v>
      </c>
      <c r="L161" s="31">
        <v>142.5</v>
      </c>
      <c r="M161" s="31">
        <v>203.36392000000001</v>
      </c>
      <c r="N161" s="1"/>
      <c r="O161" s="1"/>
    </row>
    <row r="162" spans="1:15" ht="12.75" customHeight="1">
      <c r="A162" s="33">
        <v>152</v>
      </c>
      <c r="B162" s="53" t="s">
        <v>380</v>
      </c>
      <c r="C162" s="31">
        <v>861.65</v>
      </c>
      <c r="D162" s="36">
        <v>868.51666666666677</v>
      </c>
      <c r="E162" s="36">
        <v>841.33333333333348</v>
      </c>
      <c r="F162" s="36">
        <v>821.01666666666677</v>
      </c>
      <c r="G162" s="36">
        <v>793.83333333333348</v>
      </c>
      <c r="H162" s="36">
        <v>888.83333333333348</v>
      </c>
      <c r="I162" s="36">
        <v>916.01666666666665</v>
      </c>
      <c r="J162" s="36">
        <v>936.33333333333348</v>
      </c>
      <c r="K162" s="31">
        <v>895.7</v>
      </c>
      <c r="L162" s="31">
        <v>848.2</v>
      </c>
      <c r="M162" s="31">
        <v>13.460660000000001</v>
      </c>
      <c r="N162" s="1"/>
      <c r="O162" s="1"/>
    </row>
    <row r="163" spans="1:15" ht="12.75" customHeight="1">
      <c r="A163" s="33">
        <v>153</v>
      </c>
      <c r="B163" s="53" t="s">
        <v>381</v>
      </c>
      <c r="C163" s="31">
        <v>4593.8999999999996</v>
      </c>
      <c r="D163" s="36">
        <v>4634.1833333333334</v>
      </c>
      <c r="E163" s="36">
        <v>4538.7166666666672</v>
      </c>
      <c r="F163" s="36">
        <v>4483.5333333333338</v>
      </c>
      <c r="G163" s="36">
        <v>4388.0666666666675</v>
      </c>
      <c r="H163" s="36">
        <v>4689.3666666666668</v>
      </c>
      <c r="I163" s="36">
        <v>4784.8333333333321</v>
      </c>
      <c r="J163" s="36">
        <v>4840.0166666666664</v>
      </c>
      <c r="K163" s="31">
        <v>4729.6499999999996</v>
      </c>
      <c r="L163" s="31">
        <v>4579</v>
      </c>
      <c r="M163" s="31">
        <v>0.21556</v>
      </c>
      <c r="N163" s="1"/>
      <c r="O163" s="1"/>
    </row>
    <row r="164" spans="1:15" ht="12.75" customHeight="1">
      <c r="A164" s="33">
        <v>154</v>
      </c>
      <c r="B164" s="53" t="s">
        <v>382</v>
      </c>
      <c r="C164" s="31">
        <v>1105.4000000000001</v>
      </c>
      <c r="D164" s="36">
        <v>1106.9833333333333</v>
      </c>
      <c r="E164" s="36">
        <v>1093.9666666666667</v>
      </c>
      <c r="F164" s="36">
        <v>1082.5333333333333</v>
      </c>
      <c r="G164" s="36">
        <v>1069.5166666666667</v>
      </c>
      <c r="H164" s="36">
        <v>1118.4166666666667</v>
      </c>
      <c r="I164" s="36">
        <v>1131.4333333333336</v>
      </c>
      <c r="J164" s="36">
        <v>1142.8666666666668</v>
      </c>
      <c r="K164" s="31">
        <v>1120</v>
      </c>
      <c r="L164" s="31">
        <v>1095.55</v>
      </c>
      <c r="M164" s="31">
        <v>2.2059600000000001</v>
      </c>
      <c r="N164" s="1"/>
      <c r="O164" s="1"/>
    </row>
    <row r="165" spans="1:15" ht="12.75" customHeight="1">
      <c r="A165" s="33">
        <v>155</v>
      </c>
      <c r="B165" s="53" t="s">
        <v>383</v>
      </c>
      <c r="C165" s="31">
        <v>217.15</v>
      </c>
      <c r="D165" s="36">
        <v>219.48333333333335</v>
      </c>
      <c r="E165" s="36">
        <v>213.9666666666667</v>
      </c>
      <c r="F165" s="36">
        <v>210.78333333333336</v>
      </c>
      <c r="G165" s="36">
        <v>205.26666666666671</v>
      </c>
      <c r="H165" s="36">
        <v>222.66666666666669</v>
      </c>
      <c r="I165" s="36">
        <v>228.18333333333334</v>
      </c>
      <c r="J165" s="36">
        <v>231.36666666666667</v>
      </c>
      <c r="K165" s="31">
        <v>225</v>
      </c>
      <c r="L165" s="31">
        <v>216.3</v>
      </c>
      <c r="M165" s="31">
        <v>8.84924</v>
      </c>
      <c r="N165" s="1"/>
      <c r="O165" s="1"/>
    </row>
    <row r="166" spans="1:15" ht="12.75" customHeight="1">
      <c r="A166" s="33">
        <v>156</v>
      </c>
      <c r="B166" s="53" t="s">
        <v>384</v>
      </c>
      <c r="C166" s="31">
        <v>195.25</v>
      </c>
      <c r="D166" s="36">
        <v>194.55000000000004</v>
      </c>
      <c r="E166" s="36">
        <v>192.25000000000009</v>
      </c>
      <c r="F166" s="36">
        <v>189.25000000000006</v>
      </c>
      <c r="G166" s="36">
        <v>186.9500000000001</v>
      </c>
      <c r="H166" s="36">
        <v>197.55000000000007</v>
      </c>
      <c r="I166" s="36">
        <v>199.85000000000002</v>
      </c>
      <c r="J166" s="36">
        <v>202.85000000000005</v>
      </c>
      <c r="K166" s="31">
        <v>196.85</v>
      </c>
      <c r="L166" s="31">
        <v>191.55</v>
      </c>
      <c r="M166" s="31">
        <v>18.692810000000001</v>
      </c>
      <c r="N166" s="1"/>
      <c r="O166" s="1"/>
    </row>
    <row r="167" spans="1:15" ht="12.75" customHeight="1">
      <c r="A167" s="33">
        <v>157</v>
      </c>
      <c r="B167" s="53" t="s">
        <v>848</v>
      </c>
      <c r="C167" s="31">
        <v>754.35</v>
      </c>
      <c r="D167" s="36">
        <v>755.1</v>
      </c>
      <c r="E167" s="36">
        <v>746.2</v>
      </c>
      <c r="F167" s="36">
        <v>738.05000000000007</v>
      </c>
      <c r="G167" s="36">
        <v>729.15000000000009</v>
      </c>
      <c r="H167" s="36">
        <v>763.25</v>
      </c>
      <c r="I167" s="36">
        <v>772.14999999999986</v>
      </c>
      <c r="J167" s="36">
        <v>780.3</v>
      </c>
      <c r="K167" s="31">
        <v>764</v>
      </c>
      <c r="L167" s="31">
        <v>746.95</v>
      </c>
      <c r="M167" s="31">
        <v>1.9215199999999999</v>
      </c>
      <c r="N167" s="1"/>
      <c r="O167" s="1"/>
    </row>
    <row r="168" spans="1:15" ht="12.75" customHeight="1">
      <c r="A168" s="33">
        <v>158</v>
      </c>
      <c r="B168" s="53" t="s">
        <v>276</v>
      </c>
      <c r="C168" s="31">
        <v>424.15</v>
      </c>
      <c r="D168" s="36">
        <v>425.43333333333334</v>
      </c>
      <c r="E168" s="36">
        <v>420.7166666666667</v>
      </c>
      <c r="F168" s="36">
        <v>417.28333333333336</v>
      </c>
      <c r="G168" s="36">
        <v>412.56666666666672</v>
      </c>
      <c r="H168" s="36">
        <v>428.86666666666667</v>
      </c>
      <c r="I168" s="36">
        <v>433.58333333333326</v>
      </c>
      <c r="J168" s="36">
        <v>437.01666666666665</v>
      </c>
      <c r="K168" s="31">
        <v>430.15</v>
      </c>
      <c r="L168" s="31">
        <v>422</v>
      </c>
      <c r="M168" s="31">
        <v>5.2610400000000004</v>
      </c>
      <c r="N168" s="1"/>
      <c r="O168" s="1"/>
    </row>
    <row r="169" spans="1:15" ht="12.75" customHeight="1">
      <c r="A169" s="33">
        <v>159</v>
      </c>
      <c r="B169" s="53" t="s">
        <v>275</v>
      </c>
      <c r="C169" s="31">
        <v>163.1</v>
      </c>
      <c r="D169" s="36">
        <v>162.38333333333333</v>
      </c>
      <c r="E169" s="36">
        <v>161.06666666666666</v>
      </c>
      <c r="F169" s="36">
        <v>159.03333333333333</v>
      </c>
      <c r="G169" s="36">
        <v>157.71666666666667</v>
      </c>
      <c r="H169" s="36">
        <v>164.41666666666666</v>
      </c>
      <c r="I169" s="36">
        <v>165.73333333333332</v>
      </c>
      <c r="J169" s="36">
        <v>167.76666666666665</v>
      </c>
      <c r="K169" s="31">
        <v>163.69999999999999</v>
      </c>
      <c r="L169" s="31">
        <v>160.35</v>
      </c>
      <c r="M169" s="31">
        <v>41.907119999999999</v>
      </c>
      <c r="N169" s="1"/>
      <c r="O169" s="1"/>
    </row>
    <row r="170" spans="1:15" ht="12.75" customHeight="1">
      <c r="A170" s="33">
        <v>160</v>
      </c>
      <c r="B170" s="53" t="s">
        <v>385</v>
      </c>
      <c r="C170" s="31">
        <v>1184.5</v>
      </c>
      <c r="D170" s="36">
        <v>1181.8</v>
      </c>
      <c r="E170" s="36">
        <v>1166.6999999999998</v>
      </c>
      <c r="F170" s="36">
        <v>1148.8999999999999</v>
      </c>
      <c r="G170" s="36">
        <v>1133.7999999999997</v>
      </c>
      <c r="H170" s="36">
        <v>1199.5999999999999</v>
      </c>
      <c r="I170" s="36">
        <v>1214.6999999999998</v>
      </c>
      <c r="J170" s="36">
        <v>1232.5</v>
      </c>
      <c r="K170" s="31">
        <v>1196.9000000000001</v>
      </c>
      <c r="L170" s="31">
        <v>1164</v>
      </c>
      <c r="M170" s="31">
        <v>0.67061999999999999</v>
      </c>
      <c r="N170" s="1"/>
      <c r="O170" s="1"/>
    </row>
    <row r="171" spans="1:15" ht="12.75" customHeight="1">
      <c r="A171" s="33">
        <v>161</v>
      </c>
      <c r="B171" s="53" t="s">
        <v>115</v>
      </c>
      <c r="C171" s="31">
        <v>171.75</v>
      </c>
      <c r="D171" s="36">
        <v>170.65</v>
      </c>
      <c r="E171" s="36">
        <v>166.60000000000002</v>
      </c>
      <c r="F171" s="36">
        <v>161.45000000000002</v>
      </c>
      <c r="G171" s="36">
        <v>157.40000000000003</v>
      </c>
      <c r="H171" s="36">
        <v>175.8</v>
      </c>
      <c r="I171" s="36">
        <v>179.85000000000002</v>
      </c>
      <c r="J171" s="36">
        <v>185</v>
      </c>
      <c r="K171" s="31">
        <v>174.7</v>
      </c>
      <c r="L171" s="31">
        <v>165.5</v>
      </c>
      <c r="M171" s="31">
        <v>584.33817999999997</v>
      </c>
      <c r="N171" s="1"/>
      <c r="O171" s="1"/>
    </row>
    <row r="172" spans="1:15" ht="12.75" customHeight="1">
      <c r="A172" s="33">
        <v>162</v>
      </c>
      <c r="B172" s="53" t="s">
        <v>387</v>
      </c>
      <c r="C172" s="31">
        <v>2726.2</v>
      </c>
      <c r="D172" s="36">
        <v>2723.2833333333333</v>
      </c>
      <c r="E172" s="36">
        <v>2705.9166666666665</v>
      </c>
      <c r="F172" s="36">
        <v>2685.6333333333332</v>
      </c>
      <c r="G172" s="36">
        <v>2668.2666666666664</v>
      </c>
      <c r="H172" s="36">
        <v>2743.5666666666666</v>
      </c>
      <c r="I172" s="36">
        <v>2760.9333333333334</v>
      </c>
      <c r="J172" s="36">
        <v>2781.2166666666667</v>
      </c>
      <c r="K172" s="31">
        <v>2740.65</v>
      </c>
      <c r="L172" s="31">
        <v>2703</v>
      </c>
      <c r="M172" s="31">
        <v>0.1042</v>
      </c>
      <c r="N172" s="1"/>
      <c r="O172" s="1"/>
    </row>
    <row r="173" spans="1:15" ht="12.75" customHeight="1">
      <c r="A173" s="33">
        <v>163</v>
      </c>
      <c r="B173" s="53" t="s">
        <v>388</v>
      </c>
      <c r="C173" s="31">
        <v>3665.85</v>
      </c>
      <c r="D173" s="36">
        <v>3708.6</v>
      </c>
      <c r="E173" s="36">
        <v>3607.2999999999997</v>
      </c>
      <c r="F173" s="36">
        <v>3548.75</v>
      </c>
      <c r="G173" s="36">
        <v>3447.45</v>
      </c>
      <c r="H173" s="36">
        <v>3767.1499999999996</v>
      </c>
      <c r="I173" s="36">
        <v>3868.45</v>
      </c>
      <c r="J173" s="36">
        <v>3926.9999999999995</v>
      </c>
      <c r="K173" s="31">
        <v>3809.9</v>
      </c>
      <c r="L173" s="31">
        <v>3650.05</v>
      </c>
      <c r="M173" s="31">
        <v>0.18573000000000001</v>
      </c>
      <c r="N173" s="1"/>
      <c r="O173" s="1"/>
    </row>
    <row r="174" spans="1:15" ht="12.75" customHeight="1">
      <c r="A174" s="33">
        <v>164</v>
      </c>
      <c r="B174" s="53" t="s">
        <v>389</v>
      </c>
      <c r="C174" s="31">
        <v>370.45</v>
      </c>
      <c r="D174" s="36">
        <v>368.56666666666666</v>
      </c>
      <c r="E174" s="36">
        <v>357.13333333333333</v>
      </c>
      <c r="F174" s="36">
        <v>343.81666666666666</v>
      </c>
      <c r="G174" s="36">
        <v>332.38333333333333</v>
      </c>
      <c r="H174" s="36">
        <v>381.88333333333333</v>
      </c>
      <c r="I174" s="36">
        <v>393.31666666666661</v>
      </c>
      <c r="J174" s="36">
        <v>406.63333333333333</v>
      </c>
      <c r="K174" s="31">
        <v>380</v>
      </c>
      <c r="L174" s="31">
        <v>355.25</v>
      </c>
      <c r="M174" s="31">
        <v>39.496119999999998</v>
      </c>
      <c r="N174" s="1"/>
      <c r="O174" s="1"/>
    </row>
    <row r="175" spans="1:15" ht="12.75" customHeight="1">
      <c r="A175" s="33">
        <v>165</v>
      </c>
      <c r="B175" s="53" t="s">
        <v>277</v>
      </c>
      <c r="C175" s="31">
        <v>1880.6</v>
      </c>
      <c r="D175" s="36">
        <v>1884.4666666666665</v>
      </c>
      <c r="E175" s="36">
        <v>1860.2333333333329</v>
      </c>
      <c r="F175" s="36">
        <v>1839.8666666666663</v>
      </c>
      <c r="G175" s="36">
        <v>1815.6333333333328</v>
      </c>
      <c r="H175" s="36">
        <v>1904.833333333333</v>
      </c>
      <c r="I175" s="36">
        <v>1929.0666666666666</v>
      </c>
      <c r="J175" s="36">
        <v>1949.4333333333332</v>
      </c>
      <c r="K175" s="31">
        <v>1908.7</v>
      </c>
      <c r="L175" s="31">
        <v>1864.1</v>
      </c>
      <c r="M175" s="31">
        <v>1.0885</v>
      </c>
      <c r="N175" s="1"/>
      <c r="O175" s="1"/>
    </row>
    <row r="176" spans="1:15" ht="12.75" customHeight="1">
      <c r="A176" s="33">
        <v>166</v>
      </c>
      <c r="B176" s="53" t="s">
        <v>390</v>
      </c>
      <c r="C176" s="31">
        <v>2183.75</v>
      </c>
      <c r="D176" s="36">
        <v>2189</v>
      </c>
      <c r="E176" s="36">
        <v>2156</v>
      </c>
      <c r="F176" s="36">
        <v>2128.25</v>
      </c>
      <c r="G176" s="36">
        <v>2095.25</v>
      </c>
      <c r="H176" s="36">
        <v>2216.75</v>
      </c>
      <c r="I176" s="36">
        <v>2249.75</v>
      </c>
      <c r="J176" s="36">
        <v>2277.5</v>
      </c>
      <c r="K176" s="31">
        <v>2222</v>
      </c>
      <c r="L176" s="31">
        <v>2161.25</v>
      </c>
      <c r="M176" s="31">
        <v>0.77732000000000001</v>
      </c>
      <c r="N176" s="1"/>
      <c r="O176" s="1"/>
    </row>
    <row r="177" spans="1:15" ht="12.75" customHeight="1">
      <c r="A177" s="33">
        <v>167</v>
      </c>
      <c r="B177" s="53" t="s">
        <v>116</v>
      </c>
      <c r="C177" s="31">
        <v>899.85</v>
      </c>
      <c r="D177" s="36">
        <v>898</v>
      </c>
      <c r="E177" s="36">
        <v>889.15</v>
      </c>
      <c r="F177" s="36">
        <v>878.44999999999993</v>
      </c>
      <c r="G177" s="36">
        <v>869.59999999999991</v>
      </c>
      <c r="H177" s="36">
        <v>908.7</v>
      </c>
      <c r="I177" s="36">
        <v>917.55</v>
      </c>
      <c r="J177" s="36">
        <v>928.25000000000011</v>
      </c>
      <c r="K177" s="31">
        <v>906.85</v>
      </c>
      <c r="L177" s="31">
        <v>887.3</v>
      </c>
      <c r="M177" s="31">
        <v>6.8520599999999998</v>
      </c>
      <c r="N177" s="1"/>
      <c r="O177" s="1"/>
    </row>
    <row r="178" spans="1:15" ht="12.75" customHeight="1">
      <c r="A178" s="33">
        <v>168</v>
      </c>
      <c r="B178" s="53" t="s">
        <v>853</v>
      </c>
      <c r="C178" s="31">
        <v>1134.8</v>
      </c>
      <c r="D178" s="36">
        <v>1118.6333333333334</v>
      </c>
      <c r="E178" s="36">
        <v>1097.2666666666669</v>
      </c>
      <c r="F178" s="36">
        <v>1059.7333333333333</v>
      </c>
      <c r="G178" s="36">
        <v>1038.3666666666668</v>
      </c>
      <c r="H178" s="36">
        <v>1156.166666666667</v>
      </c>
      <c r="I178" s="36">
        <v>1177.5333333333333</v>
      </c>
      <c r="J178" s="36">
        <v>1215.0666666666671</v>
      </c>
      <c r="K178" s="31">
        <v>1140</v>
      </c>
      <c r="L178" s="31">
        <v>1081.0999999999999</v>
      </c>
      <c r="M178" s="31">
        <v>2.9426800000000002</v>
      </c>
      <c r="N178" s="1"/>
      <c r="O178" s="1"/>
    </row>
    <row r="179" spans="1:15" ht="12.75" customHeight="1">
      <c r="A179" s="33">
        <v>169</v>
      </c>
      <c r="B179" s="53" t="s">
        <v>386</v>
      </c>
      <c r="C179" s="31">
        <v>1544.9</v>
      </c>
      <c r="D179" s="36">
        <v>1542.0833333333333</v>
      </c>
      <c r="E179" s="36">
        <v>1531.7166666666665</v>
      </c>
      <c r="F179" s="36">
        <v>1518.5333333333333</v>
      </c>
      <c r="G179" s="36">
        <v>1508.1666666666665</v>
      </c>
      <c r="H179" s="36">
        <v>1555.2666666666664</v>
      </c>
      <c r="I179" s="36">
        <v>1565.6333333333332</v>
      </c>
      <c r="J179" s="36">
        <v>1578.8166666666664</v>
      </c>
      <c r="K179" s="31">
        <v>1552.45</v>
      </c>
      <c r="L179" s="31">
        <v>1528.9</v>
      </c>
      <c r="M179" s="31">
        <v>2.1640299999999999</v>
      </c>
      <c r="N179" s="1"/>
      <c r="O179" s="1"/>
    </row>
    <row r="180" spans="1:15" ht="12.75" customHeight="1">
      <c r="A180" s="33">
        <v>170</v>
      </c>
      <c r="B180" s="53" t="s">
        <v>118</v>
      </c>
      <c r="C180" s="31">
        <v>78.2</v>
      </c>
      <c r="D180" s="36">
        <v>78.483333333333334</v>
      </c>
      <c r="E180" s="36">
        <v>76.616666666666674</v>
      </c>
      <c r="F180" s="36">
        <v>75.033333333333346</v>
      </c>
      <c r="G180" s="36">
        <v>73.166666666666686</v>
      </c>
      <c r="H180" s="36">
        <v>80.066666666666663</v>
      </c>
      <c r="I180" s="36">
        <v>81.933333333333309</v>
      </c>
      <c r="J180" s="36">
        <v>83.516666666666652</v>
      </c>
      <c r="K180" s="31">
        <v>80.349999999999994</v>
      </c>
      <c r="L180" s="31">
        <v>76.900000000000006</v>
      </c>
      <c r="M180" s="31">
        <v>445.02382</v>
      </c>
      <c r="N180" s="1"/>
      <c r="O180" s="1"/>
    </row>
    <row r="181" spans="1:15" ht="12.75" customHeight="1">
      <c r="A181" s="33">
        <v>171</v>
      </c>
      <c r="B181" s="53" t="s">
        <v>391</v>
      </c>
      <c r="C181" s="31">
        <v>1112.9000000000001</v>
      </c>
      <c r="D181" s="36">
        <v>1117.0666666666666</v>
      </c>
      <c r="E181" s="36">
        <v>1101.6333333333332</v>
      </c>
      <c r="F181" s="36">
        <v>1090.3666666666666</v>
      </c>
      <c r="G181" s="36">
        <v>1074.9333333333332</v>
      </c>
      <c r="H181" s="36">
        <v>1128.3333333333333</v>
      </c>
      <c r="I181" s="36">
        <v>1143.7666666666667</v>
      </c>
      <c r="J181" s="36">
        <v>1155.0333333333333</v>
      </c>
      <c r="K181" s="31">
        <v>1132.5</v>
      </c>
      <c r="L181" s="31">
        <v>1105.8</v>
      </c>
      <c r="M181" s="31">
        <v>0.37333</v>
      </c>
      <c r="N181" s="1"/>
      <c r="O181" s="1"/>
    </row>
    <row r="182" spans="1:15" ht="12.75" customHeight="1">
      <c r="A182" s="33">
        <v>172</v>
      </c>
      <c r="B182" s="53" t="s">
        <v>392</v>
      </c>
      <c r="C182" s="31">
        <v>2298.85</v>
      </c>
      <c r="D182" s="36">
        <v>2291.2666666666664</v>
      </c>
      <c r="E182" s="36">
        <v>2257.583333333333</v>
      </c>
      <c r="F182" s="36">
        <v>2216.3166666666666</v>
      </c>
      <c r="G182" s="36">
        <v>2182.6333333333332</v>
      </c>
      <c r="H182" s="36">
        <v>2332.5333333333328</v>
      </c>
      <c r="I182" s="36">
        <v>2366.2166666666662</v>
      </c>
      <c r="J182" s="36">
        <v>2407.4833333333327</v>
      </c>
      <c r="K182" s="31">
        <v>2324.9499999999998</v>
      </c>
      <c r="L182" s="31">
        <v>2250</v>
      </c>
      <c r="M182" s="31">
        <v>0.97111999999999998</v>
      </c>
      <c r="N182" s="1"/>
      <c r="O182" s="1"/>
    </row>
    <row r="183" spans="1:15" ht="12.75" customHeight="1">
      <c r="A183" s="33">
        <v>173</v>
      </c>
      <c r="B183" s="53" t="s">
        <v>393</v>
      </c>
      <c r="C183" s="31">
        <v>531.20000000000005</v>
      </c>
      <c r="D183" s="36">
        <v>533.01666666666665</v>
      </c>
      <c r="E183" s="36">
        <v>526.23333333333335</v>
      </c>
      <c r="F183" s="36">
        <v>521.26666666666665</v>
      </c>
      <c r="G183" s="36">
        <v>514.48333333333335</v>
      </c>
      <c r="H183" s="36">
        <v>537.98333333333335</v>
      </c>
      <c r="I183" s="36">
        <v>544.76666666666665</v>
      </c>
      <c r="J183" s="36">
        <v>549.73333333333335</v>
      </c>
      <c r="K183" s="31">
        <v>539.79999999999995</v>
      </c>
      <c r="L183" s="31">
        <v>528.04999999999995</v>
      </c>
      <c r="M183" s="31">
        <v>1.38592</v>
      </c>
      <c r="N183" s="1"/>
      <c r="O183" s="1"/>
    </row>
    <row r="184" spans="1:15" ht="12.75" customHeight="1">
      <c r="A184" s="33">
        <v>174</v>
      </c>
      <c r="B184" s="53" t="s">
        <v>120</v>
      </c>
      <c r="C184" s="31">
        <v>1168.0999999999999</v>
      </c>
      <c r="D184" s="36">
        <v>1168.6166666666666</v>
      </c>
      <c r="E184" s="36">
        <v>1156.2333333333331</v>
      </c>
      <c r="F184" s="36">
        <v>1144.3666666666666</v>
      </c>
      <c r="G184" s="36">
        <v>1131.9833333333331</v>
      </c>
      <c r="H184" s="36">
        <v>1180.4833333333331</v>
      </c>
      <c r="I184" s="36">
        <v>1192.8666666666668</v>
      </c>
      <c r="J184" s="36">
        <v>1204.7333333333331</v>
      </c>
      <c r="K184" s="31">
        <v>1181</v>
      </c>
      <c r="L184" s="31">
        <v>1156.75</v>
      </c>
      <c r="M184" s="31">
        <v>28.005700000000001</v>
      </c>
      <c r="N184" s="1"/>
      <c r="O184" s="1"/>
    </row>
    <row r="185" spans="1:15" ht="12.75" customHeight="1">
      <c r="A185" s="33">
        <v>175</v>
      </c>
      <c r="B185" s="53" t="s">
        <v>394</v>
      </c>
      <c r="C185" s="31">
        <v>867.1</v>
      </c>
      <c r="D185" s="36">
        <v>859.58333333333337</v>
      </c>
      <c r="E185" s="36">
        <v>849.51666666666677</v>
      </c>
      <c r="F185" s="36">
        <v>831.93333333333339</v>
      </c>
      <c r="G185" s="36">
        <v>821.86666666666679</v>
      </c>
      <c r="H185" s="36">
        <v>877.16666666666674</v>
      </c>
      <c r="I185" s="36">
        <v>887.23333333333335</v>
      </c>
      <c r="J185" s="36">
        <v>904.81666666666672</v>
      </c>
      <c r="K185" s="31">
        <v>869.65</v>
      </c>
      <c r="L185" s="31">
        <v>842</v>
      </c>
      <c r="M185" s="31">
        <v>5.2838799999999999</v>
      </c>
      <c r="N185" s="1"/>
      <c r="O185" s="1"/>
    </row>
    <row r="186" spans="1:15" ht="12.75" customHeight="1">
      <c r="A186" s="33">
        <v>176</v>
      </c>
      <c r="B186" s="53" t="s">
        <v>121</v>
      </c>
      <c r="C186" s="31">
        <v>2430.4</v>
      </c>
      <c r="D186" s="36">
        <v>2402.4666666666667</v>
      </c>
      <c r="E186" s="36">
        <v>2360.9333333333334</v>
      </c>
      <c r="F186" s="36">
        <v>2291.4666666666667</v>
      </c>
      <c r="G186" s="36">
        <v>2249.9333333333334</v>
      </c>
      <c r="H186" s="36">
        <v>2471.9333333333334</v>
      </c>
      <c r="I186" s="36">
        <v>2513.4666666666672</v>
      </c>
      <c r="J186" s="36">
        <v>2582.9333333333334</v>
      </c>
      <c r="K186" s="31">
        <v>2444</v>
      </c>
      <c r="L186" s="31">
        <v>2333</v>
      </c>
      <c r="M186" s="31">
        <v>15.720459999999999</v>
      </c>
      <c r="N186" s="1"/>
      <c r="O186" s="1"/>
    </row>
    <row r="187" spans="1:15" ht="12.75" customHeight="1">
      <c r="A187" s="33">
        <v>177</v>
      </c>
      <c r="B187" s="53" t="s">
        <v>122</v>
      </c>
      <c r="C187" s="31">
        <v>410.15</v>
      </c>
      <c r="D187" s="36">
        <v>412.38333333333338</v>
      </c>
      <c r="E187" s="36">
        <v>405.76666666666677</v>
      </c>
      <c r="F187" s="36">
        <v>401.38333333333338</v>
      </c>
      <c r="G187" s="36">
        <v>394.76666666666677</v>
      </c>
      <c r="H187" s="36">
        <v>416.76666666666677</v>
      </c>
      <c r="I187" s="36">
        <v>423.38333333333344</v>
      </c>
      <c r="J187" s="36">
        <v>427.76666666666677</v>
      </c>
      <c r="K187" s="31">
        <v>419</v>
      </c>
      <c r="L187" s="31">
        <v>408</v>
      </c>
      <c r="M187" s="31">
        <v>8.8301599999999993</v>
      </c>
      <c r="N187" s="1"/>
      <c r="O187" s="1"/>
    </row>
    <row r="188" spans="1:15" ht="12.75" customHeight="1">
      <c r="A188" s="33">
        <v>178</v>
      </c>
      <c r="B188" s="53" t="s">
        <v>395</v>
      </c>
      <c r="C188" s="31">
        <v>527.54999999999995</v>
      </c>
      <c r="D188" s="36">
        <v>529.91666666666663</v>
      </c>
      <c r="E188" s="36">
        <v>522.63333333333321</v>
      </c>
      <c r="F188" s="36">
        <v>517.71666666666658</v>
      </c>
      <c r="G188" s="36">
        <v>510.43333333333317</v>
      </c>
      <c r="H188" s="36">
        <v>534.83333333333326</v>
      </c>
      <c r="I188" s="36">
        <v>542.11666666666679</v>
      </c>
      <c r="J188" s="36">
        <v>547.0333333333333</v>
      </c>
      <c r="K188" s="31">
        <v>537.20000000000005</v>
      </c>
      <c r="L188" s="31">
        <v>525</v>
      </c>
      <c r="M188" s="31">
        <v>4.4935999999999998</v>
      </c>
      <c r="N188" s="1"/>
      <c r="O188" s="1"/>
    </row>
    <row r="189" spans="1:15" ht="12.75" customHeight="1">
      <c r="A189" s="33">
        <v>179</v>
      </c>
      <c r="B189" s="53" t="s">
        <v>123</v>
      </c>
      <c r="C189" s="31">
        <v>2104.5</v>
      </c>
      <c r="D189" s="36">
        <v>2102.4166666666665</v>
      </c>
      <c r="E189" s="36">
        <v>2079.833333333333</v>
      </c>
      <c r="F189" s="36">
        <v>2055.1666666666665</v>
      </c>
      <c r="G189" s="36">
        <v>2032.583333333333</v>
      </c>
      <c r="H189" s="36">
        <v>2127.083333333333</v>
      </c>
      <c r="I189" s="36">
        <v>2149.6666666666661</v>
      </c>
      <c r="J189" s="36">
        <v>2174.333333333333</v>
      </c>
      <c r="K189" s="31">
        <v>2125</v>
      </c>
      <c r="L189" s="31">
        <v>2077.75</v>
      </c>
      <c r="M189" s="31">
        <v>7.9564700000000004</v>
      </c>
      <c r="N189" s="1"/>
      <c r="O189" s="1"/>
    </row>
    <row r="190" spans="1:15" ht="12.75" customHeight="1">
      <c r="A190" s="33">
        <v>180</v>
      </c>
      <c r="B190" s="53" t="s">
        <v>396</v>
      </c>
      <c r="C190" s="31">
        <v>1031.3499999999999</v>
      </c>
      <c r="D190" s="36">
        <v>1028.3666666666666</v>
      </c>
      <c r="E190" s="36">
        <v>1012.833333333333</v>
      </c>
      <c r="F190" s="36">
        <v>994.31666666666649</v>
      </c>
      <c r="G190" s="36">
        <v>978.78333333333296</v>
      </c>
      <c r="H190" s="36">
        <v>1046.8833333333332</v>
      </c>
      <c r="I190" s="36">
        <v>1062.4166666666665</v>
      </c>
      <c r="J190" s="36">
        <v>1080.9333333333332</v>
      </c>
      <c r="K190" s="31">
        <v>1043.9000000000001</v>
      </c>
      <c r="L190" s="31">
        <v>1009.85</v>
      </c>
      <c r="M190" s="31">
        <v>8.3212700000000002</v>
      </c>
      <c r="N190" s="1"/>
      <c r="O190" s="1"/>
    </row>
    <row r="191" spans="1:15" ht="12.75" customHeight="1">
      <c r="A191" s="33">
        <v>181</v>
      </c>
      <c r="B191" s="53" t="s">
        <v>397</v>
      </c>
      <c r="C191" s="31">
        <v>397.7</v>
      </c>
      <c r="D191" s="36">
        <v>400.16666666666669</v>
      </c>
      <c r="E191" s="36">
        <v>391.33333333333337</v>
      </c>
      <c r="F191" s="36">
        <v>384.9666666666667</v>
      </c>
      <c r="G191" s="36">
        <v>376.13333333333338</v>
      </c>
      <c r="H191" s="36">
        <v>406.53333333333336</v>
      </c>
      <c r="I191" s="36">
        <v>415.36666666666673</v>
      </c>
      <c r="J191" s="36">
        <v>421.73333333333335</v>
      </c>
      <c r="K191" s="31">
        <v>409</v>
      </c>
      <c r="L191" s="31">
        <v>393.8</v>
      </c>
      <c r="M191" s="31">
        <v>3.4691000000000001</v>
      </c>
      <c r="N191" s="1"/>
      <c r="O191" s="1"/>
    </row>
    <row r="192" spans="1:15" ht="12.75" customHeight="1">
      <c r="A192" s="33">
        <v>182</v>
      </c>
      <c r="B192" s="53" t="s">
        <v>398</v>
      </c>
      <c r="C192" s="31">
        <v>2412.0500000000002</v>
      </c>
      <c r="D192" s="36">
        <v>2414.0166666666669</v>
      </c>
      <c r="E192" s="36">
        <v>2378.0333333333338</v>
      </c>
      <c r="F192" s="36">
        <v>2344.0166666666669</v>
      </c>
      <c r="G192" s="36">
        <v>2308.0333333333338</v>
      </c>
      <c r="H192" s="36">
        <v>2448.0333333333338</v>
      </c>
      <c r="I192" s="36">
        <v>2484.0166666666664</v>
      </c>
      <c r="J192" s="36">
        <v>2518.0333333333338</v>
      </c>
      <c r="K192" s="31">
        <v>2450</v>
      </c>
      <c r="L192" s="31">
        <v>2380</v>
      </c>
      <c r="M192" s="31">
        <v>0.55922000000000005</v>
      </c>
      <c r="N192" s="1"/>
      <c r="O192" s="1"/>
    </row>
    <row r="193" spans="1:15" ht="12.75" customHeight="1">
      <c r="A193" s="33">
        <v>183</v>
      </c>
      <c r="B193" s="53" t="s">
        <v>399</v>
      </c>
      <c r="C193" s="31">
        <v>766.4</v>
      </c>
      <c r="D193" s="36">
        <v>767.21666666666658</v>
      </c>
      <c r="E193" s="36">
        <v>760.23333333333312</v>
      </c>
      <c r="F193" s="36">
        <v>754.06666666666649</v>
      </c>
      <c r="G193" s="36">
        <v>747.08333333333303</v>
      </c>
      <c r="H193" s="36">
        <v>773.38333333333321</v>
      </c>
      <c r="I193" s="36">
        <v>780.36666666666656</v>
      </c>
      <c r="J193" s="36">
        <v>786.5333333333333</v>
      </c>
      <c r="K193" s="31">
        <v>774.2</v>
      </c>
      <c r="L193" s="31">
        <v>761.05</v>
      </c>
      <c r="M193" s="31">
        <v>1.09179</v>
      </c>
      <c r="N193" s="1"/>
      <c r="O193" s="1"/>
    </row>
    <row r="194" spans="1:15" ht="12.75" customHeight="1">
      <c r="A194" s="33">
        <v>184</v>
      </c>
      <c r="B194" s="53" t="s">
        <v>400</v>
      </c>
      <c r="C194" s="31">
        <v>380.8</v>
      </c>
      <c r="D194" s="36">
        <v>382.86666666666662</v>
      </c>
      <c r="E194" s="36">
        <v>373.03333333333325</v>
      </c>
      <c r="F194" s="36">
        <v>365.26666666666665</v>
      </c>
      <c r="G194" s="36">
        <v>355.43333333333328</v>
      </c>
      <c r="H194" s="36">
        <v>390.63333333333321</v>
      </c>
      <c r="I194" s="36">
        <v>400.46666666666658</v>
      </c>
      <c r="J194" s="36">
        <v>408.23333333333318</v>
      </c>
      <c r="K194" s="31">
        <v>392.7</v>
      </c>
      <c r="L194" s="31">
        <v>375.1</v>
      </c>
      <c r="M194" s="31">
        <v>17.634709999999998</v>
      </c>
      <c r="N194" s="1"/>
      <c r="O194" s="1"/>
    </row>
    <row r="195" spans="1:15" ht="12.75" customHeight="1">
      <c r="A195" s="33">
        <v>185</v>
      </c>
      <c r="B195" s="53" t="s">
        <v>401</v>
      </c>
      <c r="C195" s="31">
        <v>3706.3</v>
      </c>
      <c r="D195" s="36">
        <v>3663.35</v>
      </c>
      <c r="E195" s="36">
        <v>3587.7</v>
      </c>
      <c r="F195" s="36">
        <v>3469.1</v>
      </c>
      <c r="G195" s="36">
        <v>3393.45</v>
      </c>
      <c r="H195" s="36">
        <v>3781.95</v>
      </c>
      <c r="I195" s="36">
        <v>3857.6000000000004</v>
      </c>
      <c r="J195" s="36">
        <v>3976.2</v>
      </c>
      <c r="K195" s="31">
        <v>3739</v>
      </c>
      <c r="L195" s="31">
        <v>3544.75</v>
      </c>
      <c r="M195" s="31">
        <v>1.2313799999999999</v>
      </c>
      <c r="N195" s="1"/>
      <c r="O195" s="1"/>
    </row>
    <row r="196" spans="1:15" ht="12.75" customHeight="1">
      <c r="A196" s="33">
        <v>186</v>
      </c>
      <c r="B196" s="53" t="s">
        <v>124</v>
      </c>
      <c r="C196" s="31">
        <v>553.4</v>
      </c>
      <c r="D196" s="36">
        <v>555.63333333333333</v>
      </c>
      <c r="E196" s="36">
        <v>549.76666666666665</v>
      </c>
      <c r="F196" s="36">
        <v>546.13333333333333</v>
      </c>
      <c r="G196" s="36">
        <v>540.26666666666665</v>
      </c>
      <c r="H196" s="36">
        <v>559.26666666666665</v>
      </c>
      <c r="I196" s="36">
        <v>565.13333333333321</v>
      </c>
      <c r="J196" s="36">
        <v>568.76666666666665</v>
      </c>
      <c r="K196" s="31">
        <v>561.5</v>
      </c>
      <c r="L196" s="31">
        <v>552</v>
      </c>
      <c r="M196" s="31">
        <v>5.27332</v>
      </c>
      <c r="N196" s="1"/>
      <c r="O196" s="1"/>
    </row>
    <row r="197" spans="1:15" ht="12.75" customHeight="1">
      <c r="A197" s="33">
        <v>187</v>
      </c>
      <c r="B197" s="53" t="s">
        <v>119</v>
      </c>
      <c r="C197" s="31">
        <v>751.85</v>
      </c>
      <c r="D197" s="36">
        <v>747.1</v>
      </c>
      <c r="E197" s="36">
        <v>738.5</v>
      </c>
      <c r="F197" s="36">
        <v>725.15</v>
      </c>
      <c r="G197" s="36">
        <v>716.55</v>
      </c>
      <c r="H197" s="36">
        <v>760.45</v>
      </c>
      <c r="I197" s="36">
        <v>769.05000000000018</v>
      </c>
      <c r="J197" s="36">
        <v>782.40000000000009</v>
      </c>
      <c r="K197" s="31">
        <v>755.7</v>
      </c>
      <c r="L197" s="31">
        <v>733.75</v>
      </c>
      <c r="M197" s="31">
        <v>10.392110000000001</v>
      </c>
      <c r="N197" s="1"/>
      <c r="O197" s="1"/>
    </row>
    <row r="198" spans="1:15" ht="12.75" customHeight="1">
      <c r="A198" s="33">
        <v>188</v>
      </c>
      <c r="B198" s="53" t="s">
        <v>402</v>
      </c>
      <c r="C198" s="31">
        <v>168.35</v>
      </c>
      <c r="D198" s="36">
        <v>167.33333333333334</v>
      </c>
      <c r="E198" s="36">
        <v>164.16666666666669</v>
      </c>
      <c r="F198" s="36">
        <v>159.98333333333335</v>
      </c>
      <c r="G198" s="36">
        <v>156.81666666666669</v>
      </c>
      <c r="H198" s="36">
        <v>171.51666666666668</v>
      </c>
      <c r="I198" s="36">
        <v>174.68333333333337</v>
      </c>
      <c r="J198" s="36">
        <v>178.86666666666667</v>
      </c>
      <c r="K198" s="31">
        <v>170.5</v>
      </c>
      <c r="L198" s="31">
        <v>163.15</v>
      </c>
      <c r="M198" s="31">
        <v>83.266369999999995</v>
      </c>
      <c r="N198" s="1"/>
      <c r="O198" s="1"/>
    </row>
    <row r="199" spans="1:15" ht="12.75" customHeight="1">
      <c r="A199" s="33">
        <v>189</v>
      </c>
      <c r="B199" s="53" t="s">
        <v>403</v>
      </c>
      <c r="C199" s="31">
        <v>310</v>
      </c>
      <c r="D199" s="36">
        <v>312</v>
      </c>
      <c r="E199" s="36">
        <v>306.3</v>
      </c>
      <c r="F199" s="36">
        <v>302.60000000000002</v>
      </c>
      <c r="G199" s="36">
        <v>296.90000000000003</v>
      </c>
      <c r="H199" s="36">
        <v>315.7</v>
      </c>
      <c r="I199" s="36">
        <v>321.40000000000003</v>
      </c>
      <c r="J199" s="36">
        <v>325.09999999999997</v>
      </c>
      <c r="K199" s="31">
        <v>317.7</v>
      </c>
      <c r="L199" s="31">
        <v>308.3</v>
      </c>
      <c r="M199" s="31">
        <v>49.416080000000001</v>
      </c>
      <c r="N199" s="1"/>
      <c r="O199" s="1"/>
    </row>
    <row r="200" spans="1:15" ht="12.75" customHeight="1">
      <c r="A200" s="33">
        <v>190</v>
      </c>
      <c r="B200" s="53" t="s">
        <v>278</v>
      </c>
      <c r="C200" s="31">
        <v>363.55</v>
      </c>
      <c r="D200" s="36">
        <v>366.18333333333334</v>
      </c>
      <c r="E200" s="36">
        <v>353.36666666666667</v>
      </c>
      <c r="F200" s="36">
        <v>343.18333333333334</v>
      </c>
      <c r="G200" s="36">
        <v>330.36666666666667</v>
      </c>
      <c r="H200" s="36">
        <v>376.36666666666667</v>
      </c>
      <c r="I200" s="36">
        <v>389.18333333333339</v>
      </c>
      <c r="J200" s="36">
        <v>399.36666666666667</v>
      </c>
      <c r="K200" s="31">
        <v>379</v>
      </c>
      <c r="L200" s="31">
        <v>356</v>
      </c>
      <c r="M200" s="31">
        <v>26.501290000000001</v>
      </c>
      <c r="N200" s="1"/>
      <c r="O200" s="1"/>
    </row>
    <row r="201" spans="1:15" ht="12.75" customHeight="1">
      <c r="A201" s="33">
        <v>191</v>
      </c>
      <c r="B201" s="53" t="s">
        <v>404</v>
      </c>
      <c r="C201" s="31">
        <v>1729.8</v>
      </c>
      <c r="D201" s="36">
        <v>1735.6000000000001</v>
      </c>
      <c r="E201" s="36">
        <v>1721.2000000000003</v>
      </c>
      <c r="F201" s="36">
        <v>1712.6000000000001</v>
      </c>
      <c r="G201" s="36">
        <v>1698.2000000000003</v>
      </c>
      <c r="H201" s="36">
        <v>1744.2000000000003</v>
      </c>
      <c r="I201" s="36">
        <v>1758.6000000000004</v>
      </c>
      <c r="J201" s="36">
        <v>1767.2000000000003</v>
      </c>
      <c r="K201" s="31">
        <v>1750</v>
      </c>
      <c r="L201" s="31">
        <v>1727</v>
      </c>
      <c r="M201" s="31">
        <v>1.25423</v>
      </c>
      <c r="N201" s="1"/>
      <c r="O201" s="1"/>
    </row>
    <row r="202" spans="1:15" ht="12.75" customHeight="1">
      <c r="A202" s="33">
        <v>192</v>
      </c>
      <c r="B202" s="53" t="s">
        <v>407</v>
      </c>
      <c r="C202" s="31">
        <v>856.2</v>
      </c>
      <c r="D202" s="36">
        <v>860.73333333333323</v>
      </c>
      <c r="E202" s="36">
        <v>850.46666666666647</v>
      </c>
      <c r="F202" s="36">
        <v>844.73333333333323</v>
      </c>
      <c r="G202" s="36">
        <v>834.46666666666647</v>
      </c>
      <c r="H202" s="36">
        <v>866.46666666666647</v>
      </c>
      <c r="I202" s="36">
        <v>876.73333333333312</v>
      </c>
      <c r="J202" s="36">
        <v>882.46666666666647</v>
      </c>
      <c r="K202" s="31">
        <v>871</v>
      </c>
      <c r="L202" s="31">
        <v>855</v>
      </c>
      <c r="M202" s="31">
        <v>2.8856700000000002</v>
      </c>
      <c r="N202" s="1"/>
      <c r="O202" s="1"/>
    </row>
    <row r="203" spans="1:15" ht="12.75" customHeight="1">
      <c r="A203" s="33">
        <v>193</v>
      </c>
      <c r="B203" s="53" t="s">
        <v>126</v>
      </c>
      <c r="C203" s="31">
        <v>1317.9</v>
      </c>
      <c r="D203" s="36">
        <v>1310.1666666666667</v>
      </c>
      <c r="E203" s="36">
        <v>1297.5833333333335</v>
      </c>
      <c r="F203" s="36">
        <v>1277.2666666666667</v>
      </c>
      <c r="G203" s="36">
        <v>1264.6833333333334</v>
      </c>
      <c r="H203" s="36">
        <v>1330.4833333333336</v>
      </c>
      <c r="I203" s="36">
        <v>1343.0666666666671</v>
      </c>
      <c r="J203" s="36">
        <v>1363.3833333333337</v>
      </c>
      <c r="K203" s="31">
        <v>1322.75</v>
      </c>
      <c r="L203" s="31">
        <v>1289.8499999999999</v>
      </c>
      <c r="M203" s="31">
        <v>11.95162</v>
      </c>
      <c r="N203" s="1"/>
      <c r="O203" s="1"/>
    </row>
    <row r="204" spans="1:15" ht="12.75" customHeight="1">
      <c r="A204" s="33">
        <v>194</v>
      </c>
      <c r="B204" s="53" t="s">
        <v>127</v>
      </c>
      <c r="C204" s="31">
        <v>1574.55</v>
      </c>
      <c r="D204" s="36">
        <v>1571.1333333333332</v>
      </c>
      <c r="E204" s="36">
        <v>1553.6666666666665</v>
      </c>
      <c r="F204" s="36">
        <v>1532.7833333333333</v>
      </c>
      <c r="G204" s="36">
        <v>1515.3166666666666</v>
      </c>
      <c r="H204" s="36">
        <v>1592.0166666666664</v>
      </c>
      <c r="I204" s="36">
        <v>1609.4833333333331</v>
      </c>
      <c r="J204" s="36">
        <v>1630.3666666666663</v>
      </c>
      <c r="K204" s="31">
        <v>1588.6</v>
      </c>
      <c r="L204" s="31">
        <v>1550.25</v>
      </c>
      <c r="M204" s="31">
        <v>25.215979999999998</v>
      </c>
      <c r="N204" s="1"/>
      <c r="O204" s="1"/>
    </row>
    <row r="205" spans="1:15" ht="12.75" customHeight="1">
      <c r="A205" s="33">
        <v>195</v>
      </c>
      <c r="B205" s="53" t="s">
        <v>128</v>
      </c>
      <c r="C205" s="31">
        <v>3510.1</v>
      </c>
      <c r="D205" s="36">
        <v>3485.1999999999994</v>
      </c>
      <c r="E205" s="36">
        <v>3431.1999999999989</v>
      </c>
      <c r="F205" s="36">
        <v>3352.2999999999997</v>
      </c>
      <c r="G205" s="36">
        <v>3298.2999999999993</v>
      </c>
      <c r="H205" s="36">
        <v>3564.0999999999985</v>
      </c>
      <c r="I205" s="36">
        <v>3618.0999999999995</v>
      </c>
      <c r="J205" s="36">
        <v>3696.9999999999982</v>
      </c>
      <c r="K205" s="31">
        <v>3539.2</v>
      </c>
      <c r="L205" s="31">
        <v>3406.3</v>
      </c>
      <c r="M205" s="31">
        <v>7.0459500000000004</v>
      </c>
      <c r="N205" s="1"/>
      <c r="O205" s="1"/>
    </row>
    <row r="206" spans="1:15" ht="12.75" customHeight="1">
      <c r="A206" s="33">
        <v>196</v>
      </c>
      <c r="B206" s="53" t="s">
        <v>129</v>
      </c>
      <c r="C206" s="31">
        <v>1454.65</v>
      </c>
      <c r="D206" s="36">
        <v>1454.4166666666667</v>
      </c>
      <c r="E206" s="36">
        <v>1446.0333333333335</v>
      </c>
      <c r="F206" s="36">
        <v>1437.4166666666667</v>
      </c>
      <c r="G206" s="36">
        <v>1429.0333333333335</v>
      </c>
      <c r="H206" s="36">
        <v>1463.0333333333335</v>
      </c>
      <c r="I206" s="36">
        <v>1471.4166666666667</v>
      </c>
      <c r="J206" s="36">
        <v>1480.0333333333335</v>
      </c>
      <c r="K206" s="31">
        <v>1462.8</v>
      </c>
      <c r="L206" s="31">
        <v>1445.8</v>
      </c>
      <c r="M206" s="31">
        <v>328.22748999999999</v>
      </c>
      <c r="N206" s="1"/>
      <c r="O206" s="1"/>
    </row>
    <row r="207" spans="1:15" ht="12.75" customHeight="1">
      <c r="A207" s="33">
        <v>197</v>
      </c>
      <c r="B207" s="53" t="s">
        <v>130</v>
      </c>
      <c r="C207" s="31">
        <v>578.54999999999995</v>
      </c>
      <c r="D207" s="36">
        <v>579.19999999999993</v>
      </c>
      <c r="E207" s="36">
        <v>574.39999999999986</v>
      </c>
      <c r="F207" s="36">
        <v>570.24999999999989</v>
      </c>
      <c r="G207" s="36">
        <v>565.44999999999982</v>
      </c>
      <c r="H207" s="36">
        <v>583.34999999999991</v>
      </c>
      <c r="I207" s="36">
        <v>588.14999999999986</v>
      </c>
      <c r="J207" s="36">
        <v>592.29999999999995</v>
      </c>
      <c r="K207" s="31">
        <v>584</v>
      </c>
      <c r="L207" s="31">
        <v>575.04999999999995</v>
      </c>
      <c r="M207" s="31">
        <v>43.990110000000001</v>
      </c>
      <c r="N207" s="1"/>
      <c r="O207" s="1"/>
    </row>
    <row r="208" spans="1:15" ht="12.75" customHeight="1">
      <c r="A208" s="33">
        <v>198</v>
      </c>
      <c r="B208" s="53" t="s">
        <v>131</v>
      </c>
      <c r="C208" s="31">
        <v>4593.5</v>
      </c>
      <c r="D208" s="36">
        <v>4548.2833333333338</v>
      </c>
      <c r="E208" s="36">
        <v>4471.5666666666675</v>
      </c>
      <c r="F208" s="36">
        <v>4349.6333333333341</v>
      </c>
      <c r="G208" s="36">
        <v>4272.9166666666679</v>
      </c>
      <c r="H208" s="36">
        <v>4670.2166666666672</v>
      </c>
      <c r="I208" s="36">
        <v>4746.9333333333325</v>
      </c>
      <c r="J208" s="36">
        <v>4868.8666666666668</v>
      </c>
      <c r="K208" s="31">
        <v>4625</v>
      </c>
      <c r="L208" s="31">
        <v>4426.3500000000004</v>
      </c>
      <c r="M208" s="31">
        <v>4.1812699999999996</v>
      </c>
      <c r="N208" s="1"/>
      <c r="O208" s="1"/>
    </row>
    <row r="209" spans="1:15" ht="12.75" customHeight="1">
      <c r="A209" s="33">
        <v>199</v>
      </c>
      <c r="B209" s="53" t="s">
        <v>405</v>
      </c>
      <c r="C209" s="31">
        <v>103.25</v>
      </c>
      <c r="D209" s="36">
        <v>104.3</v>
      </c>
      <c r="E209" s="36">
        <v>100.6</v>
      </c>
      <c r="F209" s="36">
        <v>97.95</v>
      </c>
      <c r="G209" s="36">
        <v>94.25</v>
      </c>
      <c r="H209" s="36">
        <v>106.94999999999999</v>
      </c>
      <c r="I209" s="36">
        <v>110.65</v>
      </c>
      <c r="J209" s="36">
        <v>113.29999999999998</v>
      </c>
      <c r="K209" s="31">
        <v>108</v>
      </c>
      <c r="L209" s="31">
        <v>101.65</v>
      </c>
      <c r="M209" s="31">
        <v>272.05254000000002</v>
      </c>
      <c r="N209" s="1"/>
      <c r="O209" s="1"/>
    </row>
    <row r="210" spans="1:15" ht="12.75" customHeight="1">
      <c r="A210" s="33">
        <v>200</v>
      </c>
      <c r="B210" s="53" t="s">
        <v>409</v>
      </c>
      <c r="C210" s="31">
        <v>281.8</v>
      </c>
      <c r="D210" s="36">
        <v>282.2833333333333</v>
      </c>
      <c r="E210" s="36">
        <v>280.56666666666661</v>
      </c>
      <c r="F210" s="36">
        <v>279.33333333333331</v>
      </c>
      <c r="G210" s="36">
        <v>277.61666666666662</v>
      </c>
      <c r="H210" s="36">
        <v>283.51666666666659</v>
      </c>
      <c r="I210" s="36">
        <v>285.23333333333329</v>
      </c>
      <c r="J210" s="36">
        <v>286.46666666666658</v>
      </c>
      <c r="K210" s="31">
        <v>284</v>
      </c>
      <c r="L210" s="31">
        <v>281.05</v>
      </c>
      <c r="M210" s="31">
        <v>1.2434799999999999</v>
      </c>
      <c r="N210" s="1"/>
      <c r="O210" s="1"/>
    </row>
    <row r="211" spans="1:15" ht="12.75" customHeight="1">
      <c r="A211" s="33">
        <v>201</v>
      </c>
      <c r="B211" s="53" t="s">
        <v>133</v>
      </c>
      <c r="C211" s="31">
        <v>567.9</v>
      </c>
      <c r="D211" s="36">
        <v>567.2833333333333</v>
      </c>
      <c r="E211" s="36">
        <v>562.61666666666656</v>
      </c>
      <c r="F211" s="36">
        <v>557.33333333333326</v>
      </c>
      <c r="G211" s="36">
        <v>552.66666666666652</v>
      </c>
      <c r="H211" s="36">
        <v>572.56666666666661</v>
      </c>
      <c r="I211" s="36">
        <v>577.23333333333335</v>
      </c>
      <c r="J211" s="36">
        <v>582.51666666666665</v>
      </c>
      <c r="K211" s="31">
        <v>571.95000000000005</v>
      </c>
      <c r="L211" s="31">
        <v>562</v>
      </c>
      <c r="M211" s="31">
        <v>51.262120000000003</v>
      </c>
      <c r="N211" s="1"/>
      <c r="O211" s="1"/>
    </row>
    <row r="212" spans="1:15" ht="12.75" customHeight="1">
      <c r="A212" s="33">
        <v>202</v>
      </c>
      <c r="B212" s="53" t="s">
        <v>410</v>
      </c>
      <c r="C212" s="31">
        <v>957.2</v>
      </c>
      <c r="D212" s="36">
        <v>956.83333333333337</v>
      </c>
      <c r="E212" s="36">
        <v>950.86666666666679</v>
      </c>
      <c r="F212" s="36">
        <v>944.53333333333342</v>
      </c>
      <c r="G212" s="36">
        <v>938.56666666666683</v>
      </c>
      <c r="H212" s="36">
        <v>963.16666666666674</v>
      </c>
      <c r="I212" s="36">
        <v>969.13333333333321</v>
      </c>
      <c r="J212" s="36">
        <v>975.4666666666667</v>
      </c>
      <c r="K212" s="31">
        <v>962.8</v>
      </c>
      <c r="L212" s="31">
        <v>950.5</v>
      </c>
      <c r="M212" s="31">
        <v>0.16941000000000001</v>
      </c>
      <c r="N212" s="1"/>
      <c r="O212" s="1"/>
    </row>
    <row r="213" spans="1:15" ht="12.75" customHeight="1">
      <c r="A213" s="33">
        <v>203</v>
      </c>
      <c r="B213" s="53" t="s">
        <v>125</v>
      </c>
      <c r="C213" s="31">
        <v>2976.95</v>
      </c>
      <c r="D213" s="36">
        <v>2955.2833333333333</v>
      </c>
      <c r="E213" s="36">
        <v>2925.5666666666666</v>
      </c>
      <c r="F213" s="36">
        <v>2874.1833333333334</v>
      </c>
      <c r="G213" s="36">
        <v>2844.4666666666667</v>
      </c>
      <c r="H213" s="36">
        <v>3006.6666666666665</v>
      </c>
      <c r="I213" s="36">
        <v>3036.3833333333328</v>
      </c>
      <c r="J213" s="36">
        <v>3087.7666666666664</v>
      </c>
      <c r="K213" s="31">
        <v>2985</v>
      </c>
      <c r="L213" s="31">
        <v>2903.9</v>
      </c>
      <c r="M213" s="31">
        <v>12.13259</v>
      </c>
      <c r="N213" s="1"/>
      <c r="O213" s="1"/>
    </row>
    <row r="214" spans="1:15" ht="12.75" customHeight="1">
      <c r="A214" s="33">
        <v>204</v>
      </c>
      <c r="B214" s="53" t="s">
        <v>134</v>
      </c>
      <c r="C214" s="31">
        <v>283.55</v>
      </c>
      <c r="D214" s="36">
        <v>282.13333333333333</v>
      </c>
      <c r="E214" s="36">
        <v>275.76666666666665</v>
      </c>
      <c r="F214" s="36">
        <v>267.98333333333335</v>
      </c>
      <c r="G214" s="36">
        <v>261.61666666666667</v>
      </c>
      <c r="H214" s="36">
        <v>289.91666666666663</v>
      </c>
      <c r="I214" s="36">
        <v>296.2833333333333</v>
      </c>
      <c r="J214" s="36">
        <v>304.06666666666661</v>
      </c>
      <c r="K214" s="31">
        <v>288.5</v>
      </c>
      <c r="L214" s="31">
        <v>274.35000000000002</v>
      </c>
      <c r="M214" s="31">
        <v>147.65969000000001</v>
      </c>
      <c r="N214" s="1"/>
      <c r="O214" s="1"/>
    </row>
    <row r="215" spans="1:15" ht="12.75" customHeight="1">
      <c r="A215" s="33">
        <v>205</v>
      </c>
      <c r="B215" s="53" t="s">
        <v>135</v>
      </c>
      <c r="C215" s="31">
        <v>452.3</v>
      </c>
      <c r="D215" s="36">
        <v>447.0333333333333</v>
      </c>
      <c r="E215" s="36">
        <v>435.41666666666663</v>
      </c>
      <c r="F215" s="36">
        <v>418.5333333333333</v>
      </c>
      <c r="G215" s="36">
        <v>406.91666666666663</v>
      </c>
      <c r="H215" s="36">
        <v>463.91666666666663</v>
      </c>
      <c r="I215" s="36">
        <v>475.5333333333333</v>
      </c>
      <c r="J215" s="36">
        <v>492.41666666666663</v>
      </c>
      <c r="K215" s="31">
        <v>458.65</v>
      </c>
      <c r="L215" s="31">
        <v>430.15</v>
      </c>
      <c r="M215" s="31">
        <v>138.05392000000001</v>
      </c>
      <c r="N215" s="1"/>
      <c r="O215" s="1"/>
    </row>
    <row r="216" spans="1:15" ht="12.75" customHeight="1">
      <c r="A216" s="33">
        <v>206</v>
      </c>
      <c r="B216" s="53" t="s">
        <v>136</v>
      </c>
      <c r="C216" s="31">
        <v>2444.4</v>
      </c>
      <c r="D216" s="36">
        <v>2434.4666666666667</v>
      </c>
      <c r="E216" s="36">
        <v>2419.9333333333334</v>
      </c>
      <c r="F216" s="36">
        <v>2395.4666666666667</v>
      </c>
      <c r="G216" s="36">
        <v>2380.9333333333334</v>
      </c>
      <c r="H216" s="36">
        <v>2458.9333333333334</v>
      </c>
      <c r="I216" s="36">
        <v>2473.4666666666672</v>
      </c>
      <c r="J216" s="36">
        <v>2497.9333333333334</v>
      </c>
      <c r="K216" s="31">
        <v>2449</v>
      </c>
      <c r="L216" s="31">
        <v>2410</v>
      </c>
      <c r="M216" s="31">
        <v>15.87091</v>
      </c>
      <c r="N216" s="1"/>
      <c r="O216" s="1"/>
    </row>
    <row r="217" spans="1:15" ht="12.75" customHeight="1">
      <c r="A217" s="33">
        <v>207</v>
      </c>
      <c r="B217" s="53" t="s">
        <v>279</v>
      </c>
      <c r="C217" s="31">
        <v>314</v>
      </c>
      <c r="D217" s="36">
        <v>313.51666666666665</v>
      </c>
      <c r="E217" s="36">
        <v>312.0333333333333</v>
      </c>
      <c r="F217" s="36">
        <v>310.06666666666666</v>
      </c>
      <c r="G217" s="36">
        <v>308.58333333333331</v>
      </c>
      <c r="H217" s="36">
        <v>315.48333333333329</v>
      </c>
      <c r="I217" s="36">
        <v>316.96666666666664</v>
      </c>
      <c r="J217" s="36">
        <v>318.93333333333328</v>
      </c>
      <c r="K217" s="31">
        <v>315</v>
      </c>
      <c r="L217" s="31">
        <v>311.55</v>
      </c>
      <c r="M217" s="31">
        <v>3.6662300000000001</v>
      </c>
      <c r="N217" s="1"/>
      <c r="O217" s="1"/>
    </row>
    <row r="218" spans="1:15" ht="12.75" customHeight="1">
      <c r="A218" s="33">
        <v>208</v>
      </c>
      <c r="B218" s="53" t="s">
        <v>411</v>
      </c>
      <c r="C218" s="31">
        <v>5781.15</v>
      </c>
      <c r="D218" s="36">
        <v>5858.7166666666672</v>
      </c>
      <c r="E218" s="36">
        <v>5682.4333333333343</v>
      </c>
      <c r="F218" s="36">
        <v>5583.7166666666672</v>
      </c>
      <c r="G218" s="36">
        <v>5407.4333333333343</v>
      </c>
      <c r="H218" s="36">
        <v>5957.4333333333343</v>
      </c>
      <c r="I218" s="36">
        <v>6133.7166666666672</v>
      </c>
      <c r="J218" s="36">
        <v>6232.4333333333343</v>
      </c>
      <c r="K218" s="31">
        <v>6035</v>
      </c>
      <c r="L218" s="31">
        <v>5760</v>
      </c>
      <c r="M218" s="31">
        <v>0.13022</v>
      </c>
      <c r="N218" s="1"/>
      <c r="O218" s="1"/>
    </row>
    <row r="219" spans="1:15" ht="12.75" customHeight="1">
      <c r="A219" s="33">
        <v>209</v>
      </c>
      <c r="B219" s="53" t="s">
        <v>406</v>
      </c>
      <c r="C219" s="31">
        <v>542.54999999999995</v>
      </c>
      <c r="D219" s="36">
        <v>546.65</v>
      </c>
      <c r="E219" s="36">
        <v>535.9</v>
      </c>
      <c r="F219" s="36">
        <v>529.25</v>
      </c>
      <c r="G219" s="36">
        <v>518.5</v>
      </c>
      <c r="H219" s="36">
        <v>553.29999999999995</v>
      </c>
      <c r="I219" s="36">
        <v>564.04999999999995</v>
      </c>
      <c r="J219" s="36">
        <v>570.69999999999993</v>
      </c>
      <c r="K219" s="31">
        <v>557.4</v>
      </c>
      <c r="L219" s="31">
        <v>540</v>
      </c>
      <c r="M219" s="31">
        <v>0.48913000000000001</v>
      </c>
      <c r="N219" s="1"/>
      <c r="O219" s="1"/>
    </row>
    <row r="220" spans="1:15" ht="12.75" customHeight="1">
      <c r="A220" s="33">
        <v>210</v>
      </c>
      <c r="B220" s="53" t="s">
        <v>412</v>
      </c>
      <c r="C220" s="31">
        <v>986.35</v>
      </c>
      <c r="D220" s="36">
        <v>988.79999999999984</v>
      </c>
      <c r="E220" s="36">
        <v>967.84999999999968</v>
      </c>
      <c r="F220" s="36">
        <v>949.3499999999998</v>
      </c>
      <c r="G220" s="36">
        <v>928.39999999999964</v>
      </c>
      <c r="H220" s="36">
        <v>1007.2999999999997</v>
      </c>
      <c r="I220" s="36">
        <v>1028.2499999999998</v>
      </c>
      <c r="J220" s="36">
        <v>1046.7499999999998</v>
      </c>
      <c r="K220" s="31">
        <v>1009.75</v>
      </c>
      <c r="L220" s="31">
        <v>970.3</v>
      </c>
      <c r="M220" s="31">
        <v>3.81114</v>
      </c>
      <c r="N220" s="1"/>
      <c r="O220" s="1"/>
    </row>
    <row r="221" spans="1:15" ht="12.75" customHeight="1">
      <c r="A221" s="33">
        <v>211</v>
      </c>
      <c r="B221" s="53" t="s">
        <v>280</v>
      </c>
      <c r="C221" s="31">
        <v>38572.25</v>
      </c>
      <c r="D221" s="36">
        <v>38603.916666666664</v>
      </c>
      <c r="E221" s="36">
        <v>38243.783333333326</v>
      </c>
      <c r="F221" s="36">
        <v>37915.316666666658</v>
      </c>
      <c r="G221" s="36">
        <v>37555.18333333332</v>
      </c>
      <c r="H221" s="36">
        <v>38932.383333333331</v>
      </c>
      <c r="I221" s="36">
        <v>39292.516666666677</v>
      </c>
      <c r="J221" s="36">
        <v>39620.983333333337</v>
      </c>
      <c r="K221" s="31">
        <v>38964.050000000003</v>
      </c>
      <c r="L221" s="31">
        <v>38275.449999999997</v>
      </c>
      <c r="M221" s="31">
        <v>2.7060000000000001E-2</v>
      </c>
      <c r="N221" s="1"/>
      <c r="O221" s="1"/>
    </row>
    <row r="222" spans="1:15" ht="12.75" customHeight="1">
      <c r="A222" s="33">
        <v>212</v>
      </c>
      <c r="B222" s="53" t="s">
        <v>413</v>
      </c>
      <c r="C222" s="31">
        <v>167.8</v>
      </c>
      <c r="D222" s="36">
        <v>168.78333333333333</v>
      </c>
      <c r="E222" s="36">
        <v>163.81666666666666</v>
      </c>
      <c r="F222" s="36">
        <v>159.83333333333334</v>
      </c>
      <c r="G222" s="36">
        <v>154.86666666666667</v>
      </c>
      <c r="H222" s="36">
        <v>172.76666666666665</v>
      </c>
      <c r="I222" s="36">
        <v>177.73333333333329</v>
      </c>
      <c r="J222" s="36">
        <v>181.71666666666664</v>
      </c>
      <c r="K222" s="31">
        <v>173.75</v>
      </c>
      <c r="L222" s="31">
        <v>164.8</v>
      </c>
      <c r="M222" s="31">
        <v>237.1191</v>
      </c>
      <c r="N222" s="1"/>
      <c r="O222" s="1"/>
    </row>
    <row r="223" spans="1:15" ht="12.75" customHeight="1">
      <c r="A223" s="33">
        <v>213</v>
      </c>
      <c r="B223" s="53" t="s">
        <v>138</v>
      </c>
      <c r="C223" s="31">
        <v>1016.4</v>
      </c>
      <c r="D223" s="36">
        <v>1019.4666666666667</v>
      </c>
      <c r="E223" s="36">
        <v>1006.9333333333334</v>
      </c>
      <c r="F223" s="36">
        <v>997.4666666666667</v>
      </c>
      <c r="G223" s="36">
        <v>984.93333333333339</v>
      </c>
      <c r="H223" s="36">
        <v>1028.9333333333334</v>
      </c>
      <c r="I223" s="36">
        <v>1041.4666666666667</v>
      </c>
      <c r="J223" s="36">
        <v>1050.9333333333334</v>
      </c>
      <c r="K223" s="31">
        <v>1032</v>
      </c>
      <c r="L223" s="31">
        <v>1010</v>
      </c>
      <c r="M223" s="31">
        <v>140.78922</v>
      </c>
      <c r="N223" s="1"/>
      <c r="O223" s="1"/>
    </row>
    <row r="224" spans="1:15" ht="12.75" customHeight="1">
      <c r="A224" s="33">
        <v>214</v>
      </c>
      <c r="B224" s="53" t="s">
        <v>139</v>
      </c>
      <c r="C224" s="31">
        <v>1488.85</v>
      </c>
      <c r="D224" s="36">
        <v>1484.5</v>
      </c>
      <c r="E224" s="36">
        <v>1473.15</v>
      </c>
      <c r="F224" s="36">
        <v>1457.45</v>
      </c>
      <c r="G224" s="36">
        <v>1446.1000000000001</v>
      </c>
      <c r="H224" s="36">
        <v>1500.2</v>
      </c>
      <c r="I224" s="36">
        <v>1511.55</v>
      </c>
      <c r="J224" s="36">
        <v>1527.25</v>
      </c>
      <c r="K224" s="31">
        <v>1495.85</v>
      </c>
      <c r="L224" s="31">
        <v>1468.8</v>
      </c>
      <c r="M224" s="31">
        <v>3.7495699999999998</v>
      </c>
      <c r="N224" s="1"/>
      <c r="O224" s="1"/>
    </row>
    <row r="225" spans="1:15" ht="12.75" customHeight="1">
      <c r="A225" s="33">
        <v>215</v>
      </c>
      <c r="B225" s="53" t="s">
        <v>140</v>
      </c>
      <c r="C225" s="31">
        <v>491.6</v>
      </c>
      <c r="D225" s="36">
        <v>489.63333333333338</v>
      </c>
      <c r="E225" s="36">
        <v>484.96666666666675</v>
      </c>
      <c r="F225" s="36">
        <v>478.33333333333337</v>
      </c>
      <c r="G225" s="36">
        <v>473.66666666666674</v>
      </c>
      <c r="H225" s="36">
        <v>496.26666666666677</v>
      </c>
      <c r="I225" s="36">
        <v>500.93333333333339</v>
      </c>
      <c r="J225" s="36">
        <v>507.56666666666678</v>
      </c>
      <c r="K225" s="31">
        <v>494.3</v>
      </c>
      <c r="L225" s="31">
        <v>483</v>
      </c>
      <c r="M225" s="31">
        <v>52.239170000000001</v>
      </c>
      <c r="N225" s="1"/>
      <c r="O225" s="1"/>
    </row>
    <row r="226" spans="1:15" ht="12.75" customHeight="1">
      <c r="A226" s="33">
        <v>216</v>
      </c>
      <c r="B226" s="53" t="s">
        <v>281</v>
      </c>
      <c r="C226" s="31">
        <v>774.3</v>
      </c>
      <c r="D226" s="36">
        <v>773.11666666666667</v>
      </c>
      <c r="E226" s="36">
        <v>766.23333333333335</v>
      </c>
      <c r="F226" s="36">
        <v>758.16666666666663</v>
      </c>
      <c r="G226" s="36">
        <v>751.2833333333333</v>
      </c>
      <c r="H226" s="36">
        <v>781.18333333333339</v>
      </c>
      <c r="I226" s="36">
        <v>788.06666666666683</v>
      </c>
      <c r="J226" s="36">
        <v>796.13333333333344</v>
      </c>
      <c r="K226" s="31">
        <v>780</v>
      </c>
      <c r="L226" s="31">
        <v>765.05</v>
      </c>
      <c r="M226" s="31">
        <v>5.7338500000000003</v>
      </c>
      <c r="N226" s="1"/>
      <c r="O226" s="1"/>
    </row>
    <row r="227" spans="1:15" ht="12.75" customHeight="1">
      <c r="A227" s="33">
        <v>217</v>
      </c>
      <c r="B227" s="53" t="s">
        <v>414</v>
      </c>
      <c r="C227" s="31">
        <v>84.7</v>
      </c>
      <c r="D227" s="36">
        <v>85.483333333333334</v>
      </c>
      <c r="E227" s="36">
        <v>82.966666666666669</v>
      </c>
      <c r="F227" s="36">
        <v>81.233333333333334</v>
      </c>
      <c r="G227" s="36">
        <v>78.716666666666669</v>
      </c>
      <c r="H227" s="36">
        <v>87.216666666666669</v>
      </c>
      <c r="I227" s="36">
        <v>89.733333333333348</v>
      </c>
      <c r="J227" s="36">
        <v>91.466666666666669</v>
      </c>
      <c r="K227" s="31">
        <v>88</v>
      </c>
      <c r="L227" s="31">
        <v>83.75</v>
      </c>
      <c r="M227" s="31">
        <v>428.88297</v>
      </c>
      <c r="N227" s="1"/>
      <c r="O227" s="1"/>
    </row>
    <row r="228" spans="1:15" ht="12.75" customHeight="1">
      <c r="A228" s="33">
        <v>218</v>
      </c>
      <c r="B228" s="53" t="s">
        <v>143</v>
      </c>
      <c r="C228" s="31">
        <v>83.5</v>
      </c>
      <c r="D228" s="36">
        <v>82.61666666666666</v>
      </c>
      <c r="E228" s="36">
        <v>81.48333333333332</v>
      </c>
      <c r="F228" s="36">
        <v>79.466666666666654</v>
      </c>
      <c r="G228" s="36">
        <v>78.333333333333314</v>
      </c>
      <c r="H228" s="36">
        <v>84.633333333333326</v>
      </c>
      <c r="I228" s="36">
        <v>85.76666666666668</v>
      </c>
      <c r="J228" s="36">
        <v>87.783333333333331</v>
      </c>
      <c r="K228" s="31">
        <v>83.75</v>
      </c>
      <c r="L228" s="31">
        <v>80.599999999999994</v>
      </c>
      <c r="M228" s="31">
        <v>698.18447000000003</v>
      </c>
      <c r="N228" s="1"/>
      <c r="O228" s="1"/>
    </row>
    <row r="229" spans="1:15" ht="12.75" customHeight="1">
      <c r="A229" s="33">
        <v>219</v>
      </c>
      <c r="B229" s="53" t="s">
        <v>142</v>
      </c>
      <c r="C229" s="31">
        <v>118.15</v>
      </c>
      <c r="D229" s="36">
        <v>117.98333333333333</v>
      </c>
      <c r="E229" s="36">
        <v>116.86666666666667</v>
      </c>
      <c r="F229" s="36">
        <v>115.58333333333334</v>
      </c>
      <c r="G229" s="36">
        <v>114.46666666666668</v>
      </c>
      <c r="H229" s="36">
        <v>119.26666666666667</v>
      </c>
      <c r="I229" s="36">
        <v>120.38333333333331</v>
      </c>
      <c r="J229" s="36">
        <v>121.66666666666666</v>
      </c>
      <c r="K229" s="31">
        <v>119.1</v>
      </c>
      <c r="L229" s="31">
        <v>116.7</v>
      </c>
      <c r="M229" s="31">
        <v>75.464699999999993</v>
      </c>
      <c r="N229" s="1"/>
      <c r="O229" s="1"/>
    </row>
    <row r="230" spans="1:15" ht="12.75" customHeight="1">
      <c r="A230" s="33">
        <v>220</v>
      </c>
      <c r="B230" s="53" t="s">
        <v>415</v>
      </c>
      <c r="C230" s="31">
        <v>1235.8</v>
      </c>
      <c r="D230" s="36">
        <v>1252.4833333333333</v>
      </c>
      <c r="E230" s="36">
        <v>1176.4166666666667</v>
      </c>
      <c r="F230" s="36">
        <v>1117.0333333333333</v>
      </c>
      <c r="G230" s="36">
        <v>1040.9666666666667</v>
      </c>
      <c r="H230" s="36">
        <v>1311.8666666666668</v>
      </c>
      <c r="I230" s="36">
        <v>1387.9333333333334</v>
      </c>
      <c r="J230" s="36">
        <v>1447.3166666666668</v>
      </c>
      <c r="K230" s="31">
        <v>1328.55</v>
      </c>
      <c r="L230" s="31">
        <v>1193.0999999999999</v>
      </c>
      <c r="M230" s="31">
        <v>6.36043</v>
      </c>
      <c r="N230" s="1"/>
      <c r="O230" s="1"/>
    </row>
    <row r="231" spans="1:15" ht="12.75" customHeight="1">
      <c r="A231" s="33">
        <v>221</v>
      </c>
      <c r="B231" s="53" t="s">
        <v>416</v>
      </c>
      <c r="C231" s="31">
        <v>617.45000000000005</v>
      </c>
      <c r="D231" s="36">
        <v>616.83333333333337</v>
      </c>
      <c r="E231" s="36">
        <v>606.2166666666667</v>
      </c>
      <c r="F231" s="36">
        <v>594.98333333333335</v>
      </c>
      <c r="G231" s="36">
        <v>584.36666666666667</v>
      </c>
      <c r="H231" s="36">
        <v>628.06666666666672</v>
      </c>
      <c r="I231" s="36">
        <v>638.68333333333328</v>
      </c>
      <c r="J231" s="36">
        <v>649.91666666666674</v>
      </c>
      <c r="K231" s="31">
        <v>627.45000000000005</v>
      </c>
      <c r="L231" s="31">
        <v>605.6</v>
      </c>
      <c r="M231" s="31">
        <v>7.8956400000000002</v>
      </c>
      <c r="N231" s="1"/>
      <c r="O231" s="1"/>
    </row>
    <row r="232" spans="1:15" ht="12.75" customHeight="1">
      <c r="A232" s="33">
        <v>222</v>
      </c>
      <c r="B232" s="53" t="s">
        <v>147</v>
      </c>
      <c r="C232" s="31">
        <v>258.35000000000002</v>
      </c>
      <c r="D232" s="36">
        <v>256.16666666666669</v>
      </c>
      <c r="E232" s="36">
        <v>252.68333333333339</v>
      </c>
      <c r="F232" s="36">
        <v>247.01666666666671</v>
      </c>
      <c r="G232" s="36">
        <v>243.53333333333342</v>
      </c>
      <c r="H232" s="36">
        <v>261.83333333333337</v>
      </c>
      <c r="I232" s="36">
        <v>265.31666666666661</v>
      </c>
      <c r="J232" s="36">
        <v>270.98333333333335</v>
      </c>
      <c r="K232" s="31">
        <v>259.64999999999998</v>
      </c>
      <c r="L232" s="31">
        <v>250.5</v>
      </c>
      <c r="M232" s="31">
        <v>37.509309999999999</v>
      </c>
      <c r="N232" s="1"/>
      <c r="O232" s="1"/>
    </row>
    <row r="233" spans="1:15" ht="12.75" customHeight="1">
      <c r="A233" s="33">
        <v>223</v>
      </c>
      <c r="B233" s="53" t="s">
        <v>137</v>
      </c>
      <c r="C233" s="31">
        <v>199.3</v>
      </c>
      <c r="D233" s="36">
        <v>199.51666666666665</v>
      </c>
      <c r="E233" s="36">
        <v>192.5333333333333</v>
      </c>
      <c r="F233" s="36">
        <v>185.76666666666665</v>
      </c>
      <c r="G233" s="36">
        <v>178.7833333333333</v>
      </c>
      <c r="H233" s="36">
        <v>206.2833333333333</v>
      </c>
      <c r="I233" s="36">
        <v>213.26666666666665</v>
      </c>
      <c r="J233" s="36">
        <v>220.0333333333333</v>
      </c>
      <c r="K233" s="31">
        <v>206.5</v>
      </c>
      <c r="L233" s="31">
        <v>192.75</v>
      </c>
      <c r="M233" s="31">
        <v>277.25558999999998</v>
      </c>
      <c r="N233" s="1"/>
      <c r="O233" s="1"/>
    </row>
    <row r="234" spans="1:15" ht="12.75" customHeight="1">
      <c r="A234" s="33">
        <v>224</v>
      </c>
      <c r="B234" s="53" t="s">
        <v>419</v>
      </c>
      <c r="C234" s="31">
        <v>99.3</v>
      </c>
      <c r="D234" s="36">
        <v>101.51666666666665</v>
      </c>
      <c r="E234" s="36">
        <v>96.383333333333297</v>
      </c>
      <c r="F234" s="36">
        <v>93.46666666666664</v>
      </c>
      <c r="G234" s="36">
        <v>88.333333333333286</v>
      </c>
      <c r="H234" s="36">
        <v>104.43333333333331</v>
      </c>
      <c r="I234" s="36">
        <v>109.56666666666666</v>
      </c>
      <c r="J234" s="36">
        <v>112.48333333333332</v>
      </c>
      <c r="K234" s="31">
        <v>106.65</v>
      </c>
      <c r="L234" s="31">
        <v>98.6</v>
      </c>
      <c r="M234" s="31">
        <v>263.67896000000002</v>
      </c>
      <c r="N234" s="1"/>
      <c r="O234" s="1"/>
    </row>
    <row r="235" spans="1:15" ht="12.75" customHeight="1">
      <c r="A235" s="33">
        <v>225</v>
      </c>
      <c r="B235" s="53" t="s">
        <v>148</v>
      </c>
      <c r="C235" s="31">
        <v>2529.65</v>
      </c>
      <c r="D235" s="36">
        <v>2502.4</v>
      </c>
      <c r="E235" s="36">
        <v>2465.8000000000002</v>
      </c>
      <c r="F235" s="36">
        <v>2401.9500000000003</v>
      </c>
      <c r="G235" s="36">
        <v>2365.3500000000004</v>
      </c>
      <c r="H235" s="36">
        <v>2566.25</v>
      </c>
      <c r="I235" s="36">
        <v>2602.8499999999995</v>
      </c>
      <c r="J235" s="36">
        <v>2666.7</v>
      </c>
      <c r="K235" s="31">
        <v>2539</v>
      </c>
      <c r="L235" s="31">
        <v>2438.5500000000002</v>
      </c>
      <c r="M235" s="31">
        <v>1.5138</v>
      </c>
      <c r="N235" s="1"/>
      <c r="O235" s="1"/>
    </row>
    <row r="236" spans="1:15" ht="12.75" customHeight="1">
      <c r="A236" s="33">
        <v>226</v>
      </c>
      <c r="B236" s="53" t="s">
        <v>282</v>
      </c>
      <c r="C236" s="31">
        <v>480.5</v>
      </c>
      <c r="D236" s="36">
        <v>472.65000000000003</v>
      </c>
      <c r="E236" s="36">
        <v>463.40000000000009</v>
      </c>
      <c r="F236" s="36">
        <v>446.30000000000007</v>
      </c>
      <c r="G236" s="36">
        <v>437.05000000000013</v>
      </c>
      <c r="H236" s="36">
        <v>489.75000000000006</v>
      </c>
      <c r="I236" s="36">
        <v>498.99999999999994</v>
      </c>
      <c r="J236" s="36">
        <v>516.1</v>
      </c>
      <c r="K236" s="31">
        <v>481.9</v>
      </c>
      <c r="L236" s="31">
        <v>455.55</v>
      </c>
      <c r="M236" s="31">
        <v>44.515839999999997</v>
      </c>
      <c r="N236" s="1"/>
      <c r="O236" s="1"/>
    </row>
    <row r="237" spans="1:15" ht="12.75" customHeight="1">
      <c r="A237" s="33">
        <v>227</v>
      </c>
      <c r="B237" s="53" t="s">
        <v>144</v>
      </c>
      <c r="C237" s="31">
        <v>140.44999999999999</v>
      </c>
      <c r="D237" s="36">
        <v>139.81666666666666</v>
      </c>
      <c r="E237" s="36">
        <v>137.93333333333334</v>
      </c>
      <c r="F237" s="36">
        <v>135.41666666666669</v>
      </c>
      <c r="G237" s="36">
        <v>133.53333333333336</v>
      </c>
      <c r="H237" s="36">
        <v>142.33333333333331</v>
      </c>
      <c r="I237" s="36">
        <v>144.21666666666664</v>
      </c>
      <c r="J237" s="36">
        <v>146.73333333333329</v>
      </c>
      <c r="K237" s="31">
        <v>141.69999999999999</v>
      </c>
      <c r="L237" s="31">
        <v>137.30000000000001</v>
      </c>
      <c r="M237" s="31">
        <v>170.20957999999999</v>
      </c>
      <c r="N237" s="1"/>
      <c r="O237" s="1"/>
    </row>
    <row r="238" spans="1:15" ht="12.75" customHeight="1">
      <c r="A238" s="33">
        <v>228</v>
      </c>
      <c r="B238" s="53" t="s">
        <v>146</v>
      </c>
      <c r="C238" s="31">
        <v>496.15</v>
      </c>
      <c r="D238" s="36">
        <v>489.91666666666669</v>
      </c>
      <c r="E238" s="36">
        <v>479.83333333333337</v>
      </c>
      <c r="F238" s="36">
        <v>463.51666666666671</v>
      </c>
      <c r="G238" s="36">
        <v>453.43333333333339</v>
      </c>
      <c r="H238" s="36">
        <v>506.23333333333335</v>
      </c>
      <c r="I238" s="36">
        <v>516.31666666666672</v>
      </c>
      <c r="J238" s="36">
        <v>532.63333333333333</v>
      </c>
      <c r="K238" s="31">
        <v>500</v>
      </c>
      <c r="L238" s="31">
        <v>473.6</v>
      </c>
      <c r="M238" s="31">
        <v>85.032669999999996</v>
      </c>
      <c r="N238" s="1"/>
      <c r="O238" s="1"/>
    </row>
    <row r="239" spans="1:15" ht="12.75" customHeight="1">
      <c r="A239" s="33">
        <v>229</v>
      </c>
      <c r="B239" s="53" t="s">
        <v>154</v>
      </c>
      <c r="C239" s="31">
        <v>146.69999999999999</v>
      </c>
      <c r="D239" s="36">
        <v>146.20000000000002</v>
      </c>
      <c r="E239" s="36">
        <v>144.00000000000003</v>
      </c>
      <c r="F239" s="36">
        <v>141.30000000000001</v>
      </c>
      <c r="G239" s="36">
        <v>139.10000000000002</v>
      </c>
      <c r="H239" s="36">
        <v>148.90000000000003</v>
      </c>
      <c r="I239" s="36">
        <v>151.10000000000002</v>
      </c>
      <c r="J239" s="36">
        <v>153.80000000000004</v>
      </c>
      <c r="K239" s="31">
        <v>148.4</v>
      </c>
      <c r="L239" s="31">
        <v>143.5</v>
      </c>
      <c r="M239" s="31">
        <v>284.20760000000001</v>
      </c>
      <c r="N239" s="1"/>
      <c r="O239" s="1"/>
    </row>
    <row r="240" spans="1:15" ht="12.75" customHeight="1">
      <c r="A240" s="33">
        <v>230</v>
      </c>
      <c r="B240" s="53" t="s">
        <v>420</v>
      </c>
      <c r="C240" s="31">
        <v>48.45</v>
      </c>
      <c r="D240" s="36">
        <v>48.016666666666673</v>
      </c>
      <c r="E240" s="36">
        <v>46.333333333333343</v>
      </c>
      <c r="F240" s="36">
        <v>44.216666666666669</v>
      </c>
      <c r="G240" s="36">
        <v>42.533333333333339</v>
      </c>
      <c r="H240" s="36">
        <v>50.133333333333347</v>
      </c>
      <c r="I240" s="36">
        <v>51.81666666666667</v>
      </c>
      <c r="J240" s="36">
        <v>53.933333333333351</v>
      </c>
      <c r="K240" s="31">
        <v>49.7</v>
      </c>
      <c r="L240" s="31">
        <v>45.9</v>
      </c>
      <c r="M240" s="31">
        <v>750.60771</v>
      </c>
      <c r="N240" s="1"/>
      <c r="O240" s="1"/>
    </row>
    <row r="241" spans="1:15" ht="12.75" customHeight="1">
      <c r="A241" s="33">
        <v>231</v>
      </c>
      <c r="B241" s="53" t="s">
        <v>156</v>
      </c>
      <c r="C241" s="31">
        <v>981.8</v>
      </c>
      <c r="D241" s="36">
        <v>981.44999999999993</v>
      </c>
      <c r="E241" s="36">
        <v>972.99999999999989</v>
      </c>
      <c r="F241" s="36">
        <v>964.19999999999993</v>
      </c>
      <c r="G241" s="36">
        <v>955.74999999999989</v>
      </c>
      <c r="H241" s="36">
        <v>990.24999999999989</v>
      </c>
      <c r="I241" s="36">
        <v>998.69999999999993</v>
      </c>
      <c r="J241" s="36">
        <v>1007.4999999999999</v>
      </c>
      <c r="K241" s="31">
        <v>989.9</v>
      </c>
      <c r="L241" s="31">
        <v>972.65</v>
      </c>
      <c r="M241" s="31">
        <v>38.703220000000002</v>
      </c>
      <c r="N241" s="1"/>
      <c r="O241" s="1"/>
    </row>
    <row r="242" spans="1:15" ht="12.75" customHeight="1">
      <c r="A242" s="33">
        <v>232</v>
      </c>
      <c r="B242" s="53" t="s">
        <v>421</v>
      </c>
      <c r="C242" s="31">
        <v>170.85</v>
      </c>
      <c r="D242" s="36">
        <v>172.81666666666669</v>
      </c>
      <c r="E242" s="36">
        <v>167.33333333333337</v>
      </c>
      <c r="F242" s="36">
        <v>163.81666666666669</v>
      </c>
      <c r="G242" s="36">
        <v>158.33333333333337</v>
      </c>
      <c r="H242" s="36">
        <v>176.33333333333337</v>
      </c>
      <c r="I242" s="36">
        <v>181.81666666666666</v>
      </c>
      <c r="J242" s="36">
        <v>185.33333333333337</v>
      </c>
      <c r="K242" s="31">
        <v>178.3</v>
      </c>
      <c r="L242" s="31">
        <v>169.3</v>
      </c>
      <c r="M242" s="31">
        <v>743.41986999999995</v>
      </c>
      <c r="N242" s="1"/>
      <c r="O242" s="1"/>
    </row>
    <row r="243" spans="1:15" ht="12.75" customHeight="1">
      <c r="A243" s="33">
        <v>233</v>
      </c>
      <c r="B243" s="53" t="s">
        <v>422</v>
      </c>
      <c r="C243" s="31">
        <v>1465.4</v>
      </c>
      <c r="D243" s="36">
        <v>1463.7333333333333</v>
      </c>
      <c r="E243" s="36">
        <v>1448.6666666666667</v>
      </c>
      <c r="F243" s="36">
        <v>1431.9333333333334</v>
      </c>
      <c r="G243" s="36">
        <v>1416.8666666666668</v>
      </c>
      <c r="H243" s="36">
        <v>1480.4666666666667</v>
      </c>
      <c r="I243" s="36">
        <v>1495.5333333333333</v>
      </c>
      <c r="J243" s="36">
        <v>1512.2666666666667</v>
      </c>
      <c r="K243" s="31">
        <v>1478.8</v>
      </c>
      <c r="L243" s="31">
        <v>1447</v>
      </c>
      <c r="M243" s="31">
        <v>0.49453000000000003</v>
      </c>
      <c r="N243" s="1"/>
      <c r="O243" s="1"/>
    </row>
    <row r="244" spans="1:15" ht="12.75" customHeight="1">
      <c r="A244" s="33">
        <v>234</v>
      </c>
      <c r="B244" s="53" t="s">
        <v>145</v>
      </c>
      <c r="C244" s="31">
        <v>419.1</v>
      </c>
      <c r="D244" s="36">
        <v>415</v>
      </c>
      <c r="E244" s="36">
        <v>408.5</v>
      </c>
      <c r="F244" s="36">
        <v>397.9</v>
      </c>
      <c r="G244" s="36">
        <v>391.4</v>
      </c>
      <c r="H244" s="36">
        <v>425.6</v>
      </c>
      <c r="I244" s="36">
        <v>432.1</v>
      </c>
      <c r="J244" s="36">
        <v>442.70000000000005</v>
      </c>
      <c r="K244" s="31">
        <v>421.5</v>
      </c>
      <c r="L244" s="31">
        <v>404.4</v>
      </c>
      <c r="M244" s="31">
        <v>38.791170000000001</v>
      </c>
      <c r="N244" s="1"/>
      <c r="O244" s="1"/>
    </row>
    <row r="245" spans="1:15" ht="12.75" customHeight="1">
      <c r="A245" s="33">
        <v>235</v>
      </c>
      <c r="B245" s="53" t="s">
        <v>151</v>
      </c>
      <c r="C245" s="31">
        <v>232.25</v>
      </c>
      <c r="D245" s="36">
        <v>230.76666666666665</v>
      </c>
      <c r="E245" s="36">
        <v>227.58333333333331</v>
      </c>
      <c r="F245" s="36">
        <v>222.91666666666666</v>
      </c>
      <c r="G245" s="36">
        <v>219.73333333333332</v>
      </c>
      <c r="H245" s="36">
        <v>235.43333333333331</v>
      </c>
      <c r="I245" s="36">
        <v>238.61666666666665</v>
      </c>
      <c r="J245" s="36">
        <v>243.2833333333333</v>
      </c>
      <c r="K245" s="31">
        <v>233.95</v>
      </c>
      <c r="L245" s="31">
        <v>226.1</v>
      </c>
      <c r="M245" s="31">
        <v>116.21907</v>
      </c>
      <c r="N245" s="1"/>
      <c r="O245" s="1"/>
    </row>
    <row r="246" spans="1:15" ht="12.75" customHeight="1">
      <c r="A246" s="33">
        <v>236</v>
      </c>
      <c r="B246" s="53" t="s">
        <v>150</v>
      </c>
      <c r="C246" s="31">
        <v>1526.8</v>
      </c>
      <c r="D246" s="36">
        <v>1526.6333333333332</v>
      </c>
      <c r="E246" s="36">
        <v>1515.5166666666664</v>
      </c>
      <c r="F246" s="36">
        <v>1504.2333333333331</v>
      </c>
      <c r="G246" s="36">
        <v>1493.1166666666663</v>
      </c>
      <c r="H246" s="36">
        <v>1537.9166666666665</v>
      </c>
      <c r="I246" s="36">
        <v>1549.0333333333333</v>
      </c>
      <c r="J246" s="36">
        <v>1560.3166666666666</v>
      </c>
      <c r="K246" s="31">
        <v>1537.75</v>
      </c>
      <c r="L246" s="31">
        <v>1515.35</v>
      </c>
      <c r="M246" s="31">
        <v>30.580200000000001</v>
      </c>
      <c r="N246" s="1"/>
      <c r="O246" s="1"/>
    </row>
    <row r="247" spans="1:15" ht="12.75" customHeight="1">
      <c r="A247" s="33">
        <v>237</v>
      </c>
      <c r="B247" s="53" t="s">
        <v>423</v>
      </c>
      <c r="C247" s="31">
        <v>34.9</v>
      </c>
      <c r="D247" s="36">
        <v>33.18333333333333</v>
      </c>
      <c r="E247" s="36">
        <v>31.466666666666661</v>
      </c>
      <c r="F247" s="36">
        <v>28.033333333333331</v>
      </c>
      <c r="G247" s="36">
        <v>26.316666666666663</v>
      </c>
      <c r="H247" s="36">
        <v>36.61666666666666</v>
      </c>
      <c r="I247" s="36">
        <v>38.333333333333329</v>
      </c>
      <c r="J247" s="36">
        <v>41.766666666666659</v>
      </c>
      <c r="K247" s="31">
        <v>34.9</v>
      </c>
      <c r="L247" s="31">
        <v>29.75</v>
      </c>
      <c r="M247" s="31">
        <v>2955.54072</v>
      </c>
      <c r="N247" s="1"/>
      <c r="O247" s="1"/>
    </row>
    <row r="248" spans="1:15" ht="12.75" customHeight="1">
      <c r="A248" s="33">
        <v>238</v>
      </c>
      <c r="B248" s="53" t="s">
        <v>186</v>
      </c>
      <c r="C248" s="31">
        <v>4975.25</v>
      </c>
      <c r="D248" s="36">
        <v>4983.8666666666659</v>
      </c>
      <c r="E248" s="36">
        <v>4918.9333333333316</v>
      </c>
      <c r="F248" s="36">
        <v>4862.6166666666659</v>
      </c>
      <c r="G248" s="36">
        <v>4797.6833333333316</v>
      </c>
      <c r="H248" s="36">
        <v>5040.1833333333316</v>
      </c>
      <c r="I248" s="36">
        <v>5105.1166666666659</v>
      </c>
      <c r="J248" s="36">
        <v>5161.4333333333316</v>
      </c>
      <c r="K248" s="31">
        <v>5048.8</v>
      </c>
      <c r="L248" s="31">
        <v>4927.55</v>
      </c>
      <c r="M248" s="31">
        <v>4.1280400000000004</v>
      </c>
      <c r="N248" s="1"/>
      <c r="O248" s="1"/>
    </row>
    <row r="249" spans="1:15" ht="12.75" customHeight="1">
      <c r="A249" s="33">
        <v>239</v>
      </c>
      <c r="B249" s="53" t="s">
        <v>152</v>
      </c>
      <c r="C249" s="31">
        <v>1656.6</v>
      </c>
      <c r="D249" s="36">
        <v>1661.1833333333332</v>
      </c>
      <c r="E249" s="36">
        <v>1643.0166666666664</v>
      </c>
      <c r="F249" s="36">
        <v>1629.4333333333332</v>
      </c>
      <c r="G249" s="36">
        <v>1611.2666666666664</v>
      </c>
      <c r="H249" s="36">
        <v>1674.7666666666664</v>
      </c>
      <c r="I249" s="36">
        <v>1692.9333333333329</v>
      </c>
      <c r="J249" s="36">
        <v>1706.5166666666664</v>
      </c>
      <c r="K249" s="31">
        <v>1679.35</v>
      </c>
      <c r="L249" s="31">
        <v>1647.6</v>
      </c>
      <c r="M249" s="31">
        <v>42.537849999999999</v>
      </c>
      <c r="N249" s="1"/>
      <c r="O249" s="1"/>
    </row>
    <row r="250" spans="1:15" ht="12.75" customHeight="1">
      <c r="A250" s="33">
        <v>240</v>
      </c>
      <c r="B250" s="53" t="s">
        <v>849</v>
      </c>
      <c r="C250" s="31">
        <v>3131.5</v>
      </c>
      <c r="D250" s="36">
        <v>3129.0833333333335</v>
      </c>
      <c r="E250" s="36">
        <v>3110.2166666666672</v>
      </c>
      <c r="F250" s="36">
        <v>3088.9333333333338</v>
      </c>
      <c r="G250" s="36">
        <v>3070.0666666666675</v>
      </c>
      <c r="H250" s="36">
        <v>3150.3666666666668</v>
      </c>
      <c r="I250" s="36">
        <v>3169.2333333333327</v>
      </c>
      <c r="J250" s="36">
        <v>3190.5166666666664</v>
      </c>
      <c r="K250" s="31">
        <v>3147.95</v>
      </c>
      <c r="L250" s="31">
        <v>3107.8</v>
      </c>
      <c r="M250" s="31">
        <v>0.10983</v>
      </c>
      <c r="N250" s="1"/>
      <c r="O250" s="1"/>
    </row>
    <row r="251" spans="1:15" ht="12.75" customHeight="1">
      <c r="A251" s="33">
        <v>241</v>
      </c>
      <c r="B251" s="53" t="s">
        <v>153</v>
      </c>
      <c r="C251" s="31">
        <v>881.45</v>
      </c>
      <c r="D251" s="36">
        <v>890.56666666666661</v>
      </c>
      <c r="E251" s="36">
        <v>861.88333333333321</v>
      </c>
      <c r="F251" s="36">
        <v>842.31666666666661</v>
      </c>
      <c r="G251" s="36">
        <v>813.63333333333321</v>
      </c>
      <c r="H251" s="36">
        <v>910.13333333333321</v>
      </c>
      <c r="I251" s="36">
        <v>938.81666666666661</v>
      </c>
      <c r="J251" s="36">
        <v>958.38333333333321</v>
      </c>
      <c r="K251" s="31">
        <v>919.25</v>
      </c>
      <c r="L251" s="31">
        <v>871</v>
      </c>
      <c r="M251" s="31">
        <v>5.7142400000000002</v>
      </c>
      <c r="N251" s="1"/>
      <c r="O251" s="1"/>
    </row>
    <row r="252" spans="1:15" ht="12.75" customHeight="1">
      <c r="A252" s="33">
        <v>242</v>
      </c>
      <c r="B252" s="53" t="s">
        <v>149</v>
      </c>
      <c r="C252" s="31">
        <v>2896</v>
      </c>
      <c r="D252" s="36">
        <v>2889.7166666666667</v>
      </c>
      <c r="E252" s="36">
        <v>2858.0333333333333</v>
      </c>
      <c r="F252" s="36">
        <v>2820.0666666666666</v>
      </c>
      <c r="G252" s="36">
        <v>2788.3833333333332</v>
      </c>
      <c r="H252" s="36">
        <v>2927.6833333333334</v>
      </c>
      <c r="I252" s="36">
        <v>2959.3666666666668</v>
      </c>
      <c r="J252" s="36">
        <v>2997.3333333333335</v>
      </c>
      <c r="K252" s="31">
        <v>2921.4</v>
      </c>
      <c r="L252" s="31">
        <v>2851.75</v>
      </c>
      <c r="M252" s="31">
        <v>15.39851</v>
      </c>
      <c r="N252" s="1"/>
      <c r="O252" s="1"/>
    </row>
    <row r="253" spans="1:15" ht="12.75" customHeight="1">
      <c r="A253" s="33">
        <v>243</v>
      </c>
      <c r="B253" s="53" t="s">
        <v>155</v>
      </c>
      <c r="C253" s="31">
        <v>1132.5999999999999</v>
      </c>
      <c r="D253" s="36">
        <v>1126.2166666666665</v>
      </c>
      <c r="E253" s="36">
        <v>1117.383333333333</v>
      </c>
      <c r="F253" s="36">
        <v>1102.1666666666665</v>
      </c>
      <c r="G253" s="36">
        <v>1093.333333333333</v>
      </c>
      <c r="H253" s="36">
        <v>1141.4333333333329</v>
      </c>
      <c r="I253" s="36">
        <v>1150.2666666666664</v>
      </c>
      <c r="J253" s="36">
        <v>1165.4833333333329</v>
      </c>
      <c r="K253" s="31">
        <v>1135.05</v>
      </c>
      <c r="L253" s="31">
        <v>1111</v>
      </c>
      <c r="M253" s="31">
        <v>6.8919300000000003</v>
      </c>
      <c r="N253" s="1"/>
      <c r="O253" s="1"/>
    </row>
    <row r="254" spans="1:15" ht="12.75" customHeight="1">
      <c r="A254" s="33">
        <v>244</v>
      </c>
      <c r="B254" s="53" t="s">
        <v>417</v>
      </c>
      <c r="C254" s="31">
        <v>59.95</v>
      </c>
      <c r="D254" s="36">
        <v>57.65</v>
      </c>
      <c r="E254" s="36">
        <v>54.5</v>
      </c>
      <c r="F254" s="36">
        <v>49.050000000000004</v>
      </c>
      <c r="G254" s="36">
        <v>45.900000000000006</v>
      </c>
      <c r="H254" s="36">
        <v>63.099999999999994</v>
      </c>
      <c r="I254" s="36">
        <v>66.249999999999986</v>
      </c>
      <c r="J254" s="36">
        <v>71.699999999999989</v>
      </c>
      <c r="K254" s="31">
        <v>60.8</v>
      </c>
      <c r="L254" s="31">
        <v>52.2</v>
      </c>
      <c r="M254" s="31">
        <v>1932.4956299999999</v>
      </c>
      <c r="N254" s="1"/>
      <c r="O254" s="1"/>
    </row>
    <row r="255" spans="1:15" ht="12.75" customHeight="1">
      <c r="A255" s="33">
        <v>245</v>
      </c>
      <c r="B255" s="53" t="s">
        <v>157</v>
      </c>
      <c r="C255" s="31">
        <v>449.8</v>
      </c>
      <c r="D255" s="36">
        <v>451.51666666666665</v>
      </c>
      <c r="E255" s="36">
        <v>445.7833333333333</v>
      </c>
      <c r="F255" s="36">
        <v>441.76666666666665</v>
      </c>
      <c r="G255" s="36">
        <v>436.0333333333333</v>
      </c>
      <c r="H255" s="36">
        <v>455.5333333333333</v>
      </c>
      <c r="I255" s="36">
        <v>461.26666666666665</v>
      </c>
      <c r="J255" s="36">
        <v>465.2833333333333</v>
      </c>
      <c r="K255" s="31">
        <v>457.25</v>
      </c>
      <c r="L255" s="31">
        <v>447.5</v>
      </c>
      <c r="M255" s="31">
        <v>178.69152</v>
      </c>
      <c r="N255" s="1"/>
      <c r="O255" s="1"/>
    </row>
    <row r="256" spans="1:15" ht="12.75" customHeight="1">
      <c r="A256" s="33">
        <v>246</v>
      </c>
      <c r="B256" s="53" t="s">
        <v>418</v>
      </c>
      <c r="C256" s="31">
        <v>333.1</v>
      </c>
      <c r="D256" s="36">
        <v>336.66666666666669</v>
      </c>
      <c r="E256" s="36">
        <v>328.43333333333339</v>
      </c>
      <c r="F256" s="36">
        <v>323.76666666666671</v>
      </c>
      <c r="G256" s="36">
        <v>315.53333333333342</v>
      </c>
      <c r="H256" s="36">
        <v>341.33333333333337</v>
      </c>
      <c r="I256" s="36">
        <v>349.56666666666661</v>
      </c>
      <c r="J256" s="36">
        <v>354.23333333333335</v>
      </c>
      <c r="K256" s="31">
        <v>344.9</v>
      </c>
      <c r="L256" s="31">
        <v>332</v>
      </c>
      <c r="M256" s="31">
        <v>14.420719999999999</v>
      </c>
      <c r="N256" s="1"/>
      <c r="O256" s="1"/>
    </row>
    <row r="257" spans="1:15" ht="12.75" customHeight="1">
      <c r="A257" s="33">
        <v>247</v>
      </c>
      <c r="B257" s="53" t="s">
        <v>424</v>
      </c>
      <c r="C257" s="31">
        <v>1694.9</v>
      </c>
      <c r="D257" s="36">
        <v>1703.1499999999999</v>
      </c>
      <c r="E257" s="36">
        <v>1664.7499999999998</v>
      </c>
      <c r="F257" s="36">
        <v>1634.6</v>
      </c>
      <c r="G257" s="36">
        <v>1596.1999999999998</v>
      </c>
      <c r="H257" s="36">
        <v>1733.2999999999997</v>
      </c>
      <c r="I257" s="36">
        <v>1771.6999999999998</v>
      </c>
      <c r="J257" s="36">
        <v>1801.8499999999997</v>
      </c>
      <c r="K257" s="31">
        <v>1741.55</v>
      </c>
      <c r="L257" s="31">
        <v>1673</v>
      </c>
      <c r="M257" s="31">
        <v>2.04542</v>
      </c>
      <c r="N257" s="1"/>
      <c r="O257" s="1"/>
    </row>
    <row r="258" spans="1:15" ht="12.75" customHeight="1">
      <c r="A258" s="33">
        <v>248</v>
      </c>
      <c r="B258" s="53" t="s">
        <v>159</v>
      </c>
      <c r="C258" s="31">
        <v>4306.2</v>
      </c>
      <c r="D258" s="36">
        <v>4281.4000000000005</v>
      </c>
      <c r="E258" s="36">
        <v>4229.8000000000011</v>
      </c>
      <c r="F258" s="36">
        <v>4153.4000000000005</v>
      </c>
      <c r="G258" s="36">
        <v>4101.8000000000011</v>
      </c>
      <c r="H258" s="36">
        <v>4357.8000000000011</v>
      </c>
      <c r="I258" s="36">
        <v>4409.4000000000015</v>
      </c>
      <c r="J258" s="36">
        <v>4485.8000000000011</v>
      </c>
      <c r="K258" s="31">
        <v>4333</v>
      </c>
      <c r="L258" s="31">
        <v>4205</v>
      </c>
      <c r="M258" s="31">
        <v>3.1267299999999998</v>
      </c>
      <c r="N258" s="1"/>
      <c r="O258" s="1"/>
    </row>
    <row r="259" spans="1:15" ht="12.75" customHeight="1">
      <c r="A259" s="33">
        <v>249</v>
      </c>
      <c r="B259" s="53" t="s">
        <v>429</v>
      </c>
      <c r="C259" s="31">
        <v>112.45</v>
      </c>
      <c r="D259" s="36">
        <v>112.88333333333333</v>
      </c>
      <c r="E259" s="36">
        <v>111.56666666666665</v>
      </c>
      <c r="F259" s="36">
        <v>110.68333333333332</v>
      </c>
      <c r="G259" s="36">
        <v>109.36666666666665</v>
      </c>
      <c r="H259" s="36">
        <v>113.76666666666665</v>
      </c>
      <c r="I259" s="36">
        <v>115.08333333333331</v>
      </c>
      <c r="J259" s="36">
        <v>115.96666666666665</v>
      </c>
      <c r="K259" s="31">
        <v>114.2</v>
      </c>
      <c r="L259" s="31">
        <v>112</v>
      </c>
      <c r="M259" s="31">
        <v>17.65907</v>
      </c>
      <c r="N259" s="1"/>
      <c r="O259" s="1"/>
    </row>
    <row r="260" spans="1:15" ht="12.75" customHeight="1">
      <c r="A260" s="33">
        <v>250</v>
      </c>
      <c r="B260" s="53" t="s">
        <v>425</v>
      </c>
      <c r="C260" s="31">
        <v>1900.1</v>
      </c>
      <c r="D260" s="36">
        <v>1900.45</v>
      </c>
      <c r="E260" s="36">
        <v>1854.9</v>
      </c>
      <c r="F260" s="36">
        <v>1809.7</v>
      </c>
      <c r="G260" s="36">
        <v>1764.15</v>
      </c>
      <c r="H260" s="36">
        <v>1945.65</v>
      </c>
      <c r="I260" s="36">
        <v>1991.1999999999998</v>
      </c>
      <c r="J260" s="36">
        <v>2036.4</v>
      </c>
      <c r="K260" s="31">
        <v>1946</v>
      </c>
      <c r="L260" s="31">
        <v>1855.25</v>
      </c>
      <c r="M260" s="31">
        <v>1.51152</v>
      </c>
      <c r="N260" s="1"/>
      <c r="O260" s="1"/>
    </row>
    <row r="261" spans="1:15" ht="12.75" customHeight="1">
      <c r="A261" s="33">
        <v>251</v>
      </c>
      <c r="B261" s="53" t="s">
        <v>430</v>
      </c>
      <c r="C261" s="31">
        <v>553</v>
      </c>
      <c r="D261" s="36">
        <v>551.5</v>
      </c>
      <c r="E261" s="36">
        <v>537.5</v>
      </c>
      <c r="F261" s="36">
        <v>522</v>
      </c>
      <c r="G261" s="36">
        <v>508</v>
      </c>
      <c r="H261" s="36">
        <v>567</v>
      </c>
      <c r="I261" s="36">
        <v>581</v>
      </c>
      <c r="J261" s="36">
        <v>596.5</v>
      </c>
      <c r="K261" s="31">
        <v>565.5</v>
      </c>
      <c r="L261" s="31">
        <v>536</v>
      </c>
      <c r="M261" s="31">
        <v>24.51277</v>
      </c>
      <c r="N261" s="1"/>
      <c r="O261" s="1"/>
    </row>
    <row r="262" spans="1:15" ht="12.75" customHeight="1">
      <c r="A262" s="33">
        <v>252</v>
      </c>
      <c r="B262" s="53" t="s">
        <v>158</v>
      </c>
      <c r="C262" s="31">
        <v>730.75</v>
      </c>
      <c r="D262" s="36">
        <v>726.5333333333333</v>
      </c>
      <c r="E262" s="36">
        <v>719.21666666666658</v>
      </c>
      <c r="F262" s="36">
        <v>707.68333333333328</v>
      </c>
      <c r="G262" s="36">
        <v>700.36666666666656</v>
      </c>
      <c r="H262" s="36">
        <v>738.06666666666661</v>
      </c>
      <c r="I262" s="36">
        <v>745.38333333333321</v>
      </c>
      <c r="J262" s="36">
        <v>756.91666666666663</v>
      </c>
      <c r="K262" s="31">
        <v>733.85</v>
      </c>
      <c r="L262" s="31">
        <v>715</v>
      </c>
      <c r="M262" s="31">
        <v>20.342880000000001</v>
      </c>
      <c r="N262" s="1"/>
      <c r="O262" s="1"/>
    </row>
    <row r="263" spans="1:15" ht="12.75" customHeight="1">
      <c r="A263" s="33">
        <v>253</v>
      </c>
      <c r="B263" s="53" t="s">
        <v>850</v>
      </c>
      <c r="C263" s="31">
        <v>282.95</v>
      </c>
      <c r="D263" s="36">
        <v>286.25</v>
      </c>
      <c r="E263" s="36">
        <v>277.55</v>
      </c>
      <c r="F263" s="36">
        <v>272.15000000000003</v>
      </c>
      <c r="G263" s="36">
        <v>263.45000000000005</v>
      </c>
      <c r="H263" s="36">
        <v>291.64999999999998</v>
      </c>
      <c r="I263" s="36">
        <v>300.35000000000002</v>
      </c>
      <c r="J263" s="36">
        <v>305.74999999999994</v>
      </c>
      <c r="K263" s="31">
        <v>294.95</v>
      </c>
      <c r="L263" s="31">
        <v>280.85000000000002</v>
      </c>
      <c r="M263" s="31">
        <v>1.12161</v>
      </c>
      <c r="N263" s="1"/>
      <c r="O263" s="1"/>
    </row>
    <row r="264" spans="1:15" ht="12.75" customHeight="1">
      <c r="A264" s="33">
        <v>254</v>
      </c>
      <c r="B264" s="53" t="s">
        <v>426</v>
      </c>
      <c r="C264" s="31">
        <v>937.1</v>
      </c>
      <c r="D264" s="36">
        <v>935.70000000000016</v>
      </c>
      <c r="E264" s="36">
        <v>916.95000000000027</v>
      </c>
      <c r="F264" s="36">
        <v>896.80000000000007</v>
      </c>
      <c r="G264" s="36">
        <v>878.05000000000018</v>
      </c>
      <c r="H264" s="36">
        <v>955.85000000000036</v>
      </c>
      <c r="I264" s="36">
        <v>974.60000000000014</v>
      </c>
      <c r="J264" s="36">
        <v>994.75000000000045</v>
      </c>
      <c r="K264" s="31">
        <v>954.45</v>
      </c>
      <c r="L264" s="31">
        <v>915.55</v>
      </c>
      <c r="M264" s="31">
        <v>4.3122299999999996</v>
      </c>
      <c r="N264" s="1"/>
      <c r="O264" s="1"/>
    </row>
    <row r="265" spans="1:15" ht="12.75" customHeight="1">
      <c r="A265" s="33">
        <v>255</v>
      </c>
      <c r="B265" s="53" t="s">
        <v>427</v>
      </c>
      <c r="C265" s="31">
        <v>436.5</v>
      </c>
      <c r="D265" s="36">
        <v>433.4666666666667</v>
      </c>
      <c r="E265" s="36">
        <v>423.53333333333342</v>
      </c>
      <c r="F265" s="36">
        <v>410.56666666666672</v>
      </c>
      <c r="G265" s="36">
        <v>400.63333333333344</v>
      </c>
      <c r="H265" s="36">
        <v>446.43333333333339</v>
      </c>
      <c r="I265" s="36">
        <v>456.36666666666667</v>
      </c>
      <c r="J265" s="36">
        <v>469.33333333333337</v>
      </c>
      <c r="K265" s="31">
        <v>443.4</v>
      </c>
      <c r="L265" s="31">
        <v>420.5</v>
      </c>
      <c r="M265" s="31">
        <v>28.30603</v>
      </c>
      <c r="N265" s="1"/>
      <c r="O265" s="1"/>
    </row>
    <row r="266" spans="1:15" ht="12.75" customHeight="1">
      <c r="A266" s="33">
        <v>256</v>
      </c>
      <c r="B266" s="53" t="s">
        <v>428</v>
      </c>
      <c r="C266" s="31">
        <v>111.4</v>
      </c>
      <c r="D266" s="36">
        <v>112.41666666666667</v>
      </c>
      <c r="E266" s="36">
        <v>109.98333333333335</v>
      </c>
      <c r="F266" s="36">
        <v>108.56666666666668</v>
      </c>
      <c r="G266" s="36">
        <v>106.13333333333335</v>
      </c>
      <c r="H266" s="36">
        <v>113.83333333333334</v>
      </c>
      <c r="I266" s="36">
        <v>116.26666666666665</v>
      </c>
      <c r="J266" s="36">
        <v>117.68333333333334</v>
      </c>
      <c r="K266" s="31">
        <v>114.85</v>
      </c>
      <c r="L266" s="31">
        <v>111</v>
      </c>
      <c r="M266" s="31">
        <v>47.461359999999999</v>
      </c>
      <c r="N266" s="1"/>
      <c r="O266" s="1"/>
    </row>
    <row r="267" spans="1:15" ht="12.75" customHeight="1">
      <c r="A267" s="33">
        <v>257</v>
      </c>
      <c r="B267" s="53" t="s">
        <v>283</v>
      </c>
      <c r="C267" s="31">
        <v>496.3</v>
      </c>
      <c r="D267" s="36">
        <v>497.36666666666673</v>
      </c>
      <c r="E267" s="36">
        <v>489.88333333333344</v>
      </c>
      <c r="F267" s="36">
        <v>483.4666666666667</v>
      </c>
      <c r="G267" s="36">
        <v>475.98333333333341</v>
      </c>
      <c r="H267" s="36">
        <v>503.78333333333347</v>
      </c>
      <c r="I267" s="36">
        <v>511.26666666666671</v>
      </c>
      <c r="J267" s="36">
        <v>517.68333333333351</v>
      </c>
      <c r="K267" s="31">
        <v>504.85</v>
      </c>
      <c r="L267" s="31">
        <v>490.95</v>
      </c>
      <c r="M267" s="31">
        <v>22.96482</v>
      </c>
      <c r="N267" s="1"/>
      <c r="O267" s="1"/>
    </row>
    <row r="268" spans="1:15" ht="12.75" customHeight="1">
      <c r="A268" s="33">
        <v>258</v>
      </c>
      <c r="B268" s="53" t="s">
        <v>160</v>
      </c>
      <c r="C268" s="31">
        <v>811.7</v>
      </c>
      <c r="D268" s="36">
        <v>813.1</v>
      </c>
      <c r="E268" s="36">
        <v>802.6</v>
      </c>
      <c r="F268" s="36">
        <v>793.5</v>
      </c>
      <c r="G268" s="36">
        <v>783</v>
      </c>
      <c r="H268" s="36">
        <v>822.2</v>
      </c>
      <c r="I268" s="36">
        <v>832.7</v>
      </c>
      <c r="J268" s="36">
        <v>841.80000000000007</v>
      </c>
      <c r="K268" s="31">
        <v>823.6</v>
      </c>
      <c r="L268" s="31">
        <v>804</v>
      </c>
      <c r="M268" s="31">
        <v>15.7483</v>
      </c>
      <c r="N268" s="1"/>
      <c r="O268" s="1"/>
    </row>
    <row r="269" spans="1:15" ht="12.75" customHeight="1">
      <c r="A269" s="33">
        <v>259</v>
      </c>
      <c r="B269" s="53" t="s">
        <v>161</v>
      </c>
      <c r="C269" s="31">
        <v>513.15</v>
      </c>
      <c r="D269" s="36">
        <v>511.89999999999992</v>
      </c>
      <c r="E269" s="36">
        <v>505.3499999999998</v>
      </c>
      <c r="F269" s="36">
        <v>497.5499999999999</v>
      </c>
      <c r="G269" s="36">
        <v>490.99999999999977</v>
      </c>
      <c r="H269" s="36">
        <v>519.69999999999982</v>
      </c>
      <c r="I269" s="36">
        <v>526.24999999999989</v>
      </c>
      <c r="J269" s="36">
        <v>534.04999999999984</v>
      </c>
      <c r="K269" s="31">
        <v>518.45000000000005</v>
      </c>
      <c r="L269" s="31">
        <v>504.1</v>
      </c>
      <c r="M269" s="31">
        <v>62.122039999999998</v>
      </c>
      <c r="N269" s="1"/>
      <c r="O269" s="1"/>
    </row>
    <row r="270" spans="1:15" ht="12.75" customHeight="1">
      <c r="A270" s="33">
        <v>260</v>
      </c>
      <c r="B270" s="53" t="s">
        <v>431</v>
      </c>
      <c r="C270" s="31">
        <v>460.65</v>
      </c>
      <c r="D270" s="36">
        <v>461.66666666666669</v>
      </c>
      <c r="E270" s="36">
        <v>453.98333333333335</v>
      </c>
      <c r="F270" s="36">
        <v>447.31666666666666</v>
      </c>
      <c r="G270" s="36">
        <v>439.63333333333333</v>
      </c>
      <c r="H270" s="36">
        <v>468.33333333333337</v>
      </c>
      <c r="I270" s="36">
        <v>476.01666666666665</v>
      </c>
      <c r="J270" s="36">
        <v>482.68333333333339</v>
      </c>
      <c r="K270" s="31">
        <v>469.35</v>
      </c>
      <c r="L270" s="31">
        <v>455</v>
      </c>
      <c r="M270" s="31">
        <v>2.3796900000000001</v>
      </c>
      <c r="N270" s="1"/>
      <c r="O270" s="1"/>
    </row>
    <row r="271" spans="1:15" ht="12.75" customHeight="1">
      <c r="A271" s="33">
        <v>261</v>
      </c>
      <c r="B271" s="53" t="s">
        <v>432</v>
      </c>
      <c r="C271" s="31">
        <v>576.70000000000005</v>
      </c>
      <c r="D271" s="36">
        <v>575.23333333333335</v>
      </c>
      <c r="E271" s="36">
        <v>558.51666666666665</v>
      </c>
      <c r="F271" s="36">
        <v>540.33333333333326</v>
      </c>
      <c r="G271" s="36">
        <v>523.61666666666656</v>
      </c>
      <c r="H271" s="36">
        <v>593.41666666666674</v>
      </c>
      <c r="I271" s="36">
        <v>610.13333333333344</v>
      </c>
      <c r="J271" s="36">
        <v>628.31666666666683</v>
      </c>
      <c r="K271" s="31">
        <v>591.95000000000005</v>
      </c>
      <c r="L271" s="31">
        <v>557.04999999999995</v>
      </c>
      <c r="M271" s="31">
        <v>9.1251499999999997</v>
      </c>
      <c r="N271" s="1"/>
      <c r="O271" s="1"/>
    </row>
    <row r="272" spans="1:15" ht="12.75" customHeight="1">
      <c r="A272" s="33">
        <v>262</v>
      </c>
      <c r="B272" s="53" t="s">
        <v>433</v>
      </c>
      <c r="C272" s="31">
        <v>838.15</v>
      </c>
      <c r="D272" s="36">
        <v>841.83333333333337</v>
      </c>
      <c r="E272" s="36">
        <v>831.7166666666667</v>
      </c>
      <c r="F272" s="36">
        <v>825.2833333333333</v>
      </c>
      <c r="G272" s="36">
        <v>815.16666666666663</v>
      </c>
      <c r="H272" s="36">
        <v>848.26666666666677</v>
      </c>
      <c r="I272" s="36">
        <v>858.38333333333333</v>
      </c>
      <c r="J272" s="36">
        <v>864.81666666666683</v>
      </c>
      <c r="K272" s="31">
        <v>851.95</v>
      </c>
      <c r="L272" s="31">
        <v>835.4</v>
      </c>
      <c r="M272" s="31">
        <v>1.19723</v>
      </c>
      <c r="N272" s="1"/>
      <c r="O272" s="1"/>
    </row>
    <row r="273" spans="1:15" ht="12.75" customHeight="1">
      <c r="A273" s="33">
        <v>263</v>
      </c>
      <c r="B273" s="53" t="s">
        <v>434</v>
      </c>
      <c r="C273" s="31">
        <v>537.1</v>
      </c>
      <c r="D273" s="36">
        <v>540.13333333333333</v>
      </c>
      <c r="E273" s="36">
        <v>527.06666666666661</v>
      </c>
      <c r="F273" s="36">
        <v>517.0333333333333</v>
      </c>
      <c r="G273" s="36">
        <v>503.96666666666658</v>
      </c>
      <c r="H273" s="36">
        <v>550.16666666666663</v>
      </c>
      <c r="I273" s="36">
        <v>563.23333333333346</v>
      </c>
      <c r="J273" s="36">
        <v>573.26666666666665</v>
      </c>
      <c r="K273" s="31">
        <v>553.20000000000005</v>
      </c>
      <c r="L273" s="31">
        <v>530.1</v>
      </c>
      <c r="M273" s="31">
        <v>6.1178299999999997</v>
      </c>
      <c r="N273" s="1"/>
      <c r="O273" s="1"/>
    </row>
    <row r="274" spans="1:15" ht="12.75" customHeight="1">
      <c r="A274" s="33">
        <v>264</v>
      </c>
      <c r="B274" s="53" t="s">
        <v>435</v>
      </c>
      <c r="C274" s="31">
        <v>750.35</v>
      </c>
      <c r="D274" s="36">
        <v>757.73333333333323</v>
      </c>
      <c r="E274" s="36">
        <v>735.61666666666645</v>
      </c>
      <c r="F274" s="36">
        <v>720.88333333333321</v>
      </c>
      <c r="G274" s="36">
        <v>698.76666666666642</v>
      </c>
      <c r="H274" s="36">
        <v>772.46666666666647</v>
      </c>
      <c r="I274" s="36">
        <v>794.58333333333326</v>
      </c>
      <c r="J274" s="36">
        <v>809.31666666666649</v>
      </c>
      <c r="K274" s="31">
        <v>779.85</v>
      </c>
      <c r="L274" s="31">
        <v>743</v>
      </c>
      <c r="M274" s="31">
        <v>4.3429500000000001</v>
      </c>
      <c r="N274" s="1"/>
      <c r="O274" s="1"/>
    </row>
    <row r="275" spans="1:15" ht="12.75" customHeight="1">
      <c r="A275" s="33">
        <v>265</v>
      </c>
      <c r="B275" s="53" t="s">
        <v>440</v>
      </c>
      <c r="C275" s="31">
        <v>1348.75</v>
      </c>
      <c r="D275" s="36">
        <v>1344.0666666666666</v>
      </c>
      <c r="E275" s="36">
        <v>1333.1333333333332</v>
      </c>
      <c r="F275" s="36">
        <v>1317.5166666666667</v>
      </c>
      <c r="G275" s="36">
        <v>1306.5833333333333</v>
      </c>
      <c r="H275" s="36">
        <v>1359.6833333333332</v>
      </c>
      <c r="I275" s="36">
        <v>1370.6166666666666</v>
      </c>
      <c r="J275" s="36">
        <v>1386.2333333333331</v>
      </c>
      <c r="K275" s="31">
        <v>1355</v>
      </c>
      <c r="L275" s="31">
        <v>1328.45</v>
      </c>
      <c r="M275" s="31">
        <v>0.82040999999999997</v>
      </c>
      <c r="N275" s="1"/>
      <c r="O275" s="1"/>
    </row>
    <row r="276" spans="1:15" ht="12.75" customHeight="1">
      <c r="A276" s="33">
        <v>266</v>
      </c>
      <c r="B276" s="53" t="s">
        <v>838</v>
      </c>
      <c r="C276" s="31">
        <v>758.8</v>
      </c>
      <c r="D276" s="36">
        <v>755.75</v>
      </c>
      <c r="E276" s="36">
        <v>746.5</v>
      </c>
      <c r="F276" s="36">
        <v>734.2</v>
      </c>
      <c r="G276" s="36">
        <v>724.95</v>
      </c>
      <c r="H276" s="36">
        <v>768.05</v>
      </c>
      <c r="I276" s="36">
        <v>777.3</v>
      </c>
      <c r="J276" s="36">
        <v>789.59999999999991</v>
      </c>
      <c r="K276" s="31">
        <v>765</v>
      </c>
      <c r="L276" s="31">
        <v>743.45</v>
      </c>
      <c r="M276" s="31">
        <v>3.0143900000000001</v>
      </c>
      <c r="N276" s="1"/>
      <c r="O276" s="1"/>
    </row>
    <row r="277" spans="1:15" ht="12.75" customHeight="1">
      <c r="A277" s="33">
        <v>267</v>
      </c>
      <c r="B277" s="53" t="s">
        <v>441</v>
      </c>
      <c r="C277" s="31">
        <v>354.95</v>
      </c>
      <c r="D277" s="36">
        <v>354.7833333333333</v>
      </c>
      <c r="E277" s="36">
        <v>350.26666666666659</v>
      </c>
      <c r="F277" s="36">
        <v>345.58333333333331</v>
      </c>
      <c r="G277" s="36">
        <v>341.06666666666661</v>
      </c>
      <c r="H277" s="36">
        <v>359.46666666666658</v>
      </c>
      <c r="I277" s="36">
        <v>363.98333333333323</v>
      </c>
      <c r="J277" s="36">
        <v>368.66666666666657</v>
      </c>
      <c r="K277" s="31">
        <v>359.3</v>
      </c>
      <c r="L277" s="31">
        <v>350.1</v>
      </c>
      <c r="M277" s="31">
        <v>14.624700000000001</v>
      </c>
      <c r="N277" s="1"/>
      <c r="O277" s="1"/>
    </row>
    <row r="278" spans="1:15" ht="12.75" customHeight="1">
      <c r="A278" s="33">
        <v>268</v>
      </c>
      <c r="B278" s="53" t="s">
        <v>442</v>
      </c>
      <c r="C278" s="31">
        <v>339.3</v>
      </c>
      <c r="D278" s="36">
        <v>338.25</v>
      </c>
      <c r="E278" s="36">
        <v>334.5</v>
      </c>
      <c r="F278" s="36">
        <v>329.7</v>
      </c>
      <c r="G278" s="36">
        <v>325.95</v>
      </c>
      <c r="H278" s="36">
        <v>343.05</v>
      </c>
      <c r="I278" s="36">
        <v>346.8</v>
      </c>
      <c r="J278" s="36">
        <v>351.6</v>
      </c>
      <c r="K278" s="31">
        <v>342</v>
      </c>
      <c r="L278" s="31">
        <v>333.45</v>
      </c>
      <c r="M278" s="31">
        <v>1.81982</v>
      </c>
      <c r="N278" s="1"/>
      <c r="O278" s="1"/>
    </row>
    <row r="279" spans="1:15" ht="12.75" customHeight="1">
      <c r="A279" s="33">
        <v>269</v>
      </c>
      <c r="B279" s="53" t="s">
        <v>443</v>
      </c>
      <c r="C279" s="31">
        <v>191.45</v>
      </c>
      <c r="D279" s="36">
        <v>188.55000000000004</v>
      </c>
      <c r="E279" s="36">
        <v>183.20000000000007</v>
      </c>
      <c r="F279" s="36">
        <v>174.95000000000005</v>
      </c>
      <c r="G279" s="36">
        <v>169.60000000000008</v>
      </c>
      <c r="H279" s="36">
        <v>196.80000000000007</v>
      </c>
      <c r="I279" s="36">
        <v>202.15000000000003</v>
      </c>
      <c r="J279" s="36">
        <v>210.40000000000006</v>
      </c>
      <c r="K279" s="31">
        <v>193.9</v>
      </c>
      <c r="L279" s="31">
        <v>180.3</v>
      </c>
      <c r="M279" s="31">
        <v>70.517250000000004</v>
      </c>
      <c r="N279" s="1"/>
      <c r="O279" s="1"/>
    </row>
    <row r="280" spans="1:15" ht="12.75" customHeight="1">
      <c r="A280" s="33">
        <v>270</v>
      </c>
      <c r="B280" s="53" t="s">
        <v>444</v>
      </c>
      <c r="C280" s="31">
        <v>623.70000000000005</v>
      </c>
      <c r="D280" s="36">
        <v>622</v>
      </c>
      <c r="E280" s="36">
        <v>618.25</v>
      </c>
      <c r="F280" s="36">
        <v>612.79999999999995</v>
      </c>
      <c r="G280" s="36">
        <v>609.04999999999995</v>
      </c>
      <c r="H280" s="36">
        <v>627.45000000000005</v>
      </c>
      <c r="I280" s="36">
        <v>631.20000000000005</v>
      </c>
      <c r="J280" s="36">
        <v>636.65000000000009</v>
      </c>
      <c r="K280" s="31">
        <v>625.75</v>
      </c>
      <c r="L280" s="31">
        <v>616.54999999999995</v>
      </c>
      <c r="M280" s="31">
        <v>1.17685</v>
      </c>
      <c r="N280" s="1"/>
      <c r="O280" s="1"/>
    </row>
    <row r="281" spans="1:15" ht="12.75" customHeight="1">
      <c r="A281" s="33">
        <v>271</v>
      </c>
      <c r="B281" s="53" t="s">
        <v>436</v>
      </c>
      <c r="C281" s="31">
        <v>3193.15</v>
      </c>
      <c r="D281" s="36">
        <v>3177.9833333333336</v>
      </c>
      <c r="E281" s="36">
        <v>3134.2166666666672</v>
      </c>
      <c r="F281" s="36">
        <v>3075.2833333333338</v>
      </c>
      <c r="G281" s="36">
        <v>3031.5166666666673</v>
      </c>
      <c r="H281" s="36">
        <v>3236.916666666667</v>
      </c>
      <c r="I281" s="36">
        <v>3280.6833333333334</v>
      </c>
      <c r="J281" s="36">
        <v>3339.6166666666668</v>
      </c>
      <c r="K281" s="31">
        <v>3221.75</v>
      </c>
      <c r="L281" s="31">
        <v>3119.05</v>
      </c>
      <c r="M281" s="31">
        <v>2.8528699999999998</v>
      </c>
      <c r="N281" s="1"/>
      <c r="O281" s="1"/>
    </row>
    <row r="282" spans="1:15" ht="12.75" customHeight="1">
      <c r="A282" s="33">
        <v>272</v>
      </c>
      <c r="B282" s="53" t="s">
        <v>855</v>
      </c>
      <c r="C282" s="31">
        <v>704.2</v>
      </c>
      <c r="D282" s="36">
        <v>703.81666666666661</v>
      </c>
      <c r="E282" s="36">
        <v>692.63333333333321</v>
      </c>
      <c r="F282" s="36">
        <v>681.06666666666661</v>
      </c>
      <c r="G282" s="36">
        <v>669.88333333333321</v>
      </c>
      <c r="H282" s="36">
        <v>715.38333333333321</v>
      </c>
      <c r="I282" s="36">
        <v>726.56666666666661</v>
      </c>
      <c r="J282" s="36">
        <v>738.13333333333321</v>
      </c>
      <c r="K282" s="31">
        <v>715</v>
      </c>
      <c r="L282" s="31">
        <v>692.25</v>
      </c>
      <c r="M282" s="31">
        <v>0.65046999999999999</v>
      </c>
      <c r="N282" s="1"/>
      <c r="O282" s="1"/>
    </row>
    <row r="283" spans="1:15" ht="12.75" customHeight="1">
      <c r="A283" s="33">
        <v>273</v>
      </c>
      <c r="B283" s="53" t="s">
        <v>851</v>
      </c>
      <c r="C283" s="31">
        <v>559.25</v>
      </c>
      <c r="D283" s="36">
        <v>557.08333333333337</v>
      </c>
      <c r="E283" s="36">
        <v>545.16666666666674</v>
      </c>
      <c r="F283" s="36">
        <v>531.08333333333337</v>
      </c>
      <c r="G283" s="36">
        <v>519.16666666666674</v>
      </c>
      <c r="H283" s="36">
        <v>571.16666666666674</v>
      </c>
      <c r="I283" s="36">
        <v>583.08333333333348</v>
      </c>
      <c r="J283" s="36">
        <v>597.16666666666674</v>
      </c>
      <c r="K283" s="31">
        <v>569</v>
      </c>
      <c r="L283" s="31">
        <v>543</v>
      </c>
      <c r="M283" s="31">
        <v>17.309519999999999</v>
      </c>
      <c r="N283" s="1"/>
      <c r="O283" s="1"/>
    </row>
    <row r="284" spans="1:15" ht="12.75" customHeight="1">
      <c r="A284" s="33">
        <v>274</v>
      </c>
      <c r="B284" s="53" t="s">
        <v>437</v>
      </c>
      <c r="C284" s="31">
        <v>267.5</v>
      </c>
      <c r="D284" s="36">
        <v>267.48333333333335</v>
      </c>
      <c r="E284" s="36">
        <v>265.06666666666672</v>
      </c>
      <c r="F284" s="36">
        <v>262.63333333333338</v>
      </c>
      <c r="G284" s="36">
        <v>260.21666666666675</v>
      </c>
      <c r="H284" s="36">
        <v>269.91666666666669</v>
      </c>
      <c r="I284" s="36">
        <v>272.33333333333331</v>
      </c>
      <c r="J284" s="36">
        <v>274.76666666666665</v>
      </c>
      <c r="K284" s="31">
        <v>269.89999999999998</v>
      </c>
      <c r="L284" s="31">
        <v>265.05</v>
      </c>
      <c r="M284" s="31">
        <v>7.2636200000000004</v>
      </c>
      <c r="N284" s="1"/>
      <c r="O284" s="1"/>
    </row>
    <row r="285" spans="1:15" ht="12.75" customHeight="1">
      <c r="A285" s="33">
        <v>275</v>
      </c>
      <c r="B285" s="53" t="s">
        <v>162</v>
      </c>
      <c r="C285" s="31">
        <v>1822.9</v>
      </c>
      <c r="D285" s="36">
        <v>1809.6499999999999</v>
      </c>
      <c r="E285" s="36">
        <v>1789.2499999999998</v>
      </c>
      <c r="F285" s="36">
        <v>1755.6</v>
      </c>
      <c r="G285" s="36">
        <v>1735.1999999999998</v>
      </c>
      <c r="H285" s="36">
        <v>1843.2999999999997</v>
      </c>
      <c r="I285" s="36">
        <v>1863.6999999999998</v>
      </c>
      <c r="J285" s="36">
        <v>1897.3499999999997</v>
      </c>
      <c r="K285" s="31">
        <v>1830.05</v>
      </c>
      <c r="L285" s="31">
        <v>1776</v>
      </c>
      <c r="M285" s="31">
        <v>52.36148</v>
      </c>
      <c r="N285" s="1"/>
      <c r="O285" s="1"/>
    </row>
    <row r="286" spans="1:15" ht="12.75" customHeight="1">
      <c r="A286" s="33">
        <v>276</v>
      </c>
      <c r="B286" s="53" t="s">
        <v>438</v>
      </c>
      <c r="C286" s="31">
        <v>1407.15</v>
      </c>
      <c r="D286" s="36">
        <v>1396.2</v>
      </c>
      <c r="E286" s="36">
        <v>1337.5</v>
      </c>
      <c r="F286" s="36">
        <v>1267.8499999999999</v>
      </c>
      <c r="G286" s="36">
        <v>1209.1499999999999</v>
      </c>
      <c r="H286" s="36">
        <v>1465.8500000000001</v>
      </c>
      <c r="I286" s="36">
        <v>1524.5500000000004</v>
      </c>
      <c r="J286" s="36">
        <v>1594.2000000000003</v>
      </c>
      <c r="K286" s="31">
        <v>1454.9</v>
      </c>
      <c r="L286" s="31">
        <v>1326.55</v>
      </c>
      <c r="M286" s="31">
        <v>39.914140000000003</v>
      </c>
      <c r="N286" s="1"/>
      <c r="O286" s="1"/>
    </row>
    <row r="287" spans="1:15" ht="12.75" customHeight="1">
      <c r="A287" s="33">
        <v>277</v>
      </c>
      <c r="B287" s="53" t="s">
        <v>439</v>
      </c>
      <c r="C287" s="31">
        <v>363.5</v>
      </c>
      <c r="D287" s="36">
        <v>362.15000000000003</v>
      </c>
      <c r="E287" s="36">
        <v>359.40000000000009</v>
      </c>
      <c r="F287" s="36">
        <v>355.30000000000007</v>
      </c>
      <c r="G287" s="36">
        <v>352.55000000000013</v>
      </c>
      <c r="H287" s="36">
        <v>366.25000000000006</v>
      </c>
      <c r="I287" s="36">
        <v>368.99999999999994</v>
      </c>
      <c r="J287" s="36">
        <v>373.1</v>
      </c>
      <c r="K287" s="31">
        <v>364.9</v>
      </c>
      <c r="L287" s="31">
        <v>358.05</v>
      </c>
      <c r="M287" s="31">
        <v>1.7444900000000001</v>
      </c>
      <c r="N287" s="1"/>
      <c r="O287" s="1"/>
    </row>
    <row r="288" spans="1:15" ht="12.75" customHeight="1">
      <c r="A288" s="33">
        <v>278</v>
      </c>
      <c r="B288" s="53" t="s">
        <v>445</v>
      </c>
      <c r="C288" s="31">
        <v>2074.1999999999998</v>
      </c>
      <c r="D288" s="36">
        <v>2071.1666666666665</v>
      </c>
      <c r="E288" s="36">
        <v>2054.083333333333</v>
      </c>
      <c r="F288" s="36">
        <v>2033.9666666666667</v>
      </c>
      <c r="G288" s="36">
        <v>2016.8833333333332</v>
      </c>
      <c r="H288" s="36">
        <v>2091.2833333333328</v>
      </c>
      <c r="I288" s="36">
        <v>2108.3666666666659</v>
      </c>
      <c r="J288" s="36">
        <v>2128.4833333333327</v>
      </c>
      <c r="K288" s="31">
        <v>2088.25</v>
      </c>
      <c r="L288" s="31">
        <v>2051.0500000000002</v>
      </c>
      <c r="M288" s="31">
        <v>0.29757</v>
      </c>
      <c r="N288" s="1"/>
      <c r="O288" s="1"/>
    </row>
    <row r="289" spans="1:15" ht="12.75" customHeight="1">
      <c r="A289" s="33">
        <v>279</v>
      </c>
      <c r="B289" s="53" t="s">
        <v>852</v>
      </c>
      <c r="C289" s="31">
        <v>3543.5</v>
      </c>
      <c r="D289" s="36">
        <v>3517.8166666666671</v>
      </c>
      <c r="E289" s="36">
        <v>3485.6333333333341</v>
      </c>
      <c r="F289" s="36">
        <v>3427.7666666666669</v>
      </c>
      <c r="G289" s="36">
        <v>3395.5833333333339</v>
      </c>
      <c r="H289" s="36">
        <v>3575.6833333333343</v>
      </c>
      <c r="I289" s="36">
        <v>3607.8666666666677</v>
      </c>
      <c r="J289" s="36">
        <v>3665.7333333333345</v>
      </c>
      <c r="K289" s="31">
        <v>3550</v>
      </c>
      <c r="L289" s="31">
        <v>3459.95</v>
      </c>
      <c r="M289" s="31">
        <v>0.45075999999999999</v>
      </c>
      <c r="N289" s="1"/>
      <c r="O289" s="1"/>
    </row>
    <row r="290" spans="1:15" ht="12.75" customHeight="1">
      <c r="A290" s="33">
        <v>280</v>
      </c>
      <c r="B290" s="53" t="s">
        <v>163</v>
      </c>
      <c r="C290" s="31">
        <v>167.6</v>
      </c>
      <c r="D290" s="36">
        <v>167.85</v>
      </c>
      <c r="E290" s="36">
        <v>166.7</v>
      </c>
      <c r="F290" s="36">
        <v>165.79999999999998</v>
      </c>
      <c r="G290" s="36">
        <v>164.64999999999998</v>
      </c>
      <c r="H290" s="36">
        <v>168.75</v>
      </c>
      <c r="I290" s="36">
        <v>169.90000000000003</v>
      </c>
      <c r="J290" s="36">
        <v>170.8</v>
      </c>
      <c r="K290" s="31">
        <v>169</v>
      </c>
      <c r="L290" s="31">
        <v>166.95</v>
      </c>
      <c r="M290" s="31">
        <v>45.25741</v>
      </c>
      <c r="N290" s="1"/>
      <c r="O290" s="1"/>
    </row>
    <row r="291" spans="1:15" ht="12.75" customHeight="1">
      <c r="A291" s="33">
        <v>281</v>
      </c>
      <c r="B291" s="53" t="s">
        <v>169</v>
      </c>
      <c r="C291" s="31">
        <v>5437.65</v>
      </c>
      <c r="D291" s="36">
        <v>5419.5499999999993</v>
      </c>
      <c r="E291" s="36">
        <v>5385.1499999999987</v>
      </c>
      <c r="F291" s="36">
        <v>5332.65</v>
      </c>
      <c r="G291" s="36">
        <v>5298.2499999999991</v>
      </c>
      <c r="H291" s="36">
        <v>5472.0499999999984</v>
      </c>
      <c r="I291" s="36">
        <v>5506.45</v>
      </c>
      <c r="J291" s="36">
        <v>5558.949999999998</v>
      </c>
      <c r="K291" s="31">
        <v>5453.95</v>
      </c>
      <c r="L291" s="31">
        <v>5367.05</v>
      </c>
      <c r="M291" s="31">
        <v>0.95567000000000002</v>
      </c>
      <c r="N291" s="1"/>
      <c r="O291" s="1"/>
    </row>
    <row r="292" spans="1:15" ht="12.75" customHeight="1">
      <c r="A292" s="33">
        <v>282</v>
      </c>
      <c r="B292" s="53" t="s">
        <v>446</v>
      </c>
      <c r="C292" s="31">
        <v>13099.05</v>
      </c>
      <c r="D292" s="36">
        <v>13151.049999999997</v>
      </c>
      <c r="E292" s="36">
        <v>12932.199999999995</v>
      </c>
      <c r="F292" s="36">
        <v>12765.349999999999</v>
      </c>
      <c r="G292" s="36">
        <v>12546.499999999996</v>
      </c>
      <c r="H292" s="36">
        <v>13317.899999999994</v>
      </c>
      <c r="I292" s="36">
        <v>13536.749999999996</v>
      </c>
      <c r="J292" s="36">
        <v>13703.599999999993</v>
      </c>
      <c r="K292" s="31">
        <v>13369.9</v>
      </c>
      <c r="L292" s="31">
        <v>12984.2</v>
      </c>
      <c r="M292" s="31">
        <v>4.8309999999999999E-2</v>
      </c>
      <c r="N292" s="1"/>
      <c r="O292" s="1"/>
    </row>
    <row r="293" spans="1:15" ht="12.75" customHeight="1">
      <c r="A293" s="33">
        <v>283</v>
      </c>
      <c r="B293" s="53" t="s">
        <v>167</v>
      </c>
      <c r="C293" s="31">
        <v>3708</v>
      </c>
      <c r="D293" s="36">
        <v>3680.65</v>
      </c>
      <c r="E293" s="36">
        <v>3627.4500000000003</v>
      </c>
      <c r="F293" s="36">
        <v>3546.9</v>
      </c>
      <c r="G293" s="36">
        <v>3493.7000000000003</v>
      </c>
      <c r="H293" s="36">
        <v>3761.2000000000003</v>
      </c>
      <c r="I293" s="36">
        <v>3814.4</v>
      </c>
      <c r="J293" s="36">
        <v>3894.9500000000003</v>
      </c>
      <c r="K293" s="31">
        <v>3733.85</v>
      </c>
      <c r="L293" s="31">
        <v>3600.1</v>
      </c>
      <c r="M293" s="31">
        <v>20.72982</v>
      </c>
      <c r="N293" s="1"/>
      <c r="O293" s="1"/>
    </row>
    <row r="294" spans="1:15" ht="12.75" customHeight="1">
      <c r="A294" s="33">
        <v>284</v>
      </c>
      <c r="B294" s="53" t="s">
        <v>447</v>
      </c>
      <c r="C294" s="31">
        <v>473.95</v>
      </c>
      <c r="D294" s="36">
        <v>470.73333333333335</v>
      </c>
      <c r="E294" s="36">
        <v>449.4666666666667</v>
      </c>
      <c r="F294" s="36">
        <v>424.98333333333335</v>
      </c>
      <c r="G294" s="36">
        <v>403.7166666666667</v>
      </c>
      <c r="H294" s="36">
        <v>495.2166666666667</v>
      </c>
      <c r="I294" s="36">
        <v>516.48333333333335</v>
      </c>
      <c r="J294" s="36">
        <v>540.9666666666667</v>
      </c>
      <c r="K294" s="31">
        <v>492</v>
      </c>
      <c r="L294" s="31">
        <v>446.25</v>
      </c>
      <c r="M294" s="31">
        <v>39.626519999999999</v>
      </c>
      <c r="N294" s="1"/>
      <c r="O294" s="1"/>
    </row>
    <row r="295" spans="1:15" ht="12.75" customHeight="1">
      <c r="A295" s="33">
        <v>285</v>
      </c>
      <c r="B295" s="53" t="s">
        <v>165</v>
      </c>
      <c r="C295" s="31">
        <v>374.2</v>
      </c>
      <c r="D295" s="36">
        <v>376.16666666666669</v>
      </c>
      <c r="E295" s="36">
        <v>369.33333333333337</v>
      </c>
      <c r="F295" s="36">
        <v>364.4666666666667</v>
      </c>
      <c r="G295" s="36">
        <v>357.63333333333338</v>
      </c>
      <c r="H295" s="36">
        <v>381.03333333333336</v>
      </c>
      <c r="I295" s="36">
        <v>387.86666666666673</v>
      </c>
      <c r="J295" s="36">
        <v>392.73333333333335</v>
      </c>
      <c r="K295" s="31">
        <v>383</v>
      </c>
      <c r="L295" s="31">
        <v>371.3</v>
      </c>
      <c r="M295" s="31">
        <v>28.077960000000001</v>
      </c>
      <c r="N295" s="1"/>
      <c r="O295" s="1"/>
    </row>
    <row r="296" spans="1:15" ht="12.75" customHeight="1">
      <c r="A296" s="33">
        <v>286</v>
      </c>
      <c r="B296" s="53" t="s">
        <v>448</v>
      </c>
      <c r="C296" s="31">
        <v>264.55</v>
      </c>
      <c r="D296" s="36">
        <v>266.68333333333334</v>
      </c>
      <c r="E296" s="36">
        <v>261.56666666666666</v>
      </c>
      <c r="F296" s="36">
        <v>258.58333333333331</v>
      </c>
      <c r="G296" s="36">
        <v>253.46666666666664</v>
      </c>
      <c r="H296" s="36">
        <v>269.66666666666669</v>
      </c>
      <c r="I296" s="36">
        <v>274.78333333333336</v>
      </c>
      <c r="J296" s="36">
        <v>277.76666666666671</v>
      </c>
      <c r="K296" s="31">
        <v>271.8</v>
      </c>
      <c r="L296" s="31">
        <v>263.7</v>
      </c>
      <c r="M296" s="31">
        <v>9.5440199999999997</v>
      </c>
      <c r="N296" s="1"/>
      <c r="O296" s="1"/>
    </row>
    <row r="297" spans="1:15" ht="12.75" customHeight="1">
      <c r="A297" s="33">
        <v>287</v>
      </c>
      <c r="B297" s="53" t="s">
        <v>449</v>
      </c>
      <c r="C297" s="31">
        <v>139.85</v>
      </c>
      <c r="D297" s="36">
        <v>140.1</v>
      </c>
      <c r="E297" s="36">
        <v>138.89999999999998</v>
      </c>
      <c r="F297" s="36">
        <v>137.94999999999999</v>
      </c>
      <c r="G297" s="36">
        <v>136.74999999999997</v>
      </c>
      <c r="H297" s="36">
        <v>141.04999999999998</v>
      </c>
      <c r="I297" s="36">
        <v>142.24999999999997</v>
      </c>
      <c r="J297" s="36">
        <v>143.19999999999999</v>
      </c>
      <c r="K297" s="31">
        <v>141.30000000000001</v>
      </c>
      <c r="L297" s="31">
        <v>139.15</v>
      </c>
      <c r="M297" s="31">
        <v>61.732379999999999</v>
      </c>
      <c r="N297" s="1"/>
      <c r="O297" s="1"/>
    </row>
    <row r="298" spans="1:15" ht="12.75" customHeight="1">
      <c r="A298" s="33">
        <v>288</v>
      </c>
      <c r="B298" s="53" t="s">
        <v>166</v>
      </c>
      <c r="C298" s="31">
        <v>600</v>
      </c>
      <c r="D298" s="36">
        <v>595.6</v>
      </c>
      <c r="E298" s="36">
        <v>582.40000000000009</v>
      </c>
      <c r="F298" s="36">
        <v>564.80000000000007</v>
      </c>
      <c r="G298" s="36">
        <v>551.60000000000014</v>
      </c>
      <c r="H298" s="36">
        <v>613.20000000000005</v>
      </c>
      <c r="I298" s="36">
        <v>626.40000000000009</v>
      </c>
      <c r="J298" s="36">
        <v>644</v>
      </c>
      <c r="K298" s="31">
        <v>608.79999999999995</v>
      </c>
      <c r="L298" s="31">
        <v>578</v>
      </c>
      <c r="M298" s="31">
        <v>67.528239999999997</v>
      </c>
      <c r="N298" s="1"/>
      <c r="O298" s="1"/>
    </row>
    <row r="299" spans="1:15" ht="12.75" customHeight="1">
      <c r="A299" s="33">
        <v>289</v>
      </c>
      <c r="B299" s="53" t="s">
        <v>284</v>
      </c>
      <c r="C299" s="31">
        <v>915.6</v>
      </c>
      <c r="D299" s="36">
        <v>917.0333333333333</v>
      </c>
      <c r="E299" s="36">
        <v>902.16666666666663</v>
      </c>
      <c r="F299" s="36">
        <v>888.73333333333335</v>
      </c>
      <c r="G299" s="36">
        <v>873.86666666666667</v>
      </c>
      <c r="H299" s="36">
        <v>930.46666666666658</v>
      </c>
      <c r="I299" s="36">
        <v>945.33333333333337</v>
      </c>
      <c r="J299" s="36">
        <v>958.76666666666654</v>
      </c>
      <c r="K299" s="31">
        <v>931.9</v>
      </c>
      <c r="L299" s="31">
        <v>903.6</v>
      </c>
      <c r="M299" s="31">
        <v>37.929639999999999</v>
      </c>
      <c r="N299" s="1"/>
      <c r="O299" s="1"/>
    </row>
    <row r="300" spans="1:15" ht="12.75" customHeight="1">
      <c r="A300" s="33">
        <v>290</v>
      </c>
      <c r="B300" s="53" t="s">
        <v>285</v>
      </c>
      <c r="C300" s="31">
        <v>5717.85</v>
      </c>
      <c r="D300" s="36">
        <v>5720.6166666666659</v>
      </c>
      <c r="E300" s="36">
        <v>5686.2333333333318</v>
      </c>
      <c r="F300" s="36">
        <v>5654.6166666666659</v>
      </c>
      <c r="G300" s="36">
        <v>5620.2333333333318</v>
      </c>
      <c r="H300" s="36">
        <v>5752.2333333333318</v>
      </c>
      <c r="I300" s="36">
        <v>5786.616666666665</v>
      </c>
      <c r="J300" s="36">
        <v>5818.2333333333318</v>
      </c>
      <c r="K300" s="31">
        <v>5755</v>
      </c>
      <c r="L300" s="31">
        <v>5689</v>
      </c>
      <c r="M300" s="31">
        <v>0.15986</v>
      </c>
      <c r="N300" s="1"/>
      <c r="O300" s="1"/>
    </row>
    <row r="301" spans="1:15" ht="12.75" customHeight="1">
      <c r="A301" s="33">
        <v>291</v>
      </c>
      <c r="B301" s="53" t="s">
        <v>168</v>
      </c>
      <c r="C301" s="31">
        <v>5448.35</v>
      </c>
      <c r="D301" s="36">
        <v>5454.1500000000005</v>
      </c>
      <c r="E301" s="36">
        <v>5394.2000000000007</v>
      </c>
      <c r="F301" s="36">
        <v>5340.05</v>
      </c>
      <c r="G301" s="36">
        <v>5280.1</v>
      </c>
      <c r="H301" s="36">
        <v>5508.3000000000011</v>
      </c>
      <c r="I301" s="36">
        <v>5568.25</v>
      </c>
      <c r="J301" s="36">
        <v>5622.4000000000015</v>
      </c>
      <c r="K301" s="31">
        <v>5514.1</v>
      </c>
      <c r="L301" s="31">
        <v>5400</v>
      </c>
      <c r="M301" s="31">
        <v>7.7217099999999999</v>
      </c>
      <c r="N301" s="1"/>
      <c r="O301" s="1"/>
    </row>
    <row r="302" spans="1:15" ht="12.75" customHeight="1">
      <c r="A302" s="33">
        <v>292</v>
      </c>
      <c r="B302" s="53" t="s">
        <v>170</v>
      </c>
      <c r="C302" s="31">
        <v>1483.3</v>
      </c>
      <c r="D302" s="36">
        <v>1476.0833333333333</v>
      </c>
      <c r="E302" s="36">
        <v>1461.2166666666665</v>
      </c>
      <c r="F302" s="36">
        <v>1439.1333333333332</v>
      </c>
      <c r="G302" s="36">
        <v>1424.2666666666664</v>
      </c>
      <c r="H302" s="36">
        <v>1498.1666666666665</v>
      </c>
      <c r="I302" s="36">
        <v>1513.0333333333333</v>
      </c>
      <c r="J302" s="36">
        <v>1535.1166666666666</v>
      </c>
      <c r="K302" s="31">
        <v>1490.95</v>
      </c>
      <c r="L302" s="31">
        <v>1454</v>
      </c>
      <c r="M302" s="31">
        <v>9.7954899999999991</v>
      </c>
      <c r="N302" s="1"/>
      <c r="O302" s="1"/>
    </row>
    <row r="303" spans="1:15" ht="12.75" customHeight="1">
      <c r="A303" s="33">
        <v>293</v>
      </c>
      <c r="B303" s="53" t="s">
        <v>450</v>
      </c>
      <c r="C303" s="31">
        <v>1244.7</v>
      </c>
      <c r="D303" s="36">
        <v>1250.3166666666666</v>
      </c>
      <c r="E303" s="36">
        <v>1234.3833333333332</v>
      </c>
      <c r="F303" s="36">
        <v>1224.0666666666666</v>
      </c>
      <c r="G303" s="36">
        <v>1208.1333333333332</v>
      </c>
      <c r="H303" s="36">
        <v>1260.6333333333332</v>
      </c>
      <c r="I303" s="36">
        <v>1276.5666666666666</v>
      </c>
      <c r="J303" s="36">
        <v>1286.8833333333332</v>
      </c>
      <c r="K303" s="31">
        <v>1266.25</v>
      </c>
      <c r="L303" s="31">
        <v>1240</v>
      </c>
      <c r="M303" s="31">
        <v>0.61689000000000005</v>
      </c>
      <c r="N303" s="1"/>
      <c r="O303" s="1"/>
    </row>
    <row r="304" spans="1:15" ht="12.75" customHeight="1">
      <c r="A304" s="33">
        <v>294</v>
      </c>
      <c r="B304" s="53" t="s">
        <v>453</v>
      </c>
      <c r="C304" s="31">
        <v>1034.25</v>
      </c>
      <c r="D304" s="36">
        <v>1042.95</v>
      </c>
      <c r="E304" s="36">
        <v>1016.9000000000001</v>
      </c>
      <c r="F304" s="36">
        <v>999.55</v>
      </c>
      <c r="G304" s="36">
        <v>973.5</v>
      </c>
      <c r="H304" s="36">
        <v>1060.3000000000002</v>
      </c>
      <c r="I304" s="36">
        <v>1086.3499999999999</v>
      </c>
      <c r="J304" s="36">
        <v>1103.7000000000003</v>
      </c>
      <c r="K304" s="31">
        <v>1069</v>
      </c>
      <c r="L304" s="31">
        <v>1025.5999999999999</v>
      </c>
      <c r="M304" s="31">
        <v>9.7109699999999997</v>
      </c>
      <c r="N304" s="1"/>
      <c r="O304" s="1"/>
    </row>
    <row r="305" spans="1:15" ht="12.75" customHeight="1">
      <c r="A305" s="33">
        <v>295</v>
      </c>
      <c r="B305" s="53" t="s">
        <v>180</v>
      </c>
      <c r="C305" s="31">
        <v>1414.4</v>
      </c>
      <c r="D305" s="36">
        <v>1404.9333333333334</v>
      </c>
      <c r="E305" s="36">
        <v>1390.4666666666667</v>
      </c>
      <c r="F305" s="36">
        <v>1366.5333333333333</v>
      </c>
      <c r="G305" s="36">
        <v>1352.0666666666666</v>
      </c>
      <c r="H305" s="36">
        <v>1428.8666666666668</v>
      </c>
      <c r="I305" s="36">
        <v>1443.3333333333335</v>
      </c>
      <c r="J305" s="36">
        <v>1467.2666666666669</v>
      </c>
      <c r="K305" s="31">
        <v>1419.4</v>
      </c>
      <c r="L305" s="31">
        <v>1381</v>
      </c>
      <c r="M305" s="31">
        <v>7.6746499999999997</v>
      </c>
      <c r="N305" s="1"/>
      <c r="O305" s="1"/>
    </row>
    <row r="306" spans="1:15" ht="12.75" customHeight="1">
      <c r="A306" s="33">
        <v>296</v>
      </c>
      <c r="B306" s="53" t="s">
        <v>172</v>
      </c>
      <c r="C306" s="31">
        <v>278.60000000000002</v>
      </c>
      <c r="D306" s="36">
        <v>276.11666666666673</v>
      </c>
      <c r="E306" s="36">
        <v>272.18333333333345</v>
      </c>
      <c r="F306" s="36">
        <v>265.76666666666671</v>
      </c>
      <c r="G306" s="36">
        <v>261.83333333333343</v>
      </c>
      <c r="H306" s="36">
        <v>282.53333333333347</v>
      </c>
      <c r="I306" s="36">
        <v>286.46666666666675</v>
      </c>
      <c r="J306" s="36">
        <v>292.8833333333335</v>
      </c>
      <c r="K306" s="31">
        <v>280.05</v>
      </c>
      <c r="L306" s="31">
        <v>269.7</v>
      </c>
      <c r="M306" s="31">
        <v>34.307209999999998</v>
      </c>
      <c r="N306" s="1"/>
      <c r="O306" s="1"/>
    </row>
    <row r="307" spans="1:15" ht="12.75" customHeight="1">
      <c r="A307" s="33">
        <v>297</v>
      </c>
      <c r="B307" s="53" t="s">
        <v>171</v>
      </c>
      <c r="C307" s="31">
        <v>1640</v>
      </c>
      <c r="D307" s="36">
        <v>1636.6666666666667</v>
      </c>
      <c r="E307" s="36">
        <v>1628.3333333333335</v>
      </c>
      <c r="F307" s="36">
        <v>1616.6666666666667</v>
      </c>
      <c r="G307" s="36">
        <v>1608.3333333333335</v>
      </c>
      <c r="H307" s="36">
        <v>1648.3333333333335</v>
      </c>
      <c r="I307" s="36">
        <v>1656.666666666667</v>
      </c>
      <c r="J307" s="36">
        <v>1668.3333333333335</v>
      </c>
      <c r="K307" s="31">
        <v>1645</v>
      </c>
      <c r="L307" s="31">
        <v>1625</v>
      </c>
      <c r="M307" s="31">
        <v>30.756699999999999</v>
      </c>
      <c r="N307" s="1"/>
      <c r="O307" s="1"/>
    </row>
    <row r="308" spans="1:15" ht="12.75" customHeight="1">
      <c r="A308" s="33">
        <v>298</v>
      </c>
      <c r="B308" s="53" t="s">
        <v>454</v>
      </c>
      <c r="C308" s="31">
        <v>399</v>
      </c>
      <c r="D308" s="36">
        <v>399.9666666666667</v>
      </c>
      <c r="E308" s="36">
        <v>395.48333333333341</v>
      </c>
      <c r="F308" s="36">
        <v>391.9666666666667</v>
      </c>
      <c r="G308" s="36">
        <v>387.48333333333341</v>
      </c>
      <c r="H308" s="36">
        <v>403.48333333333341</v>
      </c>
      <c r="I308" s="36">
        <v>407.96666666666675</v>
      </c>
      <c r="J308" s="36">
        <v>411.48333333333341</v>
      </c>
      <c r="K308" s="31">
        <v>404.45</v>
      </c>
      <c r="L308" s="31">
        <v>396.45</v>
      </c>
      <c r="M308" s="31">
        <v>2.3087599999999999</v>
      </c>
      <c r="N308" s="1"/>
      <c r="O308" s="1"/>
    </row>
    <row r="309" spans="1:15" ht="12.75" customHeight="1">
      <c r="A309" s="33">
        <v>299</v>
      </c>
      <c r="B309" s="53" t="s">
        <v>455</v>
      </c>
      <c r="C309" s="31">
        <v>551.95000000000005</v>
      </c>
      <c r="D309" s="36">
        <v>552.85</v>
      </c>
      <c r="E309" s="36">
        <v>544.5</v>
      </c>
      <c r="F309" s="36">
        <v>537.04999999999995</v>
      </c>
      <c r="G309" s="36">
        <v>528.69999999999993</v>
      </c>
      <c r="H309" s="36">
        <v>560.30000000000007</v>
      </c>
      <c r="I309" s="36">
        <v>568.6500000000002</v>
      </c>
      <c r="J309" s="36">
        <v>576.10000000000014</v>
      </c>
      <c r="K309" s="31">
        <v>561.20000000000005</v>
      </c>
      <c r="L309" s="31">
        <v>545.4</v>
      </c>
      <c r="M309" s="31">
        <v>1.8021100000000001</v>
      </c>
      <c r="N309" s="1"/>
      <c r="O309" s="1"/>
    </row>
    <row r="310" spans="1:15" ht="12.75" customHeight="1">
      <c r="A310" s="33">
        <v>300</v>
      </c>
      <c r="B310" s="53" t="s">
        <v>456</v>
      </c>
      <c r="C310" s="31">
        <v>437.55</v>
      </c>
      <c r="D310" s="36">
        <v>438.68333333333334</v>
      </c>
      <c r="E310" s="36">
        <v>428.86666666666667</v>
      </c>
      <c r="F310" s="36">
        <v>420.18333333333334</v>
      </c>
      <c r="G310" s="36">
        <v>410.36666666666667</v>
      </c>
      <c r="H310" s="36">
        <v>447.36666666666667</v>
      </c>
      <c r="I310" s="36">
        <v>457.18333333333339</v>
      </c>
      <c r="J310" s="36">
        <v>465.86666666666667</v>
      </c>
      <c r="K310" s="31">
        <v>448.5</v>
      </c>
      <c r="L310" s="31">
        <v>430</v>
      </c>
      <c r="M310" s="31">
        <v>3.01376</v>
      </c>
      <c r="N310" s="1"/>
      <c r="O310" s="1"/>
    </row>
    <row r="311" spans="1:15" ht="12.75" customHeight="1">
      <c r="A311" s="33">
        <v>301</v>
      </c>
      <c r="B311" s="53" t="s">
        <v>173</v>
      </c>
      <c r="C311" s="31">
        <v>179.9</v>
      </c>
      <c r="D311" s="36">
        <v>180.20000000000002</v>
      </c>
      <c r="E311" s="36">
        <v>177.20000000000005</v>
      </c>
      <c r="F311" s="36">
        <v>174.50000000000003</v>
      </c>
      <c r="G311" s="36">
        <v>171.50000000000006</v>
      </c>
      <c r="H311" s="36">
        <v>182.90000000000003</v>
      </c>
      <c r="I311" s="36">
        <v>185.89999999999998</v>
      </c>
      <c r="J311" s="36">
        <v>188.60000000000002</v>
      </c>
      <c r="K311" s="31">
        <v>183.2</v>
      </c>
      <c r="L311" s="31">
        <v>177.5</v>
      </c>
      <c r="M311" s="31">
        <v>108.99563000000001</v>
      </c>
      <c r="N311" s="1"/>
      <c r="O311" s="1"/>
    </row>
    <row r="312" spans="1:15" ht="12.75" customHeight="1">
      <c r="A312" s="33">
        <v>302</v>
      </c>
      <c r="B312" s="53" t="s">
        <v>457</v>
      </c>
      <c r="C312" s="31">
        <v>179.6</v>
      </c>
      <c r="D312" s="36">
        <v>178.95000000000002</v>
      </c>
      <c r="E312" s="36">
        <v>173.65000000000003</v>
      </c>
      <c r="F312" s="36">
        <v>167.70000000000002</v>
      </c>
      <c r="G312" s="36">
        <v>162.40000000000003</v>
      </c>
      <c r="H312" s="36">
        <v>184.90000000000003</v>
      </c>
      <c r="I312" s="36">
        <v>190.20000000000005</v>
      </c>
      <c r="J312" s="36">
        <v>196.15000000000003</v>
      </c>
      <c r="K312" s="31">
        <v>184.25</v>
      </c>
      <c r="L312" s="31">
        <v>173</v>
      </c>
      <c r="M312" s="31">
        <v>102.62174</v>
      </c>
      <c r="N312" s="1"/>
      <c r="O312" s="1"/>
    </row>
    <row r="313" spans="1:15" ht="12.75" customHeight="1">
      <c r="A313" s="33">
        <v>303</v>
      </c>
      <c r="B313" s="53" t="s">
        <v>859</v>
      </c>
      <c r="C313" s="31">
        <v>2091.5</v>
      </c>
      <c r="D313" s="36">
        <v>2077.5666666666666</v>
      </c>
      <c r="E313" s="36">
        <v>2035.1333333333332</v>
      </c>
      <c r="F313" s="36">
        <v>1978.7666666666667</v>
      </c>
      <c r="G313" s="36">
        <v>1936.3333333333333</v>
      </c>
      <c r="H313" s="36">
        <v>2133.9333333333334</v>
      </c>
      <c r="I313" s="36">
        <v>2176.3666666666668</v>
      </c>
      <c r="J313" s="36">
        <v>2232.7333333333331</v>
      </c>
      <c r="K313" s="31">
        <v>2120</v>
      </c>
      <c r="L313" s="31">
        <v>2021.2</v>
      </c>
      <c r="M313" s="31">
        <v>1.7258500000000001</v>
      </c>
      <c r="N313" s="1"/>
      <c r="O313" s="1"/>
    </row>
    <row r="314" spans="1:15" ht="12.75" customHeight="1">
      <c r="A314" s="33">
        <v>304</v>
      </c>
      <c r="B314" s="53" t="s">
        <v>174</v>
      </c>
      <c r="C314" s="31">
        <v>516.6</v>
      </c>
      <c r="D314" s="36">
        <v>516.35</v>
      </c>
      <c r="E314" s="36">
        <v>508.85</v>
      </c>
      <c r="F314" s="36">
        <v>501.1</v>
      </c>
      <c r="G314" s="36">
        <v>493.6</v>
      </c>
      <c r="H314" s="36">
        <v>524.1</v>
      </c>
      <c r="I314" s="36">
        <v>531.6</v>
      </c>
      <c r="J314" s="36">
        <v>539.35</v>
      </c>
      <c r="K314" s="31">
        <v>523.85</v>
      </c>
      <c r="L314" s="31">
        <v>508.6</v>
      </c>
      <c r="M314" s="31">
        <v>21.464220000000001</v>
      </c>
      <c r="N314" s="1"/>
      <c r="O314" s="1"/>
    </row>
    <row r="315" spans="1:15" ht="12.75" customHeight="1">
      <c r="A315" s="33">
        <v>305</v>
      </c>
      <c r="B315" s="53" t="s">
        <v>175</v>
      </c>
      <c r="C315" s="31">
        <v>9991.4</v>
      </c>
      <c r="D315" s="36">
        <v>9967.15</v>
      </c>
      <c r="E315" s="36">
        <v>9899.2999999999993</v>
      </c>
      <c r="F315" s="36">
        <v>9807.1999999999989</v>
      </c>
      <c r="G315" s="36">
        <v>9739.3499999999985</v>
      </c>
      <c r="H315" s="36">
        <v>10059.25</v>
      </c>
      <c r="I315" s="36">
        <v>10127.100000000002</v>
      </c>
      <c r="J315" s="36">
        <v>10219.200000000001</v>
      </c>
      <c r="K315" s="31">
        <v>10035</v>
      </c>
      <c r="L315" s="31">
        <v>9875.0499999999993</v>
      </c>
      <c r="M315" s="31">
        <v>4.46516</v>
      </c>
      <c r="N315" s="1"/>
      <c r="O315" s="1"/>
    </row>
    <row r="316" spans="1:15" ht="12.75" customHeight="1">
      <c r="A316" s="33">
        <v>306</v>
      </c>
      <c r="B316" s="53" t="s">
        <v>458</v>
      </c>
      <c r="C316" s="31">
        <v>2792.1</v>
      </c>
      <c r="D316" s="36">
        <v>2802.1</v>
      </c>
      <c r="E316" s="36">
        <v>2726.6</v>
      </c>
      <c r="F316" s="36">
        <v>2661.1</v>
      </c>
      <c r="G316" s="36">
        <v>2585.6</v>
      </c>
      <c r="H316" s="36">
        <v>2867.6</v>
      </c>
      <c r="I316" s="36">
        <v>2943.1</v>
      </c>
      <c r="J316" s="36">
        <v>3008.6</v>
      </c>
      <c r="K316" s="31">
        <v>2877.6</v>
      </c>
      <c r="L316" s="31">
        <v>2736.6</v>
      </c>
      <c r="M316" s="31">
        <v>1.38744</v>
      </c>
      <c r="N316" s="1"/>
      <c r="O316" s="1"/>
    </row>
    <row r="317" spans="1:15" ht="12.75" customHeight="1">
      <c r="A317" s="33">
        <v>307</v>
      </c>
      <c r="B317" s="53" t="s">
        <v>179</v>
      </c>
      <c r="C317" s="31">
        <v>901.8</v>
      </c>
      <c r="D317" s="36">
        <v>892.44999999999993</v>
      </c>
      <c r="E317" s="36">
        <v>879.34999999999991</v>
      </c>
      <c r="F317" s="36">
        <v>856.9</v>
      </c>
      <c r="G317" s="36">
        <v>843.8</v>
      </c>
      <c r="H317" s="36">
        <v>914.89999999999986</v>
      </c>
      <c r="I317" s="36">
        <v>928</v>
      </c>
      <c r="J317" s="36">
        <v>950.44999999999982</v>
      </c>
      <c r="K317" s="31">
        <v>905.55</v>
      </c>
      <c r="L317" s="31">
        <v>870</v>
      </c>
      <c r="M317" s="31">
        <v>10.047779999999999</v>
      </c>
      <c r="N317" s="1"/>
      <c r="O317" s="1"/>
    </row>
    <row r="318" spans="1:15" ht="12.75" customHeight="1">
      <c r="A318" s="33">
        <v>308</v>
      </c>
      <c r="B318" s="53" t="s">
        <v>286</v>
      </c>
      <c r="C318" s="31">
        <v>725.15</v>
      </c>
      <c r="D318" s="36">
        <v>717.1</v>
      </c>
      <c r="E318" s="36">
        <v>702.85</v>
      </c>
      <c r="F318" s="36">
        <v>680.55</v>
      </c>
      <c r="G318" s="36">
        <v>666.3</v>
      </c>
      <c r="H318" s="36">
        <v>739.40000000000009</v>
      </c>
      <c r="I318" s="36">
        <v>753.65000000000009</v>
      </c>
      <c r="J318" s="36">
        <v>775.95000000000016</v>
      </c>
      <c r="K318" s="31">
        <v>731.35</v>
      </c>
      <c r="L318" s="31">
        <v>694.8</v>
      </c>
      <c r="M318" s="31">
        <v>29.660039999999999</v>
      </c>
      <c r="N318" s="1"/>
      <c r="O318" s="1"/>
    </row>
    <row r="319" spans="1:15" ht="12.75" customHeight="1">
      <c r="A319" s="33">
        <v>309</v>
      </c>
      <c r="B319" s="53" t="s">
        <v>459</v>
      </c>
      <c r="C319" s="31">
        <v>2319.1999999999998</v>
      </c>
      <c r="D319" s="36">
        <v>2330.2666666666664</v>
      </c>
      <c r="E319" s="36">
        <v>2294.5333333333328</v>
      </c>
      <c r="F319" s="36">
        <v>2269.8666666666663</v>
      </c>
      <c r="G319" s="36">
        <v>2234.1333333333328</v>
      </c>
      <c r="H319" s="36">
        <v>2354.9333333333329</v>
      </c>
      <c r="I319" s="36">
        <v>2390.6666666666665</v>
      </c>
      <c r="J319" s="36">
        <v>2415.333333333333</v>
      </c>
      <c r="K319" s="31">
        <v>2366</v>
      </c>
      <c r="L319" s="31">
        <v>2305.6</v>
      </c>
      <c r="M319" s="31">
        <v>6.3753700000000002</v>
      </c>
      <c r="N319" s="1"/>
      <c r="O319" s="1"/>
    </row>
    <row r="320" spans="1:15" ht="12.75" customHeight="1">
      <c r="A320" s="33">
        <v>310</v>
      </c>
      <c r="B320" s="53" t="s">
        <v>460</v>
      </c>
      <c r="C320" s="31">
        <v>718.45</v>
      </c>
      <c r="D320" s="36">
        <v>720.86666666666667</v>
      </c>
      <c r="E320" s="36">
        <v>709.93333333333339</v>
      </c>
      <c r="F320" s="36">
        <v>701.41666666666674</v>
      </c>
      <c r="G320" s="36">
        <v>690.48333333333346</v>
      </c>
      <c r="H320" s="36">
        <v>729.38333333333333</v>
      </c>
      <c r="I320" s="36">
        <v>740.31666666666649</v>
      </c>
      <c r="J320" s="36">
        <v>748.83333333333326</v>
      </c>
      <c r="K320" s="31">
        <v>731.8</v>
      </c>
      <c r="L320" s="31">
        <v>712.35</v>
      </c>
      <c r="M320" s="31">
        <v>0.72553000000000001</v>
      </c>
      <c r="N320" s="1"/>
      <c r="O320" s="1"/>
    </row>
    <row r="321" spans="1:15" ht="12.75" customHeight="1">
      <c r="A321" s="33">
        <v>311</v>
      </c>
      <c r="B321" s="53" t="s">
        <v>867</v>
      </c>
      <c r="C321" s="31">
        <v>1021.1</v>
      </c>
      <c r="D321" s="36">
        <v>1016.1833333333334</v>
      </c>
      <c r="E321" s="36">
        <v>993.36666666666679</v>
      </c>
      <c r="F321" s="36">
        <v>965.63333333333344</v>
      </c>
      <c r="G321" s="36">
        <v>942.81666666666683</v>
      </c>
      <c r="H321" s="36">
        <v>1043.9166666666667</v>
      </c>
      <c r="I321" s="36">
        <v>1066.7333333333333</v>
      </c>
      <c r="J321" s="36">
        <v>1094.4666666666667</v>
      </c>
      <c r="K321" s="31">
        <v>1039</v>
      </c>
      <c r="L321" s="31">
        <v>988.45</v>
      </c>
      <c r="M321" s="31">
        <v>0.95682999999999996</v>
      </c>
      <c r="N321" s="1"/>
      <c r="O321" s="1"/>
    </row>
    <row r="322" spans="1:15" ht="12.75" customHeight="1">
      <c r="A322" s="33">
        <v>312</v>
      </c>
      <c r="B322" s="53" t="s">
        <v>461</v>
      </c>
      <c r="C322" s="31">
        <v>1151.1500000000001</v>
      </c>
      <c r="D322" s="36">
        <v>1153.9833333333333</v>
      </c>
      <c r="E322" s="36">
        <v>1133.9666666666667</v>
      </c>
      <c r="F322" s="36">
        <v>1116.7833333333333</v>
      </c>
      <c r="G322" s="36">
        <v>1096.7666666666667</v>
      </c>
      <c r="H322" s="36">
        <v>1171.1666666666667</v>
      </c>
      <c r="I322" s="36">
        <v>1191.1833333333336</v>
      </c>
      <c r="J322" s="36">
        <v>1208.3666666666668</v>
      </c>
      <c r="K322" s="31">
        <v>1174</v>
      </c>
      <c r="L322" s="31">
        <v>1136.8</v>
      </c>
      <c r="M322" s="31">
        <v>2.0310299999999999</v>
      </c>
      <c r="N322" s="1"/>
      <c r="O322" s="1"/>
    </row>
    <row r="323" spans="1:15" ht="12.75" customHeight="1">
      <c r="A323" s="33">
        <v>313</v>
      </c>
      <c r="B323" s="53" t="s">
        <v>178</v>
      </c>
      <c r="C323" s="31">
        <v>1581.75</v>
      </c>
      <c r="D323" s="36">
        <v>1575.2</v>
      </c>
      <c r="E323" s="36">
        <v>1560.6000000000001</v>
      </c>
      <c r="F323" s="36">
        <v>1539.45</v>
      </c>
      <c r="G323" s="36">
        <v>1524.8500000000001</v>
      </c>
      <c r="H323" s="36">
        <v>1596.3500000000001</v>
      </c>
      <c r="I323" s="36">
        <v>1610.95</v>
      </c>
      <c r="J323" s="36">
        <v>1632.1000000000001</v>
      </c>
      <c r="K323" s="31">
        <v>1589.8</v>
      </c>
      <c r="L323" s="31">
        <v>1554.05</v>
      </c>
      <c r="M323" s="31">
        <v>2.0297800000000001</v>
      </c>
      <c r="N323" s="1"/>
      <c r="O323" s="1"/>
    </row>
    <row r="324" spans="1:15" ht="12.75" customHeight="1">
      <c r="A324" s="33">
        <v>314</v>
      </c>
      <c r="B324" s="53" t="s">
        <v>451</v>
      </c>
      <c r="C324" s="31">
        <v>80.75</v>
      </c>
      <c r="D324" s="36">
        <v>79.616666666666674</v>
      </c>
      <c r="E324" s="36">
        <v>76.433333333333351</v>
      </c>
      <c r="F324" s="36">
        <v>72.116666666666674</v>
      </c>
      <c r="G324" s="36">
        <v>68.933333333333351</v>
      </c>
      <c r="H324" s="36">
        <v>83.933333333333351</v>
      </c>
      <c r="I324" s="36">
        <v>87.116666666666688</v>
      </c>
      <c r="J324" s="36">
        <v>91.433333333333351</v>
      </c>
      <c r="K324" s="31">
        <v>82.8</v>
      </c>
      <c r="L324" s="31">
        <v>75.3</v>
      </c>
      <c r="M324" s="31">
        <v>230.91824</v>
      </c>
      <c r="N324" s="1"/>
      <c r="O324" s="1"/>
    </row>
    <row r="325" spans="1:15" ht="12.75" customHeight="1">
      <c r="A325" s="33">
        <v>315</v>
      </c>
      <c r="B325" s="53" t="s">
        <v>287</v>
      </c>
      <c r="C325" s="31">
        <v>61.7</v>
      </c>
      <c r="D325" s="36">
        <v>61.666666666666664</v>
      </c>
      <c r="E325" s="36">
        <v>61.383333333333326</v>
      </c>
      <c r="F325" s="36">
        <v>61.066666666666663</v>
      </c>
      <c r="G325" s="36">
        <v>60.783333333333324</v>
      </c>
      <c r="H325" s="36">
        <v>61.983333333333327</v>
      </c>
      <c r="I325" s="36">
        <v>62.266666666666673</v>
      </c>
      <c r="J325" s="36">
        <v>62.583333333333329</v>
      </c>
      <c r="K325" s="31">
        <v>61.95</v>
      </c>
      <c r="L325" s="31">
        <v>61.35</v>
      </c>
      <c r="M325" s="31">
        <v>47.95514</v>
      </c>
      <c r="N325" s="1"/>
      <c r="O325" s="1"/>
    </row>
    <row r="326" spans="1:15" ht="12.75" customHeight="1">
      <c r="A326" s="33">
        <v>316</v>
      </c>
      <c r="B326" s="53" t="s">
        <v>462</v>
      </c>
      <c r="C326" s="31">
        <v>1756.7</v>
      </c>
      <c r="D326" s="36">
        <v>1742.5666666666666</v>
      </c>
      <c r="E326" s="36">
        <v>1707.1333333333332</v>
      </c>
      <c r="F326" s="36">
        <v>1657.5666666666666</v>
      </c>
      <c r="G326" s="36">
        <v>1622.1333333333332</v>
      </c>
      <c r="H326" s="36">
        <v>1792.1333333333332</v>
      </c>
      <c r="I326" s="36">
        <v>1827.5666666666666</v>
      </c>
      <c r="J326" s="36">
        <v>1877.1333333333332</v>
      </c>
      <c r="K326" s="31">
        <v>1778</v>
      </c>
      <c r="L326" s="31">
        <v>1693</v>
      </c>
      <c r="M326" s="31">
        <v>3.5101599999999999</v>
      </c>
      <c r="N326" s="1"/>
      <c r="O326" s="1"/>
    </row>
    <row r="327" spans="1:15" ht="12.75" customHeight="1">
      <c r="A327" s="33">
        <v>317</v>
      </c>
      <c r="B327" s="53" t="s">
        <v>182</v>
      </c>
      <c r="C327" s="31">
        <v>2582.6999999999998</v>
      </c>
      <c r="D327" s="36">
        <v>2565.0666666666671</v>
      </c>
      <c r="E327" s="36">
        <v>2532.733333333334</v>
      </c>
      <c r="F327" s="36">
        <v>2482.7666666666669</v>
      </c>
      <c r="G327" s="36">
        <v>2450.4333333333338</v>
      </c>
      <c r="H327" s="36">
        <v>2615.0333333333342</v>
      </c>
      <c r="I327" s="36">
        <v>2647.3666666666672</v>
      </c>
      <c r="J327" s="36">
        <v>2697.3333333333344</v>
      </c>
      <c r="K327" s="31">
        <v>2597.4</v>
      </c>
      <c r="L327" s="31">
        <v>2515.1</v>
      </c>
      <c r="M327" s="31">
        <v>5.5754000000000001</v>
      </c>
      <c r="N327" s="1"/>
      <c r="O327" s="1"/>
    </row>
    <row r="328" spans="1:15" ht="12.75" customHeight="1">
      <c r="A328" s="33">
        <v>318</v>
      </c>
      <c r="B328" s="53" t="s">
        <v>183</v>
      </c>
      <c r="C328" s="31">
        <v>143873.60000000001</v>
      </c>
      <c r="D328" s="36">
        <v>141452.21666666665</v>
      </c>
      <c r="E328" s="36">
        <v>138754.43333333329</v>
      </c>
      <c r="F328" s="36">
        <v>133635.26666666663</v>
      </c>
      <c r="G328" s="36">
        <v>130937.48333333328</v>
      </c>
      <c r="H328" s="36">
        <v>146571.3833333333</v>
      </c>
      <c r="I328" s="36">
        <v>149269.16666666669</v>
      </c>
      <c r="J328" s="36">
        <v>154388.33333333331</v>
      </c>
      <c r="K328" s="31">
        <v>144150</v>
      </c>
      <c r="L328" s="31">
        <v>136333.04999999999</v>
      </c>
      <c r="M328" s="31">
        <v>0.26374999999999998</v>
      </c>
      <c r="N328" s="1"/>
      <c r="O328" s="1"/>
    </row>
    <row r="329" spans="1:15" ht="12.75" customHeight="1">
      <c r="A329" s="33">
        <v>319</v>
      </c>
      <c r="B329" s="53" t="s">
        <v>452</v>
      </c>
      <c r="C329" s="31">
        <v>2105.65</v>
      </c>
      <c r="D329" s="36">
        <v>2114.7166666666667</v>
      </c>
      <c r="E329" s="36">
        <v>2092.2333333333336</v>
      </c>
      <c r="F329" s="36">
        <v>2078.8166666666671</v>
      </c>
      <c r="G329" s="36">
        <v>2056.3333333333339</v>
      </c>
      <c r="H329" s="36">
        <v>2128.1333333333332</v>
      </c>
      <c r="I329" s="36">
        <v>2150.6166666666659</v>
      </c>
      <c r="J329" s="36">
        <v>2164.0333333333328</v>
      </c>
      <c r="K329" s="31">
        <v>2137.1999999999998</v>
      </c>
      <c r="L329" s="31">
        <v>2101.3000000000002</v>
      </c>
      <c r="M329" s="31">
        <v>1.1394599999999999</v>
      </c>
      <c r="N329" s="1"/>
      <c r="O329" s="1"/>
    </row>
    <row r="330" spans="1:15" ht="12.75" customHeight="1">
      <c r="A330" s="33">
        <v>320</v>
      </c>
      <c r="B330" s="53" t="s">
        <v>177</v>
      </c>
      <c r="C330" s="31">
        <v>3415.4</v>
      </c>
      <c r="D330" s="36">
        <v>3358.3833333333337</v>
      </c>
      <c r="E330" s="36">
        <v>3283.4666666666672</v>
      </c>
      <c r="F330" s="36">
        <v>3151.5333333333333</v>
      </c>
      <c r="G330" s="36">
        <v>3076.6166666666668</v>
      </c>
      <c r="H330" s="36">
        <v>3490.3166666666675</v>
      </c>
      <c r="I330" s="36">
        <v>3565.2333333333345</v>
      </c>
      <c r="J330" s="36">
        <v>3697.1666666666679</v>
      </c>
      <c r="K330" s="31">
        <v>3433.3</v>
      </c>
      <c r="L330" s="31">
        <v>3226.45</v>
      </c>
      <c r="M330" s="31">
        <v>13.327579999999999</v>
      </c>
      <c r="N330" s="1"/>
      <c r="O330" s="1"/>
    </row>
    <row r="331" spans="1:15" ht="12.75" customHeight="1">
      <c r="A331" s="33">
        <v>321</v>
      </c>
      <c r="B331" s="53" t="s">
        <v>184</v>
      </c>
      <c r="C331" s="31">
        <v>1393.95</v>
      </c>
      <c r="D331" s="36">
        <v>1394.1666666666667</v>
      </c>
      <c r="E331" s="36">
        <v>1383.8833333333334</v>
      </c>
      <c r="F331" s="36">
        <v>1373.8166666666666</v>
      </c>
      <c r="G331" s="36">
        <v>1363.5333333333333</v>
      </c>
      <c r="H331" s="36">
        <v>1404.2333333333336</v>
      </c>
      <c r="I331" s="36">
        <v>1414.5166666666669</v>
      </c>
      <c r="J331" s="36">
        <v>1424.5833333333337</v>
      </c>
      <c r="K331" s="31">
        <v>1404.45</v>
      </c>
      <c r="L331" s="31">
        <v>1384.1</v>
      </c>
      <c r="M331" s="31">
        <v>1.9094899999999999</v>
      </c>
      <c r="N331" s="1"/>
      <c r="O331" s="1"/>
    </row>
    <row r="332" spans="1:15" ht="12.75" customHeight="1">
      <c r="A332" s="33">
        <v>322</v>
      </c>
      <c r="B332" s="53" t="s">
        <v>469</v>
      </c>
      <c r="C332" s="31">
        <v>1246.9000000000001</v>
      </c>
      <c r="D332" s="36">
        <v>1249.6666666666667</v>
      </c>
      <c r="E332" s="36">
        <v>1229.3333333333335</v>
      </c>
      <c r="F332" s="36">
        <v>1211.7666666666667</v>
      </c>
      <c r="G332" s="36">
        <v>1191.4333333333334</v>
      </c>
      <c r="H332" s="36">
        <v>1267.2333333333336</v>
      </c>
      <c r="I332" s="36">
        <v>1287.5666666666671</v>
      </c>
      <c r="J332" s="36">
        <v>1305.1333333333337</v>
      </c>
      <c r="K332" s="31">
        <v>1270</v>
      </c>
      <c r="L332" s="31">
        <v>1232.0999999999999</v>
      </c>
      <c r="M332" s="31">
        <v>1.41533</v>
      </c>
      <c r="N332" s="1"/>
      <c r="O332" s="1"/>
    </row>
    <row r="333" spans="1:15" ht="12.75" customHeight="1">
      <c r="A333" s="33">
        <v>323</v>
      </c>
      <c r="B333" s="53" t="s">
        <v>463</v>
      </c>
      <c r="C333" s="31">
        <v>880</v>
      </c>
      <c r="D333" s="36">
        <v>878.69999999999993</v>
      </c>
      <c r="E333" s="36">
        <v>874.39999999999986</v>
      </c>
      <c r="F333" s="36">
        <v>868.8</v>
      </c>
      <c r="G333" s="36">
        <v>864.49999999999989</v>
      </c>
      <c r="H333" s="36">
        <v>884.29999999999984</v>
      </c>
      <c r="I333" s="36">
        <v>888.5999999999998</v>
      </c>
      <c r="J333" s="36">
        <v>894.19999999999982</v>
      </c>
      <c r="K333" s="31">
        <v>883</v>
      </c>
      <c r="L333" s="31">
        <v>873.1</v>
      </c>
      <c r="M333" s="31">
        <v>5.1261000000000001</v>
      </c>
      <c r="N333" s="1"/>
      <c r="O333" s="1"/>
    </row>
    <row r="334" spans="1:15" ht="12.75" customHeight="1">
      <c r="A334" s="33">
        <v>324</v>
      </c>
      <c r="B334" s="53" t="s">
        <v>185</v>
      </c>
      <c r="C334" s="31">
        <v>145.35</v>
      </c>
      <c r="D334" s="36">
        <v>145.08333333333334</v>
      </c>
      <c r="E334" s="36">
        <v>141.76666666666668</v>
      </c>
      <c r="F334" s="36">
        <v>138.18333333333334</v>
      </c>
      <c r="G334" s="36">
        <v>134.86666666666667</v>
      </c>
      <c r="H334" s="36">
        <v>148.66666666666669</v>
      </c>
      <c r="I334" s="36">
        <v>151.98333333333335</v>
      </c>
      <c r="J334" s="36">
        <v>155.56666666666669</v>
      </c>
      <c r="K334" s="31">
        <v>148.4</v>
      </c>
      <c r="L334" s="31">
        <v>141.5</v>
      </c>
      <c r="M334" s="31">
        <v>531.60333000000003</v>
      </c>
      <c r="N334" s="1"/>
      <c r="O334" s="1"/>
    </row>
    <row r="335" spans="1:15" ht="12.75" customHeight="1">
      <c r="A335" s="33">
        <v>325</v>
      </c>
      <c r="B335" s="53" t="s">
        <v>187</v>
      </c>
      <c r="C335" s="31">
        <v>3324.1</v>
      </c>
      <c r="D335" s="36">
        <v>3333.4333333333329</v>
      </c>
      <c r="E335" s="36">
        <v>3286.8666666666659</v>
      </c>
      <c r="F335" s="36">
        <v>3249.6333333333328</v>
      </c>
      <c r="G335" s="36">
        <v>3203.0666666666657</v>
      </c>
      <c r="H335" s="36">
        <v>3370.6666666666661</v>
      </c>
      <c r="I335" s="36">
        <v>3417.2333333333327</v>
      </c>
      <c r="J335" s="36">
        <v>3454.4666666666662</v>
      </c>
      <c r="K335" s="31">
        <v>3380</v>
      </c>
      <c r="L335" s="31">
        <v>3296.2</v>
      </c>
      <c r="M335" s="31">
        <v>2.2022200000000001</v>
      </c>
      <c r="N335" s="1"/>
      <c r="O335" s="1"/>
    </row>
    <row r="336" spans="1:15" ht="12.75" customHeight="1">
      <c r="A336" s="33">
        <v>326</v>
      </c>
      <c r="B336" s="53" t="s">
        <v>470</v>
      </c>
      <c r="C336" s="31">
        <v>893.4</v>
      </c>
      <c r="D336" s="36">
        <v>902.44999999999993</v>
      </c>
      <c r="E336" s="36">
        <v>875.94999999999982</v>
      </c>
      <c r="F336" s="36">
        <v>858.49999999999989</v>
      </c>
      <c r="G336" s="36">
        <v>831.99999999999977</v>
      </c>
      <c r="H336" s="36">
        <v>919.89999999999986</v>
      </c>
      <c r="I336" s="36">
        <v>946.40000000000009</v>
      </c>
      <c r="J336" s="36">
        <v>963.84999999999991</v>
      </c>
      <c r="K336" s="31">
        <v>928.95</v>
      </c>
      <c r="L336" s="31">
        <v>885</v>
      </c>
      <c r="M336" s="31">
        <v>2.2055799999999999</v>
      </c>
      <c r="N336" s="1"/>
      <c r="O336" s="1"/>
    </row>
    <row r="337" spans="1:15" ht="12.75" customHeight="1">
      <c r="A337" s="33">
        <v>327</v>
      </c>
      <c r="B337" s="53" t="s">
        <v>464</v>
      </c>
      <c r="C337" s="31">
        <v>127</v>
      </c>
      <c r="D337" s="36">
        <v>124.05</v>
      </c>
      <c r="E337" s="36">
        <v>119.65</v>
      </c>
      <c r="F337" s="36">
        <v>112.30000000000001</v>
      </c>
      <c r="G337" s="36">
        <v>107.90000000000002</v>
      </c>
      <c r="H337" s="36">
        <v>131.39999999999998</v>
      </c>
      <c r="I337" s="36">
        <v>135.80000000000001</v>
      </c>
      <c r="J337" s="36">
        <v>143.14999999999998</v>
      </c>
      <c r="K337" s="31">
        <v>128.44999999999999</v>
      </c>
      <c r="L337" s="31">
        <v>116.7</v>
      </c>
      <c r="M337" s="31">
        <v>1276.8094799999999</v>
      </c>
      <c r="N337" s="1"/>
      <c r="O337" s="1"/>
    </row>
    <row r="338" spans="1:15" ht="12.75" customHeight="1">
      <c r="A338" s="33">
        <v>328</v>
      </c>
      <c r="B338" s="53" t="s">
        <v>465</v>
      </c>
      <c r="C338" s="31">
        <v>212.2</v>
      </c>
      <c r="D338" s="36">
        <v>206.65</v>
      </c>
      <c r="E338" s="36">
        <v>199.65</v>
      </c>
      <c r="F338" s="36">
        <v>187.1</v>
      </c>
      <c r="G338" s="36">
        <v>180.1</v>
      </c>
      <c r="H338" s="36">
        <v>219.20000000000002</v>
      </c>
      <c r="I338" s="36">
        <v>226.20000000000002</v>
      </c>
      <c r="J338" s="36">
        <v>238.75000000000003</v>
      </c>
      <c r="K338" s="31">
        <v>213.65</v>
      </c>
      <c r="L338" s="31">
        <v>194.1</v>
      </c>
      <c r="M338" s="31">
        <v>184.09016</v>
      </c>
      <c r="N338" s="1"/>
      <c r="O338" s="1"/>
    </row>
    <row r="339" spans="1:15" ht="12.75" customHeight="1">
      <c r="A339" s="33">
        <v>329</v>
      </c>
      <c r="B339" s="53" t="s">
        <v>188</v>
      </c>
      <c r="C339" s="31">
        <v>2498.5500000000002</v>
      </c>
      <c r="D339" s="36">
        <v>2493.3833333333332</v>
      </c>
      <c r="E339" s="36">
        <v>2481.7666666666664</v>
      </c>
      <c r="F339" s="36">
        <v>2464.9833333333331</v>
      </c>
      <c r="G339" s="36">
        <v>2453.3666666666663</v>
      </c>
      <c r="H339" s="36">
        <v>2510.1666666666665</v>
      </c>
      <c r="I339" s="36">
        <v>2521.7833333333333</v>
      </c>
      <c r="J339" s="36">
        <v>2538.5666666666666</v>
      </c>
      <c r="K339" s="31">
        <v>2505</v>
      </c>
      <c r="L339" s="31">
        <v>2476.6</v>
      </c>
      <c r="M339" s="31">
        <v>6.3271899999999999</v>
      </c>
      <c r="N339" s="1"/>
      <c r="O339" s="1"/>
    </row>
    <row r="340" spans="1:15" ht="12.75" customHeight="1">
      <c r="A340" s="33">
        <v>330</v>
      </c>
      <c r="B340" s="53" t="s">
        <v>471</v>
      </c>
      <c r="C340" s="31">
        <v>117</v>
      </c>
      <c r="D340" s="36">
        <v>116.71666666666665</v>
      </c>
      <c r="E340" s="36">
        <v>108.7833333333333</v>
      </c>
      <c r="F340" s="36">
        <v>100.56666666666665</v>
      </c>
      <c r="G340" s="36">
        <v>92.633333333333297</v>
      </c>
      <c r="H340" s="36">
        <v>124.93333333333331</v>
      </c>
      <c r="I340" s="36">
        <v>132.86666666666667</v>
      </c>
      <c r="J340" s="36">
        <v>141.08333333333331</v>
      </c>
      <c r="K340" s="31">
        <v>124.65</v>
      </c>
      <c r="L340" s="31">
        <v>108.5</v>
      </c>
      <c r="M340" s="31">
        <v>43.182000000000002</v>
      </c>
      <c r="N340" s="1"/>
      <c r="O340" s="1"/>
    </row>
    <row r="341" spans="1:15" ht="12.75" customHeight="1">
      <c r="A341" s="33">
        <v>331</v>
      </c>
      <c r="B341" s="53" t="s">
        <v>466</v>
      </c>
      <c r="C341" s="31">
        <v>86.95</v>
      </c>
      <c r="D341" s="36">
        <v>87.116666666666674</v>
      </c>
      <c r="E341" s="36">
        <v>84.633333333333354</v>
      </c>
      <c r="F341" s="36">
        <v>82.316666666666677</v>
      </c>
      <c r="G341" s="36">
        <v>79.833333333333357</v>
      </c>
      <c r="H341" s="36">
        <v>89.433333333333351</v>
      </c>
      <c r="I341" s="36">
        <v>91.916666666666671</v>
      </c>
      <c r="J341" s="36">
        <v>94.233333333333348</v>
      </c>
      <c r="K341" s="31">
        <v>89.6</v>
      </c>
      <c r="L341" s="31">
        <v>84.8</v>
      </c>
      <c r="M341" s="31">
        <v>2293.9939300000001</v>
      </c>
      <c r="N341" s="1"/>
      <c r="O341" s="1"/>
    </row>
    <row r="342" spans="1:15" ht="12.75" customHeight="1">
      <c r="A342" s="33">
        <v>332</v>
      </c>
      <c r="B342" s="53" t="s">
        <v>288</v>
      </c>
      <c r="C342" s="31">
        <v>523.5</v>
      </c>
      <c r="D342" s="36">
        <v>520.48333333333335</v>
      </c>
      <c r="E342" s="36">
        <v>514.01666666666665</v>
      </c>
      <c r="F342" s="36">
        <v>504.5333333333333</v>
      </c>
      <c r="G342" s="36">
        <v>498.06666666666661</v>
      </c>
      <c r="H342" s="36">
        <v>529.9666666666667</v>
      </c>
      <c r="I342" s="36">
        <v>536.43333333333339</v>
      </c>
      <c r="J342" s="36">
        <v>545.91666666666674</v>
      </c>
      <c r="K342" s="31">
        <v>526.95000000000005</v>
      </c>
      <c r="L342" s="31">
        <v>511</v>
      </c>
      <c r="M342" s="31">
        <v>9.9108099999999997</v>
      </c>
      <c r="N342" s="1"/>
      <c r="O342" s="1"/>
    </row>
    <row r="343" spans="1:15" ht="12.75" customHeight="1">
      <c r="A343" s="33">
        <v>333</v>
      </c>
      <c r="B343" s="53" t="s">
        <v>467</v>
      </c>
      <c r="C343" s="31">
        <v>251</v>
      </c>
      <c r="D343" s="36">
        <v>249.61666666666667</v>
      </c>
      <c r="E343" s="36">
        <v>244.23333333333335</v>
      </c>
      <c r="F343" s="36">
        <v>237.46666666666667</v>
      </c>
      <c r="G343" s="36">
        <v>232.08333333333334</v>
      </c>
      <c r="H343" s="36">
        <v>256.38333333333333</v>
      </c>
      <c r="I343" s="36">
        <v>261.76666666666665</v>
      </c>
      <c r="J343" s="36">
        <v>268.53333333333336</v>
      </c>
      <c r="K343" s="31">
        <v>255</v>
      </c>
      <c r="L343" s="31">
        <v>242.85</v>
      </c>
      <c r="M343" s="31">
        <v>97.777950000000004</v>
      </c>
      <c r="N343" s="1"/>
      <c r="O343" s="1"/>
    </row>
    <row r="344" spans="1:15" ht="12.75" customHeight="1">
      <c r="A344" s="33">
        <v>334</v>
      </c>
      <c r="B344" s="53" t="s">
        <v>189</v>
      </c>
      <c r="C344" s="31">
        <v>220.95</v>
      </c>
      <c r="D344" s="36">
        <v>220.11666666666667</v>
      </c>
      <c r="E344" s="36">
        <v>218.23333333333335</v>
      </c>
      <c r="F344" s="36">
        <v>215.51666666666668</v>
      </c>
      <c r="G344" s="36">
        <v>213.63333333333335</v>
      </c>
      <c r="H344" s="36">
        <v>222.83333333333334</v>
      </c>
      <c r="I344" s="36">
        <v>224.71666666666667</v>
      </c>
      <c r="J344" s="36">
        <v>227.43333333333334</v>
      </c>
      <c r="K344" s="31">
        <v>222</v>
      </c>
      <c r="L344" s="31">
        <v>217.4</v>
      </c>
      <c r="M344" s="31">
        <v>169.93127000000001</v>
      </c>
      <c r="N344" s="1"/>
      <c r="O344" s="1"/>
    </row>
    <row r="345" spans="1:15" ht="12.75" customHeight="1">
      <c r="A345" s="33">
        <v>335</v>
      </c>
      <c r="B345" s="53" t="s">
        <v>854</v>
      </c>
      <c r="C345" s="31">
        <v>67.2</v>
      </c>
      <c r="D345" s="36">
        <v>64.983333333333334</v>
      </c>
      <c r="E345" s="36">
        <v>62.066666666666663</v>
      </c>
      <c r="F345" s="36">
        <v>56.93333333333333</v>
      </c>
      <c r="G345" s="36">
        <v>54.016666666666659</v>
      </c>
      <c r="H345" s="36">
        <v>70.116666666666674</v>
      </c>
      <c r="I345" s="36">
        <v>73.033333333333331</v>
      </c>
      <c r="J345" s="36">
        <v>78.166666666666671</v>
      </c>
      <c r="K345" s="31">
        <v>67.900000000000006</v>
      </c>
      <c r="L345" s="31">
        <v>59.85</v>
      </c>
      <c r="M345" s="31">
        <v>876.22769000000005</v>
      </c>
      <c r="N345" s="1"/>
      <c r="O345" s="1"/>
    </row>
    <row r="346" spans="1:15" ht="12.75" customHeight="1">
      <c r="A346" s="33">
        <v>336</v>
      </c>
      <c r="B346" s="53" t="s">
        <v>468</v>
      </c>
      <c r="C346" s="31">
        <v>270.85000000000002</v>
      </c>
      <c r="D346" s="36">
        <v>272.63333333333338</v>
      </c>
      <c r="E346" s="36">
        <v>268.21666666666675</v>
      </c>
      <c r="F346" s="36">
        <v>265.58333333333337</v>
      </c>
      <c r="G346" s="36">
        <v>261.16666666666674</v>
      </c>
      <c r="H346" s="36">
        <v>275.26666666666677</v>
      </c>
      <c r="I346" s="36">
        <v>279.68333333333339</v>
      </c>
      <c r="J346" s="36">
        <v>282.31666666666678</v>
      </c>
      <c r="K346" s="31">
        <v>277.05</v>
      </c>
      <c r="L346" s="31">
        <v>270</v>
      </c>
      <c r="M346" s="31">
        <v>6.5329199999999998</v>
      </c>
      <c r="N346" s="1"/>
      <c r="O346" s="1"/>
    </row>
    <row r="347" spans="1:15" ht="12.75" customHeight="1">
      <c r="A347" s="33">
        <v>337</v>
      </c>
      <c r="B347" s="53" t="s">
        <v>191</v>
      </c>
      <c r="C347" s="31">
        <v>324.55</v>
      </c>
      <c r="D347" s="36">
        <v>322.14999999999998</v>
      </c>
      <c r="E347" s="36">
        <v>318.54999999999995</v>
      </c>
      <c r="F347" s="36">
        <v>312.54999999999995</v>
      </c>
      <c r="G347" s="36">
        <v>308.94999999999993</v>
      </c>
      <c r="H347" s="36">
        <v>328.15</v>
      </c>
      <c r="I347" s="36">
        <v>331.75</v>
      </c>
      <c r="J347" s="36">
        <v>337.75</v>
      </c>
      <c r="K347" s="31">
        <v>325.75</v>
      </c>
      <c r="L347" s="31">
        <v>316.14999999999998</v>
      </c>
      <c r="M347" s="31">
        <v>246.94773000000001</v>
      </c>
      <c r="N347" s="1"/>
      <c r="O347" s="1"/>
    </row>
    <row r="348" spans="1:15" ht="12.75" customHeight="1">
      <c r="A348" s="33">
        <v>338</v>
      </c>
      <c r="B348" s="53" t="s">
        <v>472</v>
      </c>
      <c r="C348" s="31">
        <v>353.25</v>
      </c>
      <c r="D348" s="36">
        <v>353.61666666666662</v>
      </c>
      <c r="E348" s="36">
        <v>350.13333333333321</v>
      </c>
      <c r="F348" s="36">
        <v>347.01666666666659</v>
      </c>
      <c r="G348" s="36">
        <v>343.53333333333319</v>
      </c>
      <c r="H348" s="36">
        <v>356.73333333333323</v>
      </c>
      <c r="I348" s="36">
        <v>360.2166666666667</v>
      </c>
      <c r="J348" s="36">
        <v>363.33333333333326</v>
      </c>
      <c r="K348" s="31">
        <v>357.1</v>
      </c>
      <c r="L348" s="31">
        <v>350.5</v>
      </c>
      <c r="M348" s="31">
        <v>8.0393600000000003</v>
      </c>
      <c r="N348" s="1"/>
      <c r="O348" s="1"/>
    </row>
    <row r="349" spans="1:15" ht="12.75" customHeight="1">
      <c r="A349" s="33">
        <v>339</v>
      </c>
      <c r="B349" s="53" t="s">
        <v>192</v>
      </c>
      <c r="C349" s="31">
        <v>1307.95</v>
      </c>
      <c r="D349" s="36">
        <v>1299.6333333333334</v>
      </c>
      <c r="E349" s="36">
        <v>1284.9666666666669</v>
      </c>
      <c r="F349" s="36">
        <v>1261.9833333333336</v>
      </c>
      <c r="G349" s="36">
        <v>1247.3166666666671</v>
      </c>
      <c r="H349" s="36">
        <v>1322.6166666666668</v>
      </c>
      <c r="I349" s="36">
        <v>1337.2833333333333</v>
      </c>
      <c r="J349" s="36">
        <v>1360.2666666666667</v>
      </c>
      <c r="K349" s="31">
        <v>1314.3</v>
      </c>
      <c r="L349" s="31">
        <v>1276.6500000000001</v>
      </c>
      <c r="M349" s="31">
        <v>15.35108</v>
      </c>
      <c r="N349" s="1"/>
      <c r="O349" s="1"/>
    </row>
    <row r="350" spans="1:15" ht="12.75" customHeight="1">
      <c r="A350" s="33">
        <v>340</v>
      </c>
      <c r="B350" s="53" t="s">
        <v>194</v>
      </c>
      <c r="C350" s="31">
        <v>252.5</v>
      </c>
      <c r="D350" s="36">
        <v>248.85</v>
      </c>
      <c r="E350" s="36">
        <v>242.75</v>
      </c>
      <c r="F350" s="36">
        <v>233</v>
      </c>
      <c r="G350" s="36">
        <v>226.9</v>
      </c>
      <c r="H350" s="36">
        <v>258.60000000000002</v>
      </c>
      <c r="I350" s="36">
        <v>264.69999999999993</v>
      </c>
      <c r="J350" s="36">
        <v>274.45</v>
      </c>
      <c r="K350" s="31">
        <v>254.95</v>
      </c>
      <c r="L350" s="31">
        <v>239.1</v>
      </c>
      <c r="M350" s="31">
        <v>541.27939000000003</v>
      </c>
      <c r="N350" s="1"/>
      <c r="O350" s="1"/>
    </row>
    <row r="351" spans="1:15" ht="12.75" customHeight="1">
      <c r="A351" s="33">
        <v>341</v>
      </c>
      <c r="B351" s="53" t="s">
        <v>289</v>
      </c>
      <c r="C351" s="31">
        <v>413.6</v>
      </c>
      <c r="D351" s="36">
        <v>412.9666666666667</v>
      </c>
      <c r="E351" s="36">
        <v>404.93333333333339</v>
      </c>
      <c r="F351" s="36">
        <v>396.26666666666671</v>
      </c>
      <c r="G351" s="36">
        <v>388.23333333333341</v>
      </c>
      <c r="H351" s="36">
        <v>421.63333333333338</v>
      </c>
      <c r="I351" s="36">
        <v>429.66666666666669</v>
      </c>
      <c r="J351" s="36">
        <v>438.33333333333337</v>
      </c>
      <c r="K351" s="31">
        <v>421</v>
      </c>
      <c r="L351" s="31">
        <v>404.3</v>
      </c>
      <c r="M351" s="31">
        <v>39.466430000000003</v>
      </c>
      <c r="N351" s="1"/>
      <c r="O351" s="1"/>
    </row>
    <row r="352" spans="1:15" ht="12.75" customHeight="1">
      <c r="A352" s="33">
        <v>342</v>
      </c>
      <c r="B352" s="53" t="s">
        <v>473</v>
      </c>
      <c r="C352" s="31">
        <v>1693.75</v>
      </c>
      <c r="D352" s="36">
        <v>1725.7666666666667</v>
      </c>
      <c r="E352" s="36">
        <v>1652.9833333333333</v>
      </c>
      <c r="F352" s="36">
        <v>1612.2166666666667</v>
      </c>
      <c r="G352" s="36">
        <v>1539.4333333333334</v>
      </c>
      <c r="H352" s="36">
        <v>1766.5333333333333</v>
      </c>
      <c r="I352" s="36">
        <v>1839.3166666666666</v>
      </c>
      <c r="J352" s="36">
        <v>1880.0833333333333</v>
      </c>
      <c r="K352" s="31">
        <v>1798.55</v>
      </c>
      <c r="L352" s="31">
        <v>1685</v>
      </c>
      <c r="M352" s="31">
        <v>17.63522</v>
      </c>
      <c r="N352" s="1"/>
      <c r="O352" s="1"/>
    </row>
    <row r="353" spans="1:15" ht="12.75" customHeight="1">
      <c r="A353" s="33">
        <v>343</v>
      </c>
      <c r="B353" s="53" t="s">
        <v>290</v>
      </c>
      <c r="C353" s="31">
        <v>752.05</v>
      </c>
      <c r="D353" s="36">
        <v>756</v>
      </c>
      <c r="E353" s="36">
        <v>743.1</v>
      </c>
      <c r="F353" s="36">
        <v>734.15</v>
      </c>
      <c r="G353" s="36">
        <v>721.25</v>
      </c>
      <c r="H353" s="36">
        <v>764.95</v>
      </c>
      <c r="I353" s="36">
        <v>777.85000000000014</v>
      </c>
      <c r="J353" s="36">
        <v>786.80000000000007</v>
      </c>
      <c r="K353" s="31">
        <v>768.9</v>
      </c>
      <c r="L353" s="31">
        <v>747.05</v>
      </c>
      <c r="M353" s="31">
        <v>31.082519999999999</v>
      </c>
      <c r="N353" s="1"/>
      <c r="O353" s="1"/>
    </row>
    <row r="354" spans="1:15" ht="12.75" customHeight="1">
      <c r="A354" s="33">
        <v>344</v>
      </c>
      <c r="B354" s="53" t="s">
        <v>193</v>
      </c>
      <c r="C354" s="31">
        <v>6631.5</v>
      </c>
      <c r="D354" s="36">
        <v>6657.3166666666666</v>
      </c>
      <c r="E354" s="36">
        <v>6556.7833333333328</v>
      </c>
      <c r="F354" s="36">
        <v>6482.0666666666666</v>
      </c>
      <c r="G354" s="36">
        <v>6381.5333333333328</v>
      </c>
      <c r="H354" s="36">
        <v>6732.0333333333328</v>
      </c>
      <c r="I354" s="36">
        <v>6832.5666666666675</v>
      </c>
      <c r="J354" s="36">
        <v>6907.2833333333328</v>
      </c>
      <c r="K354" s="31">
        <v>6757.85</v>
      </c>
      <c r="L354" s="31">
        <v>6582.6</v>
      </c>
      <c r="M354" s="31">
        <v>2.0060699999999998</v>
      </c>
      <c r="N354" s="1"/>
      <c r="O354" s="1"/>
    </row>
    <row r="355" spans="1:15" ht="12.75" customHeight="1">
      <c r="A355" s="33">
        <v>345</v>
      </c>
      <c r="B355" s="53" t="s">
        <v>474</v>
      </c>
      <c r="C355" s="31">
        <v>212.8</v>
      </c>
      <c r="D355" s="36">
        <v>211.56666666666669</v>
      </c>
      <c r="E355" s="36">
        <v>209.08333333333337</v>
      </c>
      <c r="F355" s="36">
        <v>205.36666666666667</v>
      </c>
      <c r="G355" s="36">
        <v>202.88333333333335</v>
      </c>
      <c r="H355" s="36">
        <v>215.28333333333339</v>
      </c>
      <c r="I355" s="36">
        <v>217.76666666666668</v>
      </c>
      <c r="J355" s="36">
        <v>221.48333333333341</v>
      </c>
      <c r="K355" s="31">
        <v>214.05</v>
      </c>
      <c r="L355" s="31">
        <v>207.85</v>
      </c>
      <c r="M355" s="31">
        <v>3.7320000000000002</v>
      </c>
      <c r="N355" s="1"/>
      <c r="O355" s="1"/>
    </row>
    <row r="356" spans="1:15" ht="12.75" customHeight="1">
      <c r="A356" s="33">
        <v>346</v>
      </c>
      <c r="B356" s="53" t="s">
        <v>195</v>
      </c>
      <c r="C356" s="31">
        <v>37635.199999999997</v>
      </c>
      <c r="D356" s="36">
        <v>37323.98333333333</v>
      </c>
      <c r="E356" s="36">
        <v>36736.96666666666</v>
      </c>
      <c r="F356" s="36">
        <v>35838.73333333333</v>
      </c>
      <c r="G356" s="36">
        <v>35251.71666666666</v>
      </c>
      <c r="H356" s="36">
        <v>38222.21666666666</v>
      </c>
      <c r="I356" s="36">
        <v>38809.233333333337</v>
      </c>
      <c r="J356" s="36">
        <v>39707.46666666666</v>
      </c>
      <c r="K356" s="31">
        <v>37911</v>
      </c>
      <c r="L356" s="31">
        <v>36425.75</v>
      </c>
      <c r="M356" s="31">
        <v>0.41349999999999998</v>
      </c>
      <c r="N356" s="1"/>
      <c r="O356" s="1"/>
    </row>
    <row r="357" spans="1:15" ht="12.75" customHeight="1">
      <c r="A357" s="33">
        <v>347</v>
      </c>
      <c r="B357" s="53" t="s">
        <v>292</v>
      </c>
      <c r="C357" s="31">
        <v>1568.35</v>
      </c>
      <c r="D357" s="36">
        <v>1572.1333333333332</v>
      </c>
      <c r="E357" s="36">
        <v>1551.3166666666664</v>
      </c>
      <c r="F357" s="36">
        <v>1534.2833333333331</v>
      </c>
      <c r="G357" s="36">
        <v>1513.4666666666662</v>
      </c>
      <c r="H357" s="36">
        <v>1589.1666666666665</v>
      </c>
      <c r="I357" s="36">
        <v>1609.9833333333331</v>
      </c>
      <c r="J357" s="36">
        <v>1627.0166666666667</v>
      </c>
      <c r="K357" s="31">
        <v>1592.95</v>
      </c>
      <c r="L357" s="31">
        <v>1555.1</v>
      </c>
      <c r="M357" s="31">
        <v>1.72854</v>
      </c>
      <c r="N357" s="1"/>
      <c r="O357" s="1"/>
    </row>
    <row r="358" spans="1:15" ht="12.75" customHeight="1">
      <c r="A358" s="33">
        <v>348</v>
      </c>
      <c r="B358" s="53" t="s">
        <v>291</v>
      </c>
      <c r="C358" s="31">
        <v>900.1</v>
      </c>
      <c r="D358" s="36">
        <v>899.53333333333342</v>
      </c>
      <c r="E358" s="36">
        <v>890.51666666666688</v>
      </c>
      <c r="F358" s="36">
        <v>880.93333333333351</v>
      </c>
      <c r="G358" s="36">
        <v>871.91666666666697</v>
      </c>
      <c r="H358" s="36">
        <v>909.11666666666679</v>
      </c>
      <c r="I358" s="36">
        <v>918.13333333333344</v>
      </c>
      <c r="J358" s="36">
        <v>927.7166666666667</v>
      </c>
      <c r="K358" s="31">
        <v>908.55</v>
      </c>
      <c r="L358" s="31">
        <v>889.95</v>
      </c>
      <c r="M358" s="31">
        <v>8.1952599999999993</v>
      </c>
      <c r="N358" s="1"/>
      <c r="O358" s="1"/>
    </row>
    <row r="359" spans="1:15" ht="12.75" customHeight="1">
      <c r="A359" s="33">
        <v>349</v>
      </c>
      <c r="B359" s="53" t="s">
        <v>475</v>
      </c>
      <c r="C359" s="31">
        <v>323.45</v>
      </c>
      <c r="D359" s="36">
        <v>324.45</v>
      </c>
      <c r="E359" s="36">
        <v>316.39999999999998</v>
      </c>
      <c r="F359" s="36">
        <v>309.34999999999997</v>
      </c>
      <c r="G359" s="36">
        <v>301.29999999999995</v>
      </c>
      <c r="H359" s="36">
        <v>331.5</v>
      </c>
      <c r="I359" s="36">
        <v>339.55000000000007</v>
      </c>
      <c r="J359" s="36">
        <v>346.6</v>
      </c>
      <c r="K359" s="31">
        <v>332.5</v>
      </c>
      <c r="L359" s="31">
        <v>317.39999999999998</v>
      </c>
      <c r="M359" s="31">
        <v>47.521349999999998</v>
      </c>
      <c r="N359" s="1"/>
      <c r="O359" s="1"/>
    </row>
    <row r="360" spans="1:15" ht="12.75" customHeight="1">
      <c r="A360" s="33">
        <v>350</v>
      </c>
      <c r="B360" s="53" t="s">
        <v>197</v>
      </c>
      <c r="C360" s="31">
        <v>8637.6</v>
      </c>
      <c r="D360" s="36">
        <v>8551.1833333333325</v>
      </c>
      <c r="E360" s="36">
        <v>8447.366666666665</v>
      </c>
      <c r="F360" s="36">
        <v>8257.1333333333332</v>
      </c>
      <c r="G360" s="36">
        <v>8153.3166666666657</v>
      </c>
      <c r="H360" s="36">
        <v>8741.4166666666642</v>
      </c>
      <c r="I360" s="36">
        <v>8845.2333333333336</v>
      </c>
      <c r="J360" s="36">
        <v>9035.4666666666635</v>
      </c>
      <c r="K360" s="31">
        <v>8655</v>
      </c>
      <c r="L360" s="31">
        <v>8360.9500000000007</v>
      </c>
      <c r="M360" s="31">
        <v>5.1647600000000002</v>
      </c>
      <c r="N360" s="1"/>
      <c r="O360" s="1"/>
    </row>
    <row r="361" spans="1:15" ht="12.75" customHeight="1">
      <c r="A361" s="33">
        <v>351</v>
      </c>
      <c r="B361" s="53" t="s">
        <v>198</v>
      </c>
      <c r="C361" s="31">
        <v>262.95</v>
      </c>
      <c r="D361" s="36">
        <v>262.28333333333336</v>
      </c>
      <c r="E361" s="36">
        <v>258.26666666666671</v>
      </c>
      <c r="F361" s="36">
        <v>253.58333333333337</v>
      </c>
      <c r="G361" s="36">
        <v>249.56666666666672</v>
      </c>
      <c r="H361" s="36">
        <v>266.9666666666667</v>
      </c>
      <c r="I361" s="36">
        <v>270.98333333333335</v>
      </c>
      <c r="J361" s="36">
        <v>275.66666666666669</v>
      </c>
      <c r="K361" s="31">
        <v>266.3</v>
      </c>
      <c r="L361" s="31">
        <v>257.60000000000002</v>
      </c>
      <c r="M361" s="31">
        <v>155.32941</v>
      </c>
      <c r="N361" s="1"/>
      <c r="O361" s="1"/>
    </row>
    <row r="362" spans="1:15" ht="12.75" customHeight="1">
      <c r="A362" s="33">
        <v>352</v>
      </c>
      <c r="B362" s="53" t="s">
        <v>478</v>
      </c>
      <c r="C362" s="31">
        <v>4343.7</v>
      </c>
      <c r="D362" s="36">
        <v>4340.6500000000005</v>
      </c>
      <c r="E362" s="36">
        <v>4294.0500000000011</v>
      </c>
      <c r="F362" s="36">
        <v>4244.4000000000005</v>
      </c>
      <c r="G362" s="36">
        <v>4197.8000000000011</v>
      </c>
      <c r="H362" s="36">
        <v>4390.3000000000011</v>
      </c>
      <c r="I362" s="36">
        <v>4436.9000000000015</v>
      </c>
      <c r="J362" s="36">
        <v>4486.5500000000011</v>
      </c>
      <c r="K362" s="31">
        <v>4387.25</v>
      </c>
      <c r="L362" s="31">
        <v>4291</v>
      </c>
      <c r="M362" s="31">
        <v>0.21934999999999999</v>
      </c>
      <c r="N362" s="1"/>
      <c r="O362" s="1"/>
    </row>
    <row r="363" spans="1:15" ht="12.75" customHeight="1">
      <c r="A363" s="33">
        <v>353</v>
      </c>
      <c r="B363" s="53" t="s">
        <v>479</v>
      </c>
      <c r="C363" s="31">
        <v>2354.5500000000002</v>
      </c>
      <c r="D363" s="36">
        <v>2334.7000000000003</v>
      </c>
      <c r="E363" s="36">
        <v>2289.9500000000007</v>
      </c>
      <c r="F363" s="36">
        <v>2225.3500000000004</v>
      </c>
      <c r="G363" s="36">
        <v>2180.6000000000008</v>
      </c>
      <c r="H363" s="36">
        <v>2399.3000000000006</v>
      </c>
      <c r="I363" s="36">
        <v>2444.0499999999997</v>
      </c>
      <c r="J363" s="36">
        <v>2508.6500000000005</v>
      </c>
      <c r="K363" s="31">
        <v>2379.4499999999998</v>
      </c>
      <c r="L363" s="31">
        <v>2270.1</v>
      </c>
      <c r="M363" s="31">
        <v>3.8342499999999999</v>
      </c>
      <c r="N363" s="1"/>
      <c r="O363" s="1"/>
    </row>
    <row r="364" spans="1:15" ht="12.75" customHeight="1">
      <c r="A364" s="33">
        <v>354</v>
      </c>
      <c r="B364" s="53" t="s">
        <v>201</v>
      </c>
      <c r="C364" s="31">
        <v>3293.15</v>
      </c>
      <c r="D364" s="36">
        <v>3283.3166666666671</v>
      </c>
      <c r="E364" s="36">
        <v>3257.8333333333339</v>
      </c>
      <c r="F364" s="36">
        <v>3222.5166666666669</v>
      </c>
      <c r="G364" s="36">
        <v>3197.0333333333338</v>
      </c>
      <c r="H364" s="36">
        <v>3318.6333333333341</v>
      </c>
      <c r="I364" s="36">
        <v>3344.1166666666668</v>
      </c>
      <c r="J364" s="36">
        <v>3379.4333333333343</v>
      </c>
      <c r="K364" s="31">
        <v>3308.8</v>
      </c>
      <c r="L364" s="31">
        <v>3248</v>
      </c>
      <c r="M364" s="31">
        <v>2.1831399999999999</v>
      </c>
      <c r="N364" s="1"/>
      <c r="O364" s="1"/>
    </row>
    <row r="365" spans="1:15" ht="12.75" customHeight="1">
      <c r="A365" s="33">
        <v>355</v>
      </c>
      <c r="B365" s="53" t="s">
        <v>200</v>
      </c>
      <c r="C365" s="31">
        <v>2569.3000000000002</v>
      </c>
      <c r="D365" s="36">
        <v>2577.9333333333334</v>
      </c>
      <c r="E365" s="36">
        <v>2546.6166666666668</v>
      </c>
      <c r="F365" s="36">
        <v>2523.9333333333334</v>
      </c>
      <c r="G365" s="36">
        <v>2492.6166666666668</v>
      </c>
      <c r="H365" s="36">
        <v>2600.6166666666668</v>
      </c>
      <c r="I365" s="36">
        <v>2631.9333333333334</v>
      </c>
      <c r="J365" s="36">
        <v>2654.6166666666668</v>
      </c>
      <c r="K365" s="31">
        <v>2609.25</v>
      </c>
      <c r="L365" s="31">
        <v>2555.25</v>
      </c>
      <c r="M365" s="31">
        <v>10.16146</v>
      </c>
      <c r="N365" s="1"/>
      <c r="O365" s="1"/>
    </row>
    <row r="366" spans="1:15" ht="12.75" customHeight="1">
      <c r="A366" s="33">
        <v>356</v>
      </c>
      <c r="B366" s="53" t="s">
        <v>196</v>
      </c>
      <c r="C366" s="31">
        <v>884.05</v>
      </c>
      <c r="D366" s="36">
        <v>880.05000000000007</v>
      </c>
      <c r="E366" s="36">
        <v>859.10000000000014</v>
      </c>
      <c r="F366" s="36">
        <v>834.15000000000009</v>
      </c>
      <c r="G366" s="36">
        <v>813.20000000000016</v>
      </c>
      <c r="H366" s="36">
        <v>905.00000000000011</v>
      </c>
      <c r="I366" s="36">
        <v>925.95000000000016</v>
      </c>
      <c r="J366" s="36">
        <v>950.90000000000009</v>
      </c>
      <c r="K366" s="31">
        <v>901</v>
      </c>
      <c r="L366" s="31">
        <v>855.1</v>
      </c>
      <c r="M366" s="31">
        <v>21.751429999999999</v>
      </c>
      <c r="N366" s="1"/>
      <c r="O366" s="1"/>
    </row>
    <row r="367" spans="1:15" ht="12.75" customHeight="1">
      <c r="A367" s="33">
        <v>357</v>
      </c>
      <c r="B367" s="53" t="s">
        <v>480</v>
      </c>
      <c r="C367" s="31">
        <v>142.1</v>
      </c>
      <c r="D367" s="36">
        <v>142.78333333333333</v>
      </c>
      <c r="E367" s="36">
        <v>140.56666666666666</v>
      </c>
      <c r="F367" s="36">
        <v>139.03333333333333</v>
      </c>
      <c r="G367" s="36">
        <v>136.81666666666666</v>
      </c>
      <c r="H367" s="36">
        <v>144.31666666666666</v>
      </c>
      <c r="I367" s="36">
        <v>146.5333333333333</v>
      </c>
      <c r="J367" s="36">
        <v>148.06666666666666</v>
      </c>
      <c r="K367" s="31">
        <v>145</v>
      </c>
      <c r="L367" s="31">
        <v>141.25</v>
      </c>
      <c r="M367" s="31">
        <v>21.994399999999999</v>
      </c>
      <c r="N367" s="1"/>
      <c r="O367" s="1"/>
    </row>
    <row r="368" spans="1:15" ht="12.75" customHeight="1">
      <c r="A368" s="33">
        <v>358</v>
      </c>
      <c r="B368" s="53" t="s">
        <v>476</v>
      </c>
      <c r="C368" s="31">
        <v>791.25</v>
      </c>
      <c r="D368" s="36">
        <v>803</v>
      </c>
      <c r="E368" s="36">
        <v>771.6</v>
      </c>
      <c r="F368" s="36">
        <v>751.95</v>
      </c>
      <c r="G368" s="36">
        <v>720.55000000000007</v>
      </c>
      <c r="H368" s="36">
        <v>822.65</v>
      </c>
      <c r="I368" s="36">
        <v>854.05000000000007</v>
      </c>
      <c r="J368" s="36">
        <v>873.69999999999993</v>
      </c>
      <c r="K368" s="31">
        <v>834.4</v>
      </c>
      <c r="L368" s="31">
        <v>783.35</v>
      </c>
      <c r="M368" s="31">
        <v>10.857329999999999</v>
      </c>
      <c r="N368" s="1"/>
      <c r="O368" s="1"/>
    </row>
    <row r="369" spans="1:15" ht="12.75" customHeight="1">
      <c r="A369" s="33">
        <v>359</v>
      </c>
      <c r="B369" s="53" t="s">
        <v>477</v>
      </c>
      <c r="C369" s="31">
        <v>434.15</v>
      </c>
      <c r="D369" s="36">
        <v>433.45</v>
      </c>
      <c r="E369" s="36">
        <v>417.09999999999997</v>
      </c>
      <c r="F369" s="36">
        <v>400.04999999999995</v>
      </c>
      <c r="G369" s="36">
        <v>383.69999999999993</v>
      </c>
      <c r="H369" s="36">
        <v>450.5</v>
      </c>
      <c r="I369" s="36">
        <v>466.85</v>
      </c>
      <c r="J369" s="36">
        <v>483.90000000000003</v>
      </c>
      <c r="K369" s="31">
        <v>449.8</v>
      </c>
      <c r="L369" s="31">
        <v>416.4</v>
      </c>
      <c r="M369" s="31">
        <v>31.364660000000001</v>
      </c>
      <c r="N369" s="1"/>
      <c r="O369" s="1"/>
    </row>
    <row r="370" spans="1:15" ht="12.75" customHeight="1">
      <c r="A370" s="33">
        <v>360</v>
      </c>
      <c r="B370" s="53" t="s">
        <v>481</v>
      </c>
      <c r="C370" s="31">
        <v>1396.4</v>
      </c>
      <c r="D370" s="36">
        <v>1403.1000000000001</v>
      </c>
      <c r="E370" s="36">
        <v>1381.3000000000002</v>
      </c>
      <c r="F370" s="36">
        <v>1366.2</v>
      </c>
      <c r="G370" s="36">
        <v>1344.4</v>
      </c>
      <c r="H370" s="36">
        <v>1418.2000000000003</v>
      </c>
      <c r="I370" s="36">
        <v>1440</v>
      </c>
      <c r="J370" s="36">
        <v>1455.1000000000004</v>
      </c>
      <c r="K370" s="31">
        <v>1424.9</v>
      </c>
      <c r="L370" s="31">
        <v>1388</v>
      </c>
      <c r="M370" s="31">
        <v>0.72077999999999998</v>
      </c>
      <c r="N370" s="1"/>
      <c r="O370" s="1"/>
    </row>
    <row r="371" spans="1:15" ht="12.75" customHeight="1">
      <c r="A371" s="33">
        <v>361</v>
      </c>
      <c r="B371" s="53" t="s">
        <v>203</v>
      </c>
      <c r="C371" s="31">
        <v>4346.2</v>
      </c>
      <c r="D371" s="36">
        <v>4349.2666666666673</v>
      </c>
      <c r="E371" s="36">
        <v>4290.0333333333347</v>
      </c>
      <c r="F371" s="36">
        <v>4233.8666666666677</v>
      </c>
      <c r="G371" s="36">
        <v>4174.633333333335</v>
      </c>
      <c r="H371" s="36">
        <v>4405.4333333333343</v>
      </c>
      <c r="I371" s="36">
        <v>4464.6666666666661</v>
      </c>
      <c r="J371" s="36">
        <v>4520.8333333333339</v>
      </c>
      <c r="K371" s="31">
        <v>4408.5</v>
      </c>
      <c r="L371" s="31">
        <v>4293.1000000000004</v>
      </c>
      <c r="M371" s="31">
        <v>8.7890200000000007</v>
      </c>
      <c r="N371" s="1"/>
      <c r="O371" s="1"/>
    </row>
    <row r="372" spans="1:15" ht="12.75" customHeight="1">
      <c r="A372" s="33">
        <v>362</v>
      </c>
      <c r="B372" s="53" t="s">
        <v>482</v>
      </c>
      <c r="C372" s="31">
        <v>1000.95</v>
      </c>
      <c r="D372" s="36">
        <v>1007.4</v>
      </c>
      <c r="E372" s="36">
        <v>993.55</v>
      </c>
      <c r="F372" s="36">
        <v>986.15</v>
      </c>
      <c r="G372" s="36">
        <v>972.3</v>
      </c>
      <c r="H372" s="36">
        <v>1014.8</v>
      </c>
      <c r="I372" s="36">
        <v>1028.6500000000001</v>
      </c>
      <c r="J372" s="36">
        <v>1036.05</v>
      </c>
      <c r="K372" s="31">
        <v>1021.25</v>
      </c>
      <c r="L372" s="31">
        <v>1000</v>
      </c>
      <c r="M372" s="31">
        <v>1.6952499999999999</v>
      </c>
      <c r="N372" s="1"/>
      <c r="O372" s="1"/>
    </row>
    <row r="373" spans="1:15" ht="12.75" customHeight="1">
      <c r="A373" s="33">
        <v>363</v>
      </c>
      <c r="B373" s="53" t="s">
        <v>293</v>
      </c>
      <c r="C373" s="31">
        <v>482.9</v>
      </c>
      <c r="D373" s="36">
        <v>480.41666666666669</v>
      </c>
      <c r="E373" s="36">
        <v>476.23333333333335</v>
      </c>
      <c r="F373" s="36">
        <v>469.56666666666666</v>
      </c>
      <c r="G373" s="36">
        <v>465.38333333333333</v>
      </c>
      <c r="H373" s="36">
        <v>487.08333333333337</v>
      </c>
      <c r="I373" s="36">
        <v>491.26666666666665</v>
      </c>
      <c r="J373" s="36">
        <v>497.93333333333339</v>
      </c>
      <c r="K373" s="31">
        <v>484.6</v>
      </c>
      <c r="L373" s="31">
        <v>473.75</v>
      </c>
      <c r="M373" s="31">
        <v>14.670859999999999</v>
      </c>
      <c r="N373" s="1"/>
      <c r="O373" s="1"/>
    </row>
    <row r="374" spans="1:15" ht="12.75" customHeight="1">
      <c r="A374" s="33">
        <v>364</v>
      </c>
      <c r="B374" s="53" t="s">
        <v>199</v>
      </c>
      <c r="C374" s="31">
        <v>446.75</v>
      </c>
      <c r="D374" s="36">
        <v>438.93333333333339</v>
      </c>
      <c r="E374" s="36">
        <v>429.4166666666668</v>
      </c>
      <c r="F374" s="36">
        <v>412.08333333333343</v>
      </c>
      <c r="G374" s="36">
        <v>402.56666666666683</v>
      </c>
      <c r="H374" s="36">
        <v>456.26666666666677</v>
      </c>
      <c r="I374" s="36">
        <v>465.78333333333342</v>
      </c>
      <c r="J374" s="36">
        <v>483.11666666666673</v>
      </c>
      <c r="K374" s="31">
        <v>448.45</v>
      </c>
      <c r="L374" s="31">
        <v>421.6</v>
      </c>
      <c r="M374" s="31">
        <v>383.20305000000002</v>
      </c>
      <c r="N374" s="1"/>
      <c r="O374" s="1"/>
    </row>
    <row r="375" spans="1:15" ht="12.75" customHeight="1">
      <c r="A375" s="33">
        <v>365</v>
      </c>
      <c r="B375" s="53" t="s">
        <v>204</v>
      </c>
      <c r="C375" s="31">
        <v>253.95</v>
      </c>
      <c r="D375" s="36">
        <v>251.36666666666667</v>
      </c>
      <c r="E375" s="36">
        <v>247.73333333333335</v>
      </c>
      <c r="F375" s="36">
        <v>241.51666666666668</v>
      </c>
      <c r="G375" s="36">
        <v>237.88333333333335</v>
      </c>
      <c r="H375" s="36">
        <v>257.58333333333337</v>
      </c>
      <c r="I375" s="36">
        <v>261.2166666666667</v>
      </c>
      <c r="J375" s="36">
        <v>267.43333333333334</v>
      </c>
      <c r="K375" s="31">
        <v>255</v>
      </c>
      <c r="L375" s="31">
        <v>245.15</v>
      </c>
      <c r="M375" s="31">
        <v>261.81011000000001</v>
      </c>
      <c r="N375" s="1"/>
      <c r="O375" s="1"/>
    </row>
    <row r="376" spans="1:15" ht="12.75" customHeight="1">
      <c r="A376" s="33">
        <v>366</v>
      </c>
      <c r="B376" s="53" t="s">
        <v>483</v>
      </c>
      <c r="C376" s="31">
        <v>512.54999999999995</v>
      </c>
      <c r="D376" s="36">
        <v>513.91666666666663</v>
      </c>
      <c r="E376" s="36">
        <v>508.48333333333323</v>
      </c>
      <c r="F376" s="36">
        <v>504.41666666666663</v>
      </c>
      <c r="G376" s="36">
        <v>498.98333333333323</v>
      </c>
      <c r="H376" s="36">
        <v>517.98333333333323</v>
      </c>
      <c r="I376" s="36">
        <v>523.41666666666663</v>
      </c>
      <c r="J376" s="36">
        <v>527.48333333333323</v>
      </c>
      <c r="K376" s="31">
        <v>519.35</v>
      </c>
      <c r="L376" s="31">
        <v>509.85</v>
      </c>
      <c r="M376" s="31">
        <v>9.2279099999999996</v>
      </c>
      <c r="N376" s="1"/>
      <c r="O376" s="1"/>
    </row>
    <row r="377" spans="1:15" ht="12.75" customHeight="1">
      <c r="A377" s="33">
        <v>367</v>
      </c>
      <c r="B377" s="53" t="s">
        <v>294</v>
      </c>
      <c r="C377" s="31">
        <v>1212.8</v>
      </c>
      <c r="D377" s="36">
        <v>1201.95</v>
      </c>
      <c r="E377" s="36">
        <v>1173.6500000000001</v>
      </c>
      <c r="F377" s="36">
        <v>1134.5</v>
      </c>
      <c r="G377" s="36">
        <v>1106.2</v>
      </c>
      <c r="H377" s="36">
        <v>1241.1000000000001</v>
      </c>
      <c r="I377" s="36">
        <v>1269.3999999999999</v>
      </c>
      <c r="J377" s="36">
        <v>1308.5500000000002</v>
      </c>
      <c r="K377" s="31">
        <v>1230.25</v>
      </c>
      <c r="L377" s="31">
        <v>1162.8</v>
      </c>
      <c r="M377" s="31">
        <v>10.05109</v>
      </c>
      <c r="N377" s="1"/>
      <c r="O377" s="1"/>
    </row>
    <row r="378" spans="1:15" ht="12.75" customHeight="1">
      <c r="A378" s="33">
        <v>368</v>
      </c>
      <c r="B378" s="53" t="s">
        <v>484</v>
      </c>
      <c r="C378" s="31">
        <v>705.75</v>
      </c>
      <c r="D378" s="36">
        <v>701.04999999999984</v>
      </c>
      <c r="E378" s="36">
        <v>690.74999999999966</v>
      </c>
      <c r="F378" s="36">
        <v>675.74999999999977</v>
      </c>
      <c r="G378" s="36">
        <v>665.44999999999959</v>
      </c>
      <c r="H378" s="36">
        <v>716.04999999999973</v>
      </c>
      <c r="I378" s="36">
        <v>726.34999999999991</v>
      </c>
      <c r="J378" s="36">
        <v>741.3499999999998</v>
      </c>
      <c r="K378" s="31">
        <v>711.35</v>
      </c>
      <c r="L378" s="31">
        <v>686.05</v>
      </c>
      <c r="M378" s="31">
        <v>1.3209500000000001</v>
      </c>
      <c r="N378" s="1"/>
      <c r="O378" s="1"/>
    </row>
    <row r="379" spans="1:15" ht="12.75" customHeight="1">
      <c r="A379" s="33">
        <v>369</v>
      </c>
      <c r="B379" s="53" t="s">
        <v>485</v>
      </c>
      <c r="C379" s="31">
        <v>172.9</v>
      </c>
      <c r="D379" s="36">
        <v>170.91666666666666</v>
      </c>
      <c r="E379" s="36">
        <v>167.93333333333331</v>
      </c>
      <c r="F379" s="36">
        <v>162.96666666666664</v>
      </c>
      <c r="G379" s="36">
        <v>159.98333333333329</v>
      </c>
      <c r="H379" s="36">
        <v>175.88333333333333</v>
      </c>
      <c r="I379" s="36">
        <v>178.86666666666667</v>
      </c>
      <c r="J379" s="36">
        <v>183.83333333333334</v>
      </c>
      <c r="K379" s="31">
        <v>173.9</v>
      </c>
      <c r="L379" s="31">
        <v>165.95</v>
      </c>
      <c r="M379" s="31">
        <v>3.7669700000000002</v>
      </c>
      <c r="N379" s="1"/>
      <c r="O379" s="1"/>
    </row>
    <row r="380" spans="1:15" ht="12.75" customHeight="1">
      <c r="A380" s="33">
        <v>370</v>
      </c>
      <c r="B380" s="53" t="s">
        <v>295</v>
      </c>
      <c r="C380" s="31">
        <v>17266.95</v>
      </c>
      <c r="D380" s="36">
        <v>17212.166666666668</v>
      </c>
      <c r="E380" s="36">
        <v>17107.333333333336</v>
      </c>
      <c r="F380" s="36">
        <v>16947.716666666667</v>
      </c>
      <c r="G380" s="36">
        <v>16842.883333333335</v>
      </c>
      <c r="H380" s="36">
        <v>17371.783333333336</v>
      </c>
      <c r="I380" s="36">
        <v>17476.616666666672</v>
      </c>
      <c r="J380" s="36">
        <v>17636.233333333337</v>
      </c>
      <c r="K380" s="31">
        <v>17317</v>
      </c>
      <c r="L380" s="31">
        <v>17052.55</v>
      </c>
      <c r="M380" s="31">
        <v>2.7470000000000001E-2</v>
      </c>
      <c r="N380" s="1"/>
      <c r="O380" s="1"/>
    </row>
    <row r="381" spans="1:15" ht="12.75" customHeight="1">
      <c r="A381" s="33">
        <v>371</v>
      </c>
      <c r="B381" s="53" t="s">
        <v>202</v>
      </c>
      <c r="C381" s="31">
        <v>107.5</v>
      </c>
      <c r="D381" s="36">
        <v>107.48333333333333</v>
      </c>
      <c r="E381" s="36">
        <v>105.46666666666667</v>
      </c>
      <c r="F381" s="36">
        <v>103.43333333333334</v>
      </c>
      <c r="G381" s="36">
        <v>101.41666666666667</v>
      </c>
      <c r="H381" s="36">
        <v>109.51666666666667</v>
      </c>
      <c r="I381" s="36">
        <v>111.53333333333335</v>
      </c>
      <c r="J381" s="36">
        <v>113.56666666666666</v>
      </c>
      <c r="K381" s="31">
        <v>109.5</v>
      </c>
      <c r="L381" s="31">
        <v>105.45</v>
      </c>
      <c r="M381" s="31">
        <v>1081.49443</v>
      </c>
      <c r="N381" s="1"/>
      <c r="O381" s="1"/>
    </row>
    <row r="382" spans="1:15" ht="12.75" customHeight="1">
      <c r="A382" s="33">
        <v>372</v>
      </c>
      <c r="B382" s="53" t="s">
        <v>206</v>
      </c>
      <c r="C382" s="31">
        <v>1490.35</v>
      </c>
      <c r="D382" s="36">
        <v>1485.3333333333333</v>
      </c>
      <c r="E382" s="36">
        <v>1470.0166666666664</v>
      </c>
      <c r="F382" s="36">
        <v>1449.6833333333332</v>
      </c>
      <c r="G382" s="36">
        <v>1434.3666666666663</v>
      </c>
      <c r="H382" s="36">
        <v>1505.6666666666665</v>
      </c>
      <c r="I382" s="36">
        <v>1520.9833333333336</v>
      </c>
      <c r="J382" s="36">
        <v>1541.3166666666666</v>
      </c>
      <c r="K382" s="31">
        <v>1500.65</v>
      </c>
      <c r="L382" s="31">
        <v>1465</v>
      </c>
      <c r="M382" s="31">
        <v>9.5112000000000005</v>
      </c>
      <c r="N382" s="1"/>
      <c r="O382" s="1"/>
    </row>
    <row r="383" spans="1:15" ht="12.75" customHeight="1">
      <c r="A383" s="33">
        <v>373</v>
      </c>
      <c r="B383" s="53" t="s">
        <v>486</v>
      </c>
      <c r="C383" s="31">
        <v>489.7</v>
      </c>
      <c r="D383" s="36">
        <v>489.58333333333331</v>
      </c>
      <c r="E383" s="36">
        <v>485.16666666666663</v>
      </c>
      <c r="F383" s="36">
        <v>480.63333333333333</v>
      </c>
      <c r="G383" s="36">
        <v>476.21666666666664</v>
      </c>
      <c r="H383" s="36">
        <v>494.11666666666662</v>
      </c>
      <c r="I383" s="36">
        <v>498.53333333333325</v>
      </c>
      <c r="J383" s="36">
        <v>503.06666666666661</v>
      </c>
      <c r="K383" s="31">
        <v>494</v>
      </c>
      <c r="L383" s="31">
        <v>485.05</v>
      </c>
      <c r="M383" s="31">
        <v>2.0068899999999998</v>
      </c>
      <c r="N383" s="1"/>
      <c r="O383" s="1"/>
    </row>
    <row r="384" spans="1:15" ht="12.75" customHeight="1">
      <c r="A384" s="33">
        <v>374</v>
      </c>
      <c r="B384" s="53" t="s">
        <v>489</v>
      </c>
      <c r="C384" s="31">
        <v>1611.5</v>
      </c>
      <c r="D384" s="36">
        <v>1625.8666666666668</v>
      </c>
      <c r="E384" s="36">
        <v>1591.3833333333337</v>
      </c>
      <c r="F384" s="36">
        <v>1571.2666666666669</v>
      </c>
      <c r="G384" s="36">
        <v>1536.7833333333338</v>
      </c>
      <c r="H384" s="36">
        <v>1645.9833333333336</v>
      </c>
      <c r="I384" s="36">
        <v>1680.4666666666667</v>
      </c>
      <c r="J384" s="36">
        <v>1700.5833333333335</v>
      </c>
      <c r="K384" s="31">
        <v>1660.35</v>
      </c>
      <c r="L384" s="31">
        <v>1605.75</v>
      </c>
      <c r="M384" s="31">
        <v>0.93572</v>
      </c>
      <c r="N384" s="1"/>
      <c r="O384" s="1"/>
    </row>
    <row r="385" spans="1:15" ht="12.75" customHeight="1">
      <c r="A385" s="33">
        <v>375</v>
      </c>
      <c r="B385" s="53" t="s">
        <v>490</v>
      </c>
      <c r="C385" s="31">
        <v>299.05</v>
      </c>
      <c r="D385" s="36">
        <v>300.34999999999997</v>
      </c>
      <c r="E385" s="36">
        <v>291.99999999999994</v>
      </c>
      <c r="F385" s="36">
        <v>284.95</v>
      </c>
      <c r="G385" s="36">
        <v>276.59999999999997</v>
      </c>
      <c r="H385" s="36">
        <v>307.39999999999992</v>
      </c>
      <c r="I385" s="36">
        <v>315.74999999999994</v>
      </c>
      <c r="J385" s="36">
        <v>322.7999999999999</v>
      </c>
      <c r="K385" s="31">
        <v>308.7</v>
      </c>
      <c r="L385" s="31">
        <v>293.3</v>
      </c>
      <c r="M385" s="31">
        <v>171.98256000000001</v>
      </c>
      <c r="N385" s="1"/>
      <c r="O385" s="1"/>
    </row>
    <row r="386" spans="1:15" ht="12.75" customHeight="1">
      <c r="A386" s="33">
        <v>376</v>
      </c>
      <c r="B386" s="53" t="s">
        <v>207</v>
      </c>
      <c r="C386" s="31">
        <v>186</v>
      </c>
      <c r="D386" s="36">
        <v>183.83333333333334</v>
      </c>
      <c r="E386" s="36">
        <v>179.16666666666669</v>
      </c>
      <c r="F386" s="36">
        <v>172.33333333333334</v>
      </c>
      <c r="G386" s="36">
        <v>167.66666666666669</v>
      </c>
      <c r="H386" s="36">
        <v>190.66666666666669</v>
      </c>
      <c r="I386" s="36">
        <v>195.33333333333337</v>
      </c>
      <c r="J386" s="36">
        <v>202.16666666666669</v>
      </c>
      <c r="K386" s="31">
        <v>188.5</v>
      </c>
      <c r="L386" s="31">
        <v>177</v>
      </c>
      <c r="M386" s="31">
        <v>206.41077000000001</v>
      </c>
      <c r="N386" s="1"/>
      <c r="O386" s="1"/>
    </row>
    <row r="387" spans="1:15" ht="12.75" customHeight="1">
      <c r="A387" s="33">
        <v>377</v>
      </c>
      <c r="B387" s="53" t="s">
        <v>491</v>
      </c>
      <c r="C387" s="31">
        <v>1239.5</v>
      </c>
      <c r="D387" s="36">
        <v>1230.8666666666666</v>
      </c>
      <c r="E387" s="36">
        <v>1215.7333333333331</v>
      </c>
      <c r="F387" s="36">
        <v>1191.9666666666665</v>
      </c>
      <c r="G387" s="36">
        <v>1176.833333333333</v>
      </c>
      <c r="H387" s="36">
        <v>1254.6333333333332</v>
      </c>
      <c r="I387" s="36">
        <v>1269.7666666666669</v>
      </c>
      <c r="J387" s="36">
        <v>1293.5333333333333</v>
      </c>
      <c r="K387" s="31">
        <v>1246</v>
      </c>
      <c r="L387" s="31">
        <v>1207.0999999999999</v>
      </c>
      <c r="M387" s="31">
        <v>0.44574999999999998</v>
      </c>
      <c r="N387" s="1"/>
      <c r="O387" s="1"/>
    </row>
    <row r="388" spans="1:15" ht="12.75" customHeight="1">
      <c r="A388" s="33">
        <v>378</v>
      </c>
      <c r="B388" s="53" t="s">
        <v>492</v>
      </c>
      <c r="C388" s="31">
        <v>351.55</v>
      </c>
      <c r="D388" s="36">
        <v>352.36666666666662</v>
      </c>
      <c r="E388" s="36">
        <v>350.18333333333322</v>
      </c>
      <c r="F388" s="36">
        <v>348.81666666666661</v>
      </c>
      <c r="G388" s="36">
        <v>346.63333333333321</v>
      </c>
      <c r="H388" s="36">
        <v>353.73333333333323</v>
      </c>
      <c r="I388" s="36">
        <v>355.91666666666663</v>
      </c>
      <c r="J388" s="36">
        <v>357.28333333333325</v>
      </c>
      <c r="K388" s="31">
        <v>354.55</v>
      </c>
      <c r="L388" s="31">
        <v>351</v>
      </c>
      <c r="M388" s="31">
        <v>3.7708300000000001</v>
      </c>
      <c r="N388" s="1"/>
      <c r="O388" s="1"/>
    </row>
    <row r="389" spans="1:15" ht="12.75" customHeight="1">
      <c r="A389" s="33">
        <v>379</v>
      </c>
      <c r="B389" s="53" t="s">
        <v>493</v>
      </c>
      <c r="C389" s="31">
        <v>264.75</v>
      </c>
      <c r="D389" s="36">
        <v>265.28333333333336</v>
      </c>
      <c r="E389" s="36">
        <v>258.31666666666672</v>
      </c>
      <c r="F389" s="36">
        <v>251.88333333333338</v>
      </c>
      <c r="G389" s="36">
        <v>244.91666666666674</v>
      </c>
      <c r="H389" s="36">
        <v>271.7166666666667</v>
      </c>
      <c r="I389" s="36">
        <v>278.68333333333328</v>
      </c>
      <c r="J389" s="36">
        <v>285.11666666666667</v>
      </c>
      <c r="K389" s="31">
        <v>272.25</v>
      </c>
      <c r="L389" s="31">
        <v>258.85000000000002</v>
      </c>
      <c r="M389" s="31">
        <v>27.888000000000002</v>
      </c>
      <c r="N389" s="1"/>
      <c r="O389" s="1"/>
    </row>
    <row r="390" spans="1:15" ht="12.75" customHeight="1">
      <c r="A390" s="33">
        <v>380</v>
      </c>
      <c r="B390" s="53" t="s">
        <v>494</v>
      </c>
      <c r="C390" s="31">
        <v>183.65</v>
      </c>
      <c r="D390" s="36">
        <v>183.86666666666665</v>
      </c>
      <c r="E390" s="36">
        <v>179.98333333333329</v>
      </c>
      <c r="F390" s="36">
        <v>176.31666666666663</v>
      </c>
      <c r="G390" s="36">
        <v>172.43333333333328</v>
      </c>
      <c r="H390" s="36">
        <v>187.5333333333333</v>
      </c>
      <c r="I390" s="36">
        <v>191.41666666666669</v>
      </c>
      <c r="J390" s="36">
        <v>195.08333333333331</v>
      </c>
      <c r="K390" s="31">
        <v>187.75</v>
      </c>
      <c r="L390" s="31">
        <v>180.2</v>
      </c>
      <c r="M390" s="31">
        <v>79.705420000000004</v>
      </c>
      <c r="N390" s="1"/>
      <c r="O390" s="1"/>
    </row>
    <row r="391" spans="1:15" ht="12.75" customHeight="1">
      <c r="A391" s="33">
        <v>381</v>
      </c>
      <c r="B391" s="53" t="s">
        <v>495</v>
      </c>
      <c r="C391" s="31">
        <v>3196</v>
      </c>
      <c r="D391" s="36">
        <v>3193.5333333333333</v>
      </c>
      <c r="E391" s="36">
        <v>3157.0666666666666</v>
      </c>
      <c r="F391" s="36">
        <v>3118.1333333333332</v>
      </c>
      <c r="G391" s="36">
        <v>3081.6666666666665</v>
      </c>
      <c r="H391" s="36">
        <v>3232.4666666666667</v>
      </c>
      <c r="I391" s="36">
        <v>3268.9333333333329</v>
      </c>
      <c r="J391" s="36">
        <v>3307.8666666666668</v>
      </c>
      <c r="K391" s="31">
        <v>3230</v>
      </c>
      <c r="L391" s="31">
        <v>3154.6</v>
      </c>
      <c r="M391" s="31">
        <v>0.24729000000000001</v>
      </c>
      <c r="N391" s="1"/>
      <c r="O391" s="1"/>
    </row>
    <row r="392" spans="1:15" ht="12.75" customHeight="1">
      <c r="A392" s="33">
        <v>382</v>
      </c>
      <c r="B392" s="53" t="s">
        <v>496</v>
      </c>
      <c r="C392" s="31">
        <v>84.25</v>
      </c>
      <c r="D392" s="36">
        <v>83.850000000000009</v>
      </c>
      <c r="E392" s="36">
        <v>81.350000000000023</v>
      </c>
      <c r="F392" s="36">
        <v>78.450000000000017</v>
      </c>
      <c r="G392" s="36">
        <v>75.950000000000031</v>
      </c>
      <c r="H392" s="36">
        <v>86.750000000000014</v>
      </c>
      <c r="I392" s="36">
        <v>89.249999999999986</v>
      </c>
      <c r="J392" s="36">
        <v>92.15</v>
      </c>
      <c r="K392" s="31">
        <v>86.35</v>
      </c>
      <c r="L392" s="31">
        <v>80.95</v>
      </c>
      <c r="M392" s="31">
        <v>171.31563</v>
      </c>
      <c r="N392" s="1"/>
      <c r="O392" s="1"/>
    </row>
    <row r="393" spans="1:15" ht="12.75" customHeight="1">
      <c r="A393" s="33">
        <v>383</v>
      </c>
      <c r="B393" s="53" t="s">
        <v>497</v>
      </c>
      <c r="C393" s="31">
        <v>1745.7</v>
      </c>
      <c r="D393" s="36">
        <v>1752.1833333333334</v>
      </c>
      <c r="E393" s="36">
        <v>1731.5166666666669</v>
      </c>
      <c r="F393" s="36">
        <v>1717.3333333333335</v>
      </c>
      <c r="G393" s="36">
        <v>1696.666666666667</v>
      </c>
      <c r="H393" s="36">
        <v>1766.3666666666668</v>
      </c>
      <c r="I393" s="36">
        <v>1787.0333333333333</v>
      </c>
      <c r="J393" s="36">
        <v>1801.2166666666667</v>
      </c>
      <c r="K393" s="31">
        <v>1772.85</v>
      </c>
      <c r="L393" s="31">
        <v>1738</v>
      </c>
      <c r="M393" s="31">
        <v>0.90012000000000003</v>
      </c>
      <c r="N393" s="1"/>
      <c r="O393" s="1"/>
    </row>
    <row r="394" spans="1:15" ht="12.75" customHeight="1">
      <c r="A394" s="33">
        <v>384</v>
      </c>
      <c r="B394" s="53" t="s">
        <v>209</v>
      </c>
      <c r="C394" s="31">
        <v>255.05</v>
      </c>
      <c r="D394" s="36">
        <v>255.4666666666667</v>
      </c>
      <c r="E394" s="36">
        <v>252.33333333333337</v>
      </c>
      <c r="F394" s="36">
        <v>249.61666666666667</v>
      </c>
      <c r="G394" s="36">
        <v>246.48333333333335</v>
      </c>
      <c r="H394" s="36">
        <v>258.18333333333339</v>
      </c>
      <c r="I394" s="36">
        <v>261.31666666666672</v>
      </c>
      <c r="J394" s="36">
        <v>264.03333333333342</v>
      </c>
      <c r="K394" s="31">
        <v>258.60000000000002</v>
      </c>
      <c r="L394" s="31">
        <v>252.75</v>
      </c>
      <c r="M394" s="31">
        <v>63.553190000000001</v>
      </c>
      <c r="N394" s="1"/>
      <c r="O394" s="1"/>
    </row>
    <row r="395" spans="1:15" ht="12.75" customHeight="1">
      <c r="A395" s="33">
        <v>385</v>
      </c>
      <c r="B395" s="53" t="s">
        <v>210</v>
      </c>
      <c r="C395" s="31">
        <v>499.7</v>
      </c>
      <c r="D395" s="36">
        <v>492.59999999999997</v>
      </c>
      <c r="E395" s="36">
        <v>479.59999999999991</v>
      </c>
      <c r="F395" s="36">
        <v>459.49999999999994</v>
      </c>
      <c r="G395" s="36">
        <v>446.49999999999989</v>
      </c>
      <c r="H395" s="36">
        <v>512.69999999999993</v>
      </c>
      <c r="I395" s="36">
        <v>525.70000000000005</v>
      </c>
      <c r="J395" s="36">
        <v>545.79999999999995</v>
      </c>
      <c r="K395" s="31">
        <v>505.6</v>
      </c>
      <c r="L395" s="31">
        <v>472.5</v>
      </c>
      <c r="M395" s="31">
        <v>272.72127</v>
      </c>
      <c r="N395" s="1"/>
      <c r="O395" s="1"/>
    </row>
    <row r="396" spans="1:15" ht="12.75" customHeight="1">
      <c r="A396" s="33">
        <v>386</v>
      </c>
      <c r="B396" s="53" t="s">
        <v>498</v>
      </c>
      <c r="C396" s="31">
        <v>176.7</v>
      </c>
      <c r="D396" s="36">
        <v>175.83333333333334</v>
      </c>
      <c r="E396" s="36">
        <v>173.9666666666667</v>
      </c>
      <c r="F396" s="36">
        <v>171.23333333333335</v>
      </c>
      <c r="G396" s="36">
        <v>169.3666666666667</v>
      </c>
      <c r="H396" s="36">
        <v>178.56666666666669</v>
      </c>
      <c r="I396" s="36">
        <v>180.43333333333331</v>
      </c>
      <c r="J396" s="36">
        <v>183.16666666666669</v>
      </c>
      <c r="K396" s="31">
        <v>177.7</v>
      </c>
      <c r="L396" s="31">
        <v>173.1</v>
      </c>
      <c r="M396" s="31">
        <v>25.856480000000001</v>
      </c>
      <c r="N396" s="1"/>
      <c r="O396" s="1"/>
    </row>
    <row r="397" spans="1:15" ht="12.75" customHeight="1">
      <c r="A397" s="33">
        <v>387</v>
      </c>
      <c r="B397" s="53" t="s">
        <v>499</v>
      </c>
      <c r="C397" s="31">
        <v>844.85</v>
      </c>
      <c r="D397" s="36">
        <v>847.6</v>
      </c>
      <c r="E397" s="36">
        <v>839.6</v>
      </c>
      <c r="F397" s="36">
        <v>834.35</v>
      </c>
      <c r="G397" s="36">
        <v>826.35</v>
      </c>
      <c r="H397" s="36">
        <v>852.85</v>
      </c>
      <c r="I397" s="36">
        <v>860.85</v>
      </c>
      <c r="J397" s="36">
        <v>866.1</v>
      </c>
      <c r="K397" s="31">
        <v>855.6</v>
      </c>
      <c r="L397" s="31">
        <v>842.35</v>
      </c>
      <c r="M397" s="31">
        <v>0.71304000000000001</v>
      </c>
      <c r="N397" s="1"/>
      <c r="O397" s="1"/>
    </row>
    <row r="398" spans="1:15" ht="12.75" customHeight="1">
      <c r="A398" s="33">
        <v>388</v>
      </c>
      <c r="B398" s="53" t="s">
        <v>211</v>
      </c>
      <c r="C398" s="31">
        <v>2896.1</v>
      </c>
      <c r="D398" s="36">
        <v>2840.4833333333336</v>
      </c>
      <c r="E398" s="36">
        <v>2775.9666666666672</v>
      </c>
      <c r="F398" s="36">
        <v>2655.8333333333335</v>
      </c>
      <c r="G398" s="36">
        <v>2591.3166666666671</v>
      </c>
      <c r="H398" s="36">
        <v>2960.6166666666672</v>
      </c>
      <c r="I398" s="36">
        <v>3025.1333333333337</v>
      </c>
      <c r="J398" s="36">
        <v>3145.2666666666673</v>
      </c>
      <c r="K398" s="31">
        <v>2905</v>
      </c>
      <c r="L398" s="31">
        <v>2720.35</v>
      </c>
      <c r="M398" s="31">
        <v>119.46719</v>
      </c>
      <c r="N398" s="1"/>
      <c r="O398" s="1"/>
    </row>
    <row r="399" spans="1:15" ht="12.75" customHeight="1">
      <c r="A399" s="33">
        <v>389</v>
      </c>
      <c r="B399" s="53" t="s">
        <v>500</v>
      </c>
      <c r="C399" s="31">
        <v>114.2</v>
      </c>
      <c r="D399" s="36">
        <v>115.93333333333334</v>
      </c>
      <c r="E399" s="36">
        <v>111.96666666666667</v>
      </c>
      <c r="F399" s="36">
        <v>109.73333333333333</v>
      </c>
      <c r="G399" s="36">
        <v>105.76666666666667</v>
      </c>
      <c r="H399" s="36">
        <v>118.16666666666667</v>
      </c>
      <c r="I399" s="36">
        <v>122.13333333333334</v>
      </c>
      <c r="J399" s="36">
        <v>124.36666666666667</v>
      </c>
      <c r="K399" s="31">
        <v>119.9</v>
      </c>
      <c r="L399" s="31">
        <v>113.7</v>
      </c>
      <c r="M399" s="31">
        <v>58.962919999999997</v>
      </c>
      <c r="N399" s="1"/>
      <c r="O399" s="1"/>
    </row>
    <row r="400" spans="1:15" ht="12.75" customHeight="1">
      <c r="A400" s="33">
        <v>390</v>
      </c>
      <c r="B400" s="53" t="s">
        <v>487</v>
      </c>
      <c r="C400" s="31">
        <v>748.1</v>
      </c>
      <c r="D400" s="36">
        <v>739.4</v>
      </c>
      <c r="E400" s="36">
        <v>725.75</v>
      </c>
      <c r="F400" s="36">
        <v>703.4</v>
      </c>
      <c r="G400" s="36">
        <v>689.75</v>
      </c>
      <c r="H400" s="36">
        <v>761.75</v>
      </c>
      <c r="I400" s="36">
        <v>775.39999999999986</v>
      </c>
      <c r="J400" s="36">
        <v>797.75</v>
      </c>
      <c r="K400" s="31">
        <v>753.05</v>
      </c>
      <c r="L400" s="31">
        <v>717.05</v>
      </c>
      <c r="M400" s="31">
        <v>1.4996</v>
      </c>
      <c r="N400" s="1"/>
      <c r="O400" s="1"/>
    </row>
    <row r="401" spans="1:15" ht="12.75" customHeight="1">
      <c r="A401" s="33">
        <v>391</v>
      </c>
      <c r="B401" s="53" t="s">
        <v>488</v>
      </c>
      <c r="C401" s="31">
        <v>721.55</v>
      </c>
      <c r="D401" s="36">
        <v>720.19999999999993</v>
      </c>
      <c r="E401" s="36">
        <v>676.39999999999986</v>
      </c>
      <c r="F401" s="36">
        <v>631.24999999999989</v>
      </c>
      <c r="G401" s="36">
        <v>587.44999999999982</v>
      </c>
      <c r="H401" s="36">
        <v>765.34999999999991</v>
      </c>
      <c r="I401" s="36">
        <v>809.14999999999986</v>
      </c>
      <c r="J401" s="36">
        <v>854.3</v>
      </c>
      <c r="K401" s="31">
        <v>764</v>
      </c>
      <c r="L401" s="31">
        <v>675.05</v>
      </c>
      <c r="M401" s="31">
        <v>234.40602000000001</v>
      </c>
      <c r="N401" s="1"/>
      <c r="O401" s="1"/>
    </row>
    <row r="402" spans="1:15" ht="12.75" customHeight="1">
      <c r="A402" s="33">
        <v>392</v>
      </c>
      <c r="B402" s="53" t="s">
        <v>501</v>
      </c>
      <c r="C402" s="31">
        <v>761.95</v>
      </c>
      <c r="D402" s="36">
        <v>769.98333333333323</v>
      </c>
      <c r="E402" s="36">
        <v>751.96666666666647</v>
      </c>
      <c r="F402" s="36">
        <v>741.98333333333323</v>
      </c>
      <c r="G402" s="36">
        <v>723.96666666666647</v>
      </c>
      <c r="H402" s="36">
        <v>779.96666666666647</v>
      </c>
      <c r="I402" s="36">
        <v>797.98333333333312</v>
      </c>
      <c r="J402" s="36">
        <v>807.96666666666647</v>
      </c>
      <c r="K402" s="31">
        <v>788</v>
      </c>
      <c r="L402" s="31">
        <v>760</v>
      </c>
      <c r="M402" s="31">
        <v>0.71503000000000005</v>
      </c>
      <c r="N402" s="1"/>
      <c r="O402" s="1"/>
    </row>
    <row r="403" spans="1:15" ht="12.75" customHeight="1">
      <c r="A403" s="33">
        <v>393</v>
      </c>
      <c r="B403" s="53" t="s">
        <v>502</v>
      </c>
      <c r="C403" s="31">
        <v>1570.15</v>
      </c>
      <c r="D403" s="36">
        <v>1574.3500000000001</v>
      </c>
      <c r="E403" s="36">
        <v>1560.9500000000003</v>
      </c>
      <c r="F403" s="36">
        <v>1551.7500000000002</v>
      </c>
      <c r="G403" s="36">
        <v>1538.3500000000004</v>
      </c>
      <c r="H403" s="36">
        <v>1583.5500000000002</v>
      </c>
      <c r="I403" s="36">
        <v>1596.9500000000003</v>
      </c>
      <c r="J403" s="36">
        <v>1606.15</v>
      </c>
      <c r="K403" s="31">
        <v>1587.75</v>
      </c>
      <c r="L403" s="31">
        <v>1565.15</v>
      </c>
      <c r="M403" s="31">
        <v>4.5826599999999997</v>
      </c>
      <c r="N403" s="1"/>
      <c r="O403" s="1"/>
    </row>
    <row r="404" spans="1:15" ht="12.75" customHeight="1">
      <c r="A404" s="33">
        <v>394</v>
      </c>
      <c r="B404" s="53" t="s">
        <v>181</v>
      </c>
      <c r="C404" s="31">
        <v>116.4</v>
      </c>
      <c r="D404" s="36">
        <v>116.33333333333333</v>
      </c>
      <c r="E404" s="36">
        <v>114.66666666666666</v>
      </c>
      <c r="F404" s="36">
        <v>112.93333333333332</v>
      </c>
      <c r="G404" s="36">
        <v>111.26666666666665</v>
      </c>
      <c r="H404" s="36">
        <v>118.06666666666666</v>
      </c>
      <c r="I404" s="36">
        <v>119.73333333333332</v>
      </c>
      <c r="J404" s="36">
        <v>121.46666666666667</v>
      </c>
      <c r="K404" s="31">
        <v>118</v>
      </c>
      <c r="L404" s="31">
        <v>114.6</v>
      </c>
      <c r="M404" s="31">
        <v>224.86732000000001</v>
      </c>
      <c r="N404" s="1"/>
      <c r="O404" s="1"/>
    </row>
    <row r="405" spans="1:15" ht="12.75" customHeight="1">
      <c r="A405" s="33">
        <v>395</v>
      </c>
      <c r="B405" s="53" t="s">
        <v>505</v>
      </c>
      <c r="C405" s="31">
        <v>8404.9</v>
      </c>
      <c r="D405" s="36">
        <v>8390.4833333333318</v>
      </c>
      <c r="E405" s="36">
        <v>8272.0666666666639</v>
      </c>
      <c r="F405" s="36">
        <v>8139.2333333333318</v>
      </c>
      <c r="G405" s="36">
        <v>8020.8166666666639</v>
      </c>
      <c r="H405" s="36">
        <v>8523.3166666666639</v>
      </c>
      <c r="I405" s="36">
        <v>8641.7333333333318</v>
      </c>
      <c r="J405" s="36">
        <v>8774.5666666666639</v>
      </c>
      <c r="K405" s="31">
        <v>8508.9</v>
      </c>
      <c r="L405" s="31">
        <v>8257.65</v>
      </c>
      <c r="M405" s="31">
        <v>0.20885000000000001</v>
      </c>
      <c r="N405" s="1"/>
      <c r="O405" s="1"/>
    </row>
    <row r="406" spans="1:15" ht="12.75" customHeight="1">
      <c r="A406" s="33">
        <v>396</v>
      </c>
      <c r="B406" s="53" t="s">
        <v>506</v>
      </c>
      <c r="C406" s="31">
        <v>1426.1</v>
      </c>
      <c r="D406" s="36">
        <v>1427.1166666666668</v>
      </c>
      <c r="E406" s="36">
        <v>1419.0833333333335</v>
      </c>
      <c r="F406" s="36">
        <v>1412.0666666666666</v>
      </c>
      <c r="G406" s="36">
        <v>1404.0333333333333</v>
      </c>
      <c r="H406" s="36">
        <v>1434.1333333333337</v>
      </c>
      <c r="I406" s="36">
        <v>1442.166666666667</v>
      </c>
      <c r="J406" s="36">
        <v>1449.1833333333338</v>
      </c>
      <c r="K406" s="31">
        <v>1435.15</v>
      </c>
      <c r="L406" s="31">
        <v>1420.1</v>
      </c>
      <c r="M406" s="31">
        <v>0.54113</v>
      </c>
      <c r="N406" s="1"/>
      <c r="O406" s="1"/>
    </row>
    <row r="407" spans="1:15" ht="12.75" customHeight="1">
      <c r="A407" s="33">
        <v>397</v>
      </c>
      <c r="B407" s="53" t="s">
        <v>213</v>
      </c>
      <c r="C407" s="31">
        <v>715.55</v>
      </c>
      <c r="D407" s="36">
        <v>720.01666666666654</v>
      </c>
      <c r="E407" s="36">
        <v>705.6333333333331</v>
      </c>
      <c r="F407" s="36">
        <v>695.71666666666658</v>
      </c>
      <c r="G407" s="36">
        <v>681.33333333333314</v>
      </c>
      <c r="H407" s="36">
        <v>729.93333333333305</v>
      </c>
      <c r="I407" s="36">
        <v>744.31666666666649</v>
      </c>
      <c r="J407" s="36">
        <v>754.23333333333301</v>
      </c>
      <c r="K407" s="31">
        <v>734.4</v>
      </c>
      <c r="L407" s="31">
        <v>710.1</v>
      </c>
      <c r="M407" s="31">
        <v>88.415779999999998</v>
      </c>
      <c r="N407" s="1"/>
      <c r="O407" s="1"/>
    </row>
    <row r="408" spans="1:15" ht="12.75" customHeight="1">
      <c r="A408" s="33">
        <v>398</v>
      </c>
      <c r="B408" s="53" t="s">
        <v>214</v>
      </c>
      <c r="C408" s="31">
        <v>1418.4</v>
      </c>
      <c r="D408" s="36">
        <v>1410.3333333333333</v>
      </c>
      <c r="E408" s="36">
        <v>1396.0666666666666</v>
      </c>
      <c r="F408" s="36">
        <v>1373.7333333333333</v>
      </c>
      <c r="G408" s="36">
        <v>1359.4666666666667</v>
      </c>
      <c r="H408" s="36">
        <v>1432.6666666666665</v>
      </c>
      <c r="I408" s="36">
        <v>1446.9333333333334</v>
      </c>
      <c r="J408" s="36">
        <v>1469.2666666666664</v>
      </c>
      <c r="K408" s="31">
        <v>1424.6</v>
      </c>
      <c r="L408" s="31">
        <v>1388</v>
      </c>
      <c r="M408" s="31">
        <v>16.07583</v>
      </c>
      <c r="N408" s="1"/>
      <c r="O408" s="1"/>
    </row>
    <row r="409" spans="1:15" ht="12.75" customHeight="1">
      <c r="A409" s="33">
        <v>399</v>
      </c>
      <c r="B409" s="53" t="s">
        <v>507</v>
      </c>
      <c r="C409" s="31">
        <v>3101.55</v>
      </c>
      <c r="D409" s="36">
        <v>3112.5166666666664</v>
      </c>
      <c r="E409" s="36">
        <v>3079.2333333333327</v>
      </c>
      <c r="F409" s="36">
        <v>3056.9166666666661</v>
      </c>
      <c r="G409" s="36">
        <v>3023.6333333333323</v>
      </c>
      <c r="H409" s="36">
        <v>3134.833333333333</v>
      </c>
      <c r="I409" s="36">
        <v>3168.1166666666668</v>
      </c>
      <c r="J409" s="36">
        <v>3190.4333333333334</v>
      </c>
      <c r="K409" s="31">
        <v>3145.8</v>
      </c>
      <c r="L409" s="31">
        <v>3090.2</v>
      </c>
      <c r="M409" s="31">
        <v>0.27328999999999998</v>
      </c>
      <c r="N409" s="1"/>
      <c r="O409" s="1"/>
    </row>
    <row r="410" spans="1:15" ht="12.75" customHeight="1">
      <c r="A410" s="33">
        <v>400</v>
      </c>
      <c r="B410" s="53" t="s">
        <v>508</v>
      </c>
      <c r="C410" s="31">
        <v>397.65</v>
      </c>
      <c r="D410" s="36">
        <v>399.41666666666669</v>
      </c>
      <c r="E410" s="36">
        <v>394.83333333333337</v>
      </c>
      <c r="F410" s="36">
        <v>392.01666666666671</v>
      </c>
      <c r="G410" s="36">
        <v>387.43333333333339</v>
      </c>
      <c r="H410" s="36">
        <v>402.23333333333335</v>
      </c>
      <c r="I410" s="36">
        <v>406.81666666666672</v>
      </c>
      <c r="J410" s="36">
        <v>409.63333333333333</v>
      </c>
      <c r="K410" s="31">
        <v>404</v>
      </c>
      <c r="L410" s="31">
        <v>396.6</v>
      </c>
      <c r="M410" s="31">
        <v>1.61605</v>
      </c>
      <c r="N410" s="1"/>
      <c r="O410" s="1"/>
    </row>
    <row r="411" spans="1:15" ht="12.75" customHeight="1">
      <c r="A411" s="33">
        <v>401</v>
      </c>
      <c r="B411" s="53" t="s">
        <v>509</v>
      </c>
      <c r="C411" s="31">
        <v>739.15</v>
      </c>
      <c r="D411" s="36">
        <v>727.91666666666663</v>
      </c>
      <c r="E411" s="36">
        <v>710.83333333333326</v>
      </c>
      <c r="F411" s="36">
        <v>682.51666666666665</v>
      </c>
      <c r="G411" s="36">
        <v>665.43333333333328</v>
      </c>
      <c r="H411" s="36">
        <v>756.23333333333323</v>
      </c>
      <c r="I411" s="36">
        <v>773.31666666666649</v>
      </c>
      <c r="J411" s="36">
        <v>801.63333333333321</v>
      </c>
      <c r="K411" s="31">
        <v>745</v>
      </c>
      <c r="L411" s="31">
        <v>699.6</v>
      </c>
      <c r="M411" s="31">
        <v>9.0250900000000005</v>
      </c>
      <c r="N411" s="1"/>
      <c r="O411" s="1"/>
    </row>
    <row r="412" spans="1:15" ht="12.75" customHeight="1">
      <c r="A412" s="33">
        <v>402</v>
      </c>
      <c r="B412" t="s">
        <v>216</v>
      </c>
      <c r="C412" s="31">
        <v>28411.55</v>
      </c>
      <c r="D412" s="36">
        <v>28394.5</v>
      </c>
      <c r="E412" s="36">
        <v>27939</v>
      </c>
      <c r="F412" s="36">
        <v>27466.45</v>
      </c>
      <c r="G412" s="36">
        <v>27010.95</v>
      </c>
      <c r="H412" s="36">
        <v>28867.05</v>
      </c>
      <c r="I412" s="36">
        <v>29322.55</v>
      </c>
      <c r="J412" s="36">
        <v>29795.1</v>
      </c>
      <c r="K412" s="31">
        <v>28850</v>
      </c>
      <c r="L412" s="31">
        <v>27921.95</v>
      </c>
      <c r="M412" s="31">
        <v>0.35863</v>
      </c>
      <c r="N412" s="1"/>
      <c r="O412" s="1"/>
    </row>
    <row r="413" spans="1:15" ht="12.75" customHeight="1">
      <c r="A413" s="33">
        <v>403</v>
      </c>
      <c r="B413" s="53" t="s">
        <v>510</v>
      </c>
      <c r="C413" s="31">
        <v>47.1</v>
      </c>
      <c r="D413" s="36">
        <v>47.183333333333337</v>
      </c>
      <c r="E413" s="36">
        <v>46.316666666666677</v>
      </c>
      <c r="F413" s="36">
        <v>45.533333333333339</v>
      </c>
      <c r="G413" s="36">
        <v>44.666666666666679</v>
      </c>
      <c r="H413" s="36">
        <v>47.966666666666676</v>
      </c>
      <c r="I413" s="36">
        <v>48.833333333333336</v>
      </c>
      <c r="J413" s="36">
        <v>49.616666666666674</v>
      </c>
      <c r="K413" s="31">
        <v>48.05</v>
      </c>
      <c r="L413" s="31">
        <v>46.4</v>
      </c>
      <c r="M413" s="31">
        <v>159.79997</v>
      </c>
      <c r="N413" s="1"/>
      <c r="O413" s="1"/>
    </row>
    <row r="414" spans="1:15" ht="12.75" customHeight="1">
      <c r="A414" s="33">
        <v>404</v>
      </c>
      <c r="B414" s="53" t="s">
        <v>219</v>
      </c>
      <c r="C414" s="31">
        <v>2409</v>
      </c>
      <c r="D414" s="36">
        <v>2384.3833333333332</v>
      </c>
      <c r="E414" s="36">
        <v>2326.7666666666664</v>
      </c>
      <c r="F414" s="36">
        <v>2244.5333333333333</v>
      </c>
      <c r="G414" s="36">
        <v>2186.9166666666665</v>
      </c>
      <c r="H414" s="36">
        <v>2466.6166666666663</v>
      </c>
      <c r="I414" s="36">
        <v>2524.2333333333331</v>
      </c>
      <c r="J414" s="36">
        <v>2606.4666666666662</v>
      </c>
      <c r="K414" s="31">
        <v>2442</v>
      </c>
      <c r="L414" s="31">
        <v>2302.15</v>
      </c>
      <c r="M414" s="31">
        <v>35.790149999999997</v>
      </c>
      <c r="N414" s="1"/>
      <c r="O414" s="1"/>
    </row>
    <row r="415" spans="1:15" ht="12.75" customHeight="1">
      <c r="A415" s="33">
        <v>405</v>
      </c>
      <c r="B415" s="53" t="s">
        <v>511</v>
      </c>
      <c r="C415" s="31">
        <v>711.2</v>
      </c>
      <c r="D415" s="36">
        <v>702.55000000000007</v>
      </c>
      <c r="E415" s="36">
        <v>688.15000000000009</v>
      </c>
      <c r="F415" s="36">
        <v>665.1</v>
      </c>
      <c r="G415" s="36">
        <v>650.70000000000005</v>
      </c>
      <c r="H415" s="36">
        <v>725.60000000000014</v>
      </c>
      <c r="I415" s="36">
        <v>740</v>
      </c>
      <c r="J415" s="36">
        <v>763.05000000000018</v>
      </c>
      <c r="K415" s="31">
        <v>716.95</v>
      </c>
      <c r="L415" s="31">
        <v>679.5</v>
      </c>
      <c r="M415" s="31">
        <v>20.207170000000001</v>
      </c>
      <c r="N415" s="1"/>
      <c r="O415" s="1"/>
    </row>
    <row r="416" spans="1:15" ht="12.75" customHeight="1">
      <c r="A416" s="33">
        <v>406</v>
      </c>
      <c r="B416" s="53" t="s">
        <v>217</v>
      </c>
      <c r="C416" s="31">
        <v>4305.55</v>
      </c>
      <c r="D416" s="36">
        <v>4273.6166666666668</v>
      </c>
      <c r="E416" s="36">
        <v>4228.2833333333338</v>
      </c>
      <c r="F416" s="36">
        <v>4151.0166666666673</v>
      </c>
      <c r="G416" s="36">
        <v>4105.6833333333343</v>
      </c>
      <c r="H416" s="36">
        <v>4350.8833333333332</v>
      </c>
      <c r="I416" s="36">
        <v>4396.2166666666653</v>
      </c>
      <c r="J416" s="36">
        <v>4473.4833333333327</v>
      </c>
      <c r="K416" s="31">
        <v>4318.95</v>
      </c>
      <c r="L416" s="31">
        <v>4196.3500000000004</v>
      </c>
      <c r="M416" s="31">
        <v>4.6040900000000002</v>
      </c>
      <c r="N416" s="1"/>
      <c r="O416" s="1"/>
    </row>
    <row r="417" spans="1:15" ht="12.75" customHeight="1">
      <c r="A417" s="33">
        <v>407</v>
      </c>
      <c r="B417" s="53" t="s">
        <v>503</v>
      </c>
      <c r="C417" s="31">
        <v>129.19999999999999</v>
      </c>
      <c r="D417" s="36">
        <v>127.60000000000001</v>
      </c>
      <c r="E417" s="36">
        <v>120.80000000000001</v>
      </c>
      <c r="F417" s="36">
        <v>112.4</v>
      </c>
      <c r="G417" s="36">
        <v>105.60000000000001</v>
      </c>
      <c r="H417" s="36">
        <v>136</v>
      </c>
      <c r="I417" s="36">
        <v>142.80000000000001</v>
      </c>
      <c r="J417" s="36">
        <v>151.20000000000002</v>
      </c>
      <c r="K417" s="31">
        <v>134.4</v>
      </c>
      <c r="L417" s="31">
        <v>119.2</v>
      </c>
      <c r="M417" s="31">
        <v>1358.68902</v>
      </c>
      <c r="N417" s="1"/>
      <c r="O417" s="1"/>
    </row>
    <row r="418" spans="1:15" ht="12.75" customHeight="1">
      <c r="A418" s="33">
        <v>408</v>
      </c>
      <c r="B418" s="53" t="s">
        <v>504</v>
      </c>
      <c r="C418" s="31">
        <v>4628.45</v>
      </c>
      <c r="D418" s="36">
        <v>4630.5</v>
      </c>
      <c r="E418" s="36">
        <v>4583</v>
      </c>
      <c r="F418" s="36">
        <v>4537.55</v>
      </c>
      <c r="G418" s="36">
        <v>4490.05</v>
      </c>
      <c r="H418" s="36">
        <v>4675.95</v>
      </c>
      <c r="I418" s="36">
        <v>4723.45</v>
      </c>
      <c r="J418" s="36">
        <v>4768.8999999999996</v>
      </c>
      <c r="K418" s="31">
        <v>4678</v>
      </c>
      <c r="L418" s="31">
        <v>4585.05</v>
      </c>
      <c r="M418" s="31">
        <v>0.26296000000000003</v>
      </c>
      <c r="N418" s="1"/>
      <c r="O418" s="1"/>
    </row>
    <row r="419" spans="1:15" ht="12.75" customHeight="1">
      <c r="A419" s="33">
        <v>409</v>
      </c>
      <c r="B419" s="53" t="s">
        <v>512</v>
      </c>
      <c r="C419" s="31">
        <v>1376.6</v>
      </c>
      <c r="D419" s="36">
        <v>1381.6000000000001</v>
      </c>
      <c r="E419" s="36">
        <v>1358.5000000000002</v>
      </c>
      <c r="F419" s="36">
        <v>1340.4</v>
      </c>
      <c r="G419" s="36">
        <v>1317.3000000000002</v>
      </c>
      <c r="H419" s="36">
        <v>1399.7000000000003</v>
      </c>
      <c r="I419" s="36">
        <v>1422.8000000000002</v>
      </c>
      <c r="J419" s="36">
        <v>1440.9000000000003</v>
      </c>
      <c r="K419" s="31">
        <v>1404.7</v>
      </c>
      <c r="L419" s="31">
        <v>1363.5</v>
      </c>
      <c r="M419" s="31">
        <v>1.8298300000000001</v>
      </c>
      <c r="N419" s="1"/>
      <c r="O419" s="1"/>
    </row>
    <row r="420" spans="1:15" ht="12.75" customHeight="1">
      <c r="A420" s="33">
        <v>410</v>
      </c>
      <c r="B420" s="53" t="s">
        <v>513</v>
      </c>
      <c r="C420" s="31">
        <v>6442.2</v>
      </c>
      <c r="D420" s="36">
        <v>6487.4000000000005</v>
      </c>
      <c r="E420" s="36">
        <v>6366.8000000000011</v>
      </c>
      <c r="F420" s="36">
        <v>6291.4000000000005</v>
      </c>
      <c r="G420" s="36">
        <v>6170.8000000000011</v>
      </c>
      <c r="H420" s="36">
        <v>6562.8000000000011</v>
      </c>
      <c r="I420" s="36">
        <v>6683.4000000000015</v>
      </c>
      <c r="J420" s="36">
        <v>6758.8000000000011</v>
      </c>
      <c r="K420" s="31">
        <v>6608</v>
      </c>
      <c r="L420" s="31">
        <v>6412</v>
      </c>
      <c r="M420" s="31">
        <v>0.58997999999999995</v>
      </c>
      <c r="N420" s="1"/>
      <c r="O420" s="1"/>
    </row>
    <row r="421" spans="1:15" ht="12.75" customHeight="1">
      <c r="A421" s="33">
        <v>411</v>
      </c>
      <c r="B421" s="53" t="s">
        <v>296</v>
      </c>
      <c r="C421" s="31">
        <v>597.29999999999995</v>
      </c>
      <c r="D421" s="36">
        <v>594.43333333333328</v>
      </c>
      <c r="E421" s="36">
        <v>589.86666666666656</v>
      </c>
      <c r="F421" s="36">
        <v>582.43333333333328</v>
      </c>
      <c r="G421" s="36">
        <v>577.86666666666656</v>
      </c>
      <c r="H421" s="36">
        <v>601.86666666666656</v>
      </c>
      <c r="I421" s="36">
        <v>606.43333333333339</v>
      </c>
      <c r="J421" s="36">
        <v>613.86666666666656</v>
      </c>
      <c r="K421" s="31">
        <v>599</v>
      </c>
      <c r="L421" s="31">
        <v>587</v>
      </c>
      <c r="M421" s="31">
        <v>11.13808</v>
      </c>
      <c r="N421" s="1"/>
      <c r="O421" s="1"/>
    </row>
    <row r="422" spans="1:15" ht="12.75" customHeight="1">
      <c r="A422" s="33">
        <v>412</v>
      </c>
      <c r="B422" s="53" t="s">
        <v>514</v>
      </c>
      <c r="C422" s="31">
        <v>740.35</v>
      </c>
      <c r="D422" s="36">
        <v>742.65</v>
      </c>
      <c r="E422" s="36">
        <v>731.19999999999993</v>
      </c>
      <c r="F422" s="36">
        <v>722.05</v>
      </c>
      <c r="G422" s="36">
        <v>710.59999999999991</v>
      </c>
      <c r="H422" s="36">
        <v>751.8</v>
      </c>
      <c r="I422" s="36">
        <v>763.25</v>
      </c>
      <c r="J422" s="36">
        <v>772.4</v>
      </c>
      <c r="K422" s="31">
        <v>754.1</v>
      </c>
      <c r="L422" s="31">
        <v>733.5</v>
      </c>
      <c r="M422" s="31">
        <v>2.95146</v>
      </c>
      <c r="N422" s="1"/>
      <c r="O422" s="1"/>
    </row>
    <row r="423" spans="1:15" ht="12.75" customHeight="1">
      <c r="A423" s="33">
        <v>413</v>
      </c>
      <c r="B423" s="53" t="s">
        <v>218</v>
      </c>
      <c r="C423" s="31">
        <v>2246.6</v>
      </c>
      <c r="D423" s="36">
        <v>2252.8666666666668</v>
      </c>
      <c r="E423" s="36">
        <v>2223.7333333333336</v>
      </c>
      <c r="F423" s="36">
        <v>2200.8666666666668</v>
      </c>
      <c r="G423" s="36">
        <v>2171.7333333333336</v>
      </c>
      <c r="H423" s="36">
        <v>2275.7333333333336</v>
      </c>
      <c r="I423" s="36">
        <v>2304.8666666666668</v>
      </c>
      <c r="J423" s="36">
        <v>2327.7333333333336</v>
      </c>
      <c r="K423" s="31">
        <v>2282</v>
      </c>
      <c r="L423" s="31">
        <v>2230</v>
      </c>
      <c r="M423" s="31">
        <v>9.0188000000000006</v>
      </c>
      <c r="N423" s="1"/>
      <c r="O423" s="1"/>
    </row>
    <row r="424" spans="1:15" ht="12.75" customHeight="1">
      <c r="A424" s="33">
        <v>414</v>
      </c>
      <c r="B424" s="53" t="s">
        <v>515</v>
      </c>
      <c r="C424" s="31">
        <v>557.29999999999995</v>
      </c>
      <c r="D424" s="36">
        <v>556.76666666666665</v>
      </c>
      <c r="E424" s="36">
        <v>552.5333333333333</v>
      </c>
      <c r="F424" s="36">
        <v>547.76666666666665</v>
      </c>
      <c r="G424" s="36">
        <v>543.5333333333333</v>
      </c>
      <c r="H424" s="36">
        <v>561.5333333333333</v>
      </c>
      <c r="I424" s="36">
        <v>565.76666666666665</v>
      </c>
      <c r="J424" s="36">
        <v>570.5333333333333</v>
      </c>
      <c r="K424" s="31">
        <v>561</v>
      </c>
      <c r="L424" s="31">
        <v>552</v>
      </c>
      <c r="M424" s="31">
        <v>11.83461</v>
      </c>
      <c r="N424" s="1"/>
      <c r="O424" s="1"/>
    </row>
    <row r="425" spans="1:15" ht="12.75" customHeight="1">
      <c r="A425" s="33">
        <v>415</v>
      </c>
      <c r="B425" s="53" t="s">
        <v>215</v>
      </c>
      <c r="C425" s="31">
        <v>622.95000000000005</v>
      </c>
      <c r="D425" s="36">
        <v>622.68333333333339</v>
      </c>
      <c r="E425" s="36">
        <v>615.86666666666679</v>
      </c>
      <c r="F425" s="36">
        <v>608.78333333333342</v>
      </c>
      <c r="G425" s="36">
        <v>601.96666666666681</v>
      </c>
      <c r="H425" s="36">
        <v>629.76666666666677</v>
      </c>
      <c r="I425" s="36">
        <v>636.58333333333337</v>
      </c>
      <c r="J425" s="36">
        <v>643.66666666666674</v>
      </c>
      <c r="K425" s="31">
        <v>629.5</v>
      </c>
      <c r="L425" s="31">
        <v>615.6</v>
      </c>
      <c r="M425" s="31">
        <v>195.72139999999999</v>
      </c>
      <c r="N425" s="1"/>
      <c r="O425" s="1"/>
    </row>
    <row r="426" spans="1:15" ht="12.75" customHeight="1">
      <c r="A426" s="33">
        <v>416</v>
      </c>
      <c r="B426" s="53" t="s">
        <v>212</v>
      </c>
      <c r="C426" s="31">
        <v>120.45</v>
      </c>
      <c r="D426" s="36">
        <v>120.03333333333335</v>
      </c>
      <c r="E426" s="36">
        <v>118.41666666666669</v>
      </c>
      <c r="F426" s="36">
        <v>116.38333333333334</v>
      </c>
      <c r="G426" s="36">
        <v>114.76666666666668</v>
      </c>
      <c r="H426" s="36">
        <v>122.06666666666669</v>
      </c>
      <c r="I426" s="36">
        <v>123.68333333333334</v>
      </c>
      <c r="J426" s="36">
        <v>125.7166666666667</v>
      </c>
      <c r="K426" s="31">
        <v>121.65</v>
      </c>
      <c r="L426" s="31">
        <v>118</v>
      </c>
      <c r="M426" s="31">
        <v>457.34035999999998</v>
      </c>
      <c r="N426" s="1"/>
      <c r="O426" s="1"/>
    </row>
    <row r="427" spans="1:15" ht="12.75" customHeight="1">
      <c r="A427" s="33">
        <v>417</v>
      </c>
      <c r="B427" s="53" t="s">
        <v>516</v>
      </c>
      <c r="C427" s="31">
        <v>606.45000000000005</v>
      </c>
      <c r="D427" s="36">
        <v>602.6</v>
      </c>
      <c r="E427" s="36">
        <v>598.75</v>
      </c>
      <c r="F427" s="36">
        <v>591.04999999999995</v>
      </c>
      <c r="G427" s="36">
        <v>587.19999999999993</v>
      </c>
      <c r="H427" s="36">
        <v>610.30000000000007</v>
      </c>
      <c r="I427" s="36">
        <v>614.1500000000002</v>
      </c>
      <c r="J427" s="36">
        <v>621.85000000000014</v>
      </c>
      <c r="K427" s="31">
        <v>606.45000000000005</v>
      </c>
      <c r="L427" s="31">
        <v>594.9</v>
      </c>
      <c r="M427" s="31">
        <v>14.06406</v>
      </c>
      <c r="N427" s="1"/>
      <c r="O427" s="1"/>
    </row>
    <row r="428" spans="1:15" ht="12.75" customHeight="1">
      <c r="A428" s="33">
        <v>418</v>
      </c>
      <c r="B428" s="53" t="s">
        <v>517</v>
      </c>
      <c r="C428" s="31">
        <v>134.05000000000001</v>
      </c>
      <c r="D428" s="36">
        <v>134.35</v>
      </c>
      <c r="E428" s="36">
        <v>131.94999999999999</v>
      </c>
      <c r="F428" s="36">
        <v>129.85</v>
      </c>
      <c r="G428" s="36">
        <v>127.44999999999999</v>
      </c>
      <c r="H428" s="36">
        <v>136.44999999999999</v>
      </c>
      <c r="I428" s="36">
        <v>138.85000000000002</v>
      </c>
      <c r="J428" s="36">
        <v>140.94999999999999</v>
      </c>
      <c r="K428" s="31">
        <v>136.75</v>
      </c>
      <c r="L428" s="31">
        <v>132.25</v>
      </c>
      <c r="M428" s="31">
        <v>30.086760000000002</v>
      </c>
      <c r="N428" s="1"/>
      <c r="O428" s="1"/>
    </row>
    <row r="429" spans="1:15" ht="12.75" customHeight="1">
      <c r="A429" s="33">
        <v>419</v>
      </c>
      <c r="B429" s="53" t="s">
        <v>518</v>
      </c>
      <c r="C429" s="31">
        <v>396.6</v>
      </c>
      <c r="D429" s="36">
        <v>396.84999999999997</v>
      </c>
      <c r="E429" s="36">
        <v>393.74999999999994</v>
      </c>
      <c r="F429" s="36">
        <v>390.9</v>
      </c>
      <c r="G429" s="36">
        <v>387.79999999999995</v>
      </c>
      <c r="H429" s="36">
        <v>399.69999999999993</v>
      </c>
      <c r="I429" s="36">
        <v>402.79999999999995</v>
      </c>
      <c r="J429" s="36">
        <v>405.64999999999992</v>
      </c>
      <c r="K429" s="31">
        <v>399.95</v>
      </c>
      <c r="L429" s="31">
        <v>394</v>
      </c>
      <c r="M429" s="31">
        <v>2.0554899999999998</v>
      </c>
      <c r="N429" s="1"/>
      <c r="O429" s="1"/>
    </row>
    <row r="430" spans="1:15" ht="12.75" customHeight="1">
      <c r="A430" s="33">
        <v>420</v>
      </c>
      <c r="B430" s="53" t="s">
        <v>519</v>
      </c>
      <c r="C430" s="31">
        <v>370.8</v>
      </c>
      <c r="D430" s="36">
        <v>367.86666666666662</v>
      </c>
      <c r="E430" s="36">
        <v>345.93333333333322</v>
      </c>
      <c r="F430" s="36">
        <v>321.06666666666661</v>
      </c>
      <c r="G430" s="36">
        <v>299.13333333333321</v>
      </c>
      <c r="H430" s="36">
        <v>392.73333333333323</v>
      </c>
      <c r="I430" s="36">
        <v>414.66666666666663</v>
      </c>
      <c r="J430" s="36">
        <v>439.53333333333325</v>
      </c>
      <c r="K430" s="31">
        <v>389.8</v>
      </c>
      <c r="L430" s="31">
        <v>343</v>
      </c>
      <c r="M430" s="31">
        <v>7.7075199999999997</v>
      </c>
      <c r="N430" s="1"/>
      <c r="O430" s="1"/>
    </row>
    <row r="431" spans="1:15" ht="12.75" customHeight="1">
      <c r="A431" s="33">
        <v>421</v>
      </c>
      <c r="B431" s="53" t="s">
        <v>220</v>
      </c>
      <c r="C431" s="31">
        <v>1400.85</v>
      </c>
      <c r="D431" s="36">
        <v>1392.3</v>
      </c>
      <c r="E431" s="36">
        <v>1363.75</v>
      </c>
      <c r="F431" s="36">
        <v>1326.65</v>
      </c>
      <c r="G431" s="36">
        <v>1298.1000000000001</v>
      </c>
      <c r="H431" s="36">
        <v>1429.3999999999999</v>
      </c>
      <c r="I431" s="36">
        <v>1457.9499999999996</v>
      </c>
      <c r="J431" s="36">
        <v>1495.0499999999997</v>
      </c>
      <c r="K431" s="31">
        <v>1420.85</v>
      </c>
      <c r="L431" s="31">
        <v>1355.2</v>
      </c>
      <c r="M431" s="31">
        <v>34.131489999999999</v>
      </c>
      <c r="N431" s="1"/>
      <c r="O431" s="1"/>
    </row>
    <row r="432" spans="1:15" ht="12.75" customHeight="1">
      <c r="A432" s="33">
        <v>422</v>
      </c>
      <c r="B432" s="53" t="s">
        <v>221</v>
      </c>
      <c r="C432" s="31">
        <v>662.65</v>
      </c>
      <c r="D432" s="36">
        <v>659.51666666666665</v>
      </c>
      <c r="E432" s="36">
        <v>652.58333333333326</v>
      </c>
      <c r="F432" s="36">
        <v>642.51666666666665</v>
      </c>
      <c r="G432" s="36">
        <v>635.58333333333326</v>
      </c>
      <c r="H432" s="36">
        <v>669.58333333333326</v>
      </c>
      <c r="I432" s="36">
        <v>676.51666666666665</v>
      </c>
      <c r="J432" s="36">
        <v>686.58333333333326</v>
      </c>
      <c r="K432" s="31">
        <v>666.45</v>
      </c>
      <c r="L432" s="31">
        <v>649.45000000000005</v>
      </c>
      <c r="M432" s="31">
        <v>4.9337400000000002</v>
      </c>
      <c r="N432" s="1"/>
      <c r="O432" s="1"/>
    </row>
    <row r="433" spans="1:15" ht="12.75" customHeight="1">
      <c r="A433" s="33">
        <v>423</v>
      </c>
      <c r="B433" s="53" t="s">
        <v>520</v>
      </c>
      <c r="C433" s="31">
        <v>3540.8</v>
      </c>
      <c r="D433" s="36">
        <v>3556.5</v>
      </c>
      <c r="E433" s="36">
        <v>3509.3</v>
      </c>
      <c r="F433" s="36">
        <v>3477.8</v>
      </c>
      <c r="G433" s="36">
        <v>3430.6000000000004</v>
      </c>
      <c r="H433" s="36">
        <v>3588</v>
      </c>
      <c r="I433" s="36">
        <v>3635.2</v>
      </c>
      <c r="J433" s="36">
        <v>3666.7</v>
      </c>
      <c r="K433" s="31">
        <v>3603.7</v>
      </c>
      <c r="L433" s="31">
        <v>3525</v>
      </c>
      <c r="M433" s="31">
        <v>0.29709000000000002</v>
      </c>
      <c r="N433" s="1"/>
      <c r="O433" s="1"/>
    </row>
    <row r="434" spans="1:15" ht="12.75" customHeight="1">
      <c r="A434" s="33">
        <v>424</v>
      </c>
      <c r="B434" s="53" t="s">
        <v>521</v>
      </c>
      <c r="C434" s="31">
        <v>1233.6500000000001</v>
      </c>
      <c r="D434" s="36">
        <v>1247.8833333333334</v>
      </c>
      <c r="E434" s="36">
        <v>1215.7666666666669</v>
      </c>
      <c r="F434" s="36">
        <v>1197.8833333333334</v>
      </c>
      <c r="G434" s="36">
        <v>1165.7666666666669</v>
      </c>
      <c r="H434" s="36">
        <v>1265.7666666666669</v>
      </c>
      <c r="I434" s="36">
        <v>1297.8833333333332</v>
      </c>
      <c r="J434" s="36">
        <v>1315.7666666666669</v>
      </c>
      <c r="K434" s="31">
        <v>1280</v>
      </c>
      <c r="L434" s="31">
        <v>1230</v>
      </c>
      <c r="M434" s="31">
        <v>0.59209000000000001</v>
      </c>
      <c r="N434" s="1"/>
      <c r="O434" s="1"/>
    </row>
    <row r="435" spans="1:15" ht="12.75" customHeight="1">
      <c r="A435" s="33">
        <v>425</v>
      </c>
      <c r="B435" s="53" t="s">
        <v>522</v>
      </c>
      <c r="C435" s="31">
        <v>458.9</v>
      </c>
      <c r="D435" s="36">
        <v>456.3</v>
      </c>
      <c r="E435" s="36">
        <v>450.6</v>
      </c>
      <c r="F435" s="36">
        <v>442.3</v>
      </c>
      <c r="G435" s="36">
        <v>436.6</v>
      </c>
      <c r="H435" s="36">
        <v>464.6</v>
      </c>
      <c r="I435" s="36">
        <v>470.29999999999995</v>
      </c>
      <c r="J435" s="36">
        <v>478.6</v>
      </c>
      <c r="K435" s="31">
        <v>462</v>
      </c>
      <c r="L435" s="31">
        <v>448</v>
      </c>
      <c r="M435" s="31">
        <v>8.0582700000000003</v>
      </c>
      <c r="N435" s="1"/>
      <c r="O435" s="1"/>
    </row>
    <row r="436" spans="1:15" ht="12.75" customHeight="1">
      <c r="A436" s="33">
        <v>426</v>
      </c>
      <c r="B436" s="53" t="s">
        <v>523</v>
      </c>
      <c r="C436" s="31">
        <v>389.5</v>
      </c>
      <c r="D436" s="36">
        <v>389.60000000000008</v>
      </c>
      <c r="E436" s="36">
        <v>386.00000000000017</v>
      </c>
      <c r="F436" s="36">
        <v>382.50000000000011</v>
      </c>
      <c r="G436" s="36">
        <v>378.9000000000002</v>
      </c>
      <c r="H436" s="36">
        <v>393.10000000000014</v>
      </c>
      <c r="I436" s="36">
        <v>396.70000000000005</v>
      </c>
      <c r="J436" s="36">
        <v>400.2000000000001</v>
      </c>
      <c r="K436" s="31">
        <v>393.2</v>
      </c>
      <c r="L436" s="31">
        <v>386.1</v>
      </c>
      <c r="M436" s="31">
        <v>1.1001300000000001</v>
      </c>
      <c r="N436" s="1"/>
      <c r="O436" s="1"/>
    </row>
    <row r="437" spans="1:15" ht="12.75" customHeight="1">
      <c r="A437" s="33">
        <v>427</v>
      </c>
      <c r="B437" s="53" t="s">
        <v>524</v>
      </c>
      <c r="C437" s="31">
        <v>4168.3500000000004</v>
      </c>
      <c r="D437" s="36">
        <v>4116.1166666666668</v>
      </c>
      <c r="E437" s="36">
        <v>4057.2333333333336</v>
      </c>
      <c r="F437" s="36">
        <v>3946.1166666666668</v>
      </c>
      <c r="G437" s="36">
        <v>3887.2333333333336</v>
      </c>
      <c r="H437" s="36">
        <v>4227.2333333333336</v>
      </c>
      <c r="I437" s="36">
        <v>4286.1166666666668</v>
      </c>
      <c r="J437" s="36">
        <v>4397.2333333333336</v>
      </c>
      <c r="K437" s="31">
        <v>4175</v>
      </c>
      <c r="L437" s="31">
        <v>4005</v>
      </c>
      <c r="M437" s="31">
        <v>1.29389</v>
      </c>
      <c r="N437" s="1"/>
      <c r="O437" s="1"/>
    </row>
    <row r="438" spans="1:15" ht="12.75" customHeight="1">
      <c r="A438" s="33">
        <v>428</v>
      </c>
      <c r="B438" s="53" t="s">
        <v>525</v>
      </c>
      <c r="C438" s="31">
        <v>683.4</v>
      </c>
      <c r="D438" s="36">
        <v>684.29999999999984</v>
      </c>
      <c r="E438" s="36">
        <v>672.64999999999964</v>
      </c>
      <c r="F438" s="36">
        <v>661.89999999999975</v>
      </c>
      <c r="G438" s="36">
        <v>650.24999999999955</v>
      </c>
      <c r="H438" s="36">
        <v>695.04999999999973</v>
      </c>
      <c r="I438" s="36">
        <v>706.7</v>
      </c>
      <c r="J438" s="36">
        <v>717.44999999999982</v>
      </c>
      <c r="K438" s="31">
        <v>695.95</v>
      </c>
      <c r="L438" s="31">
        <v>673.55</v>
      </c>
      <c r="M438" s="31">
        <v>1.60981</v>
      </c>
      <c r="N438" s="1"/>
      <c r="O438" s="1"/>
    </row>
    <row r="439" spans="1:15" ht="12.75" customHeight="1">
      <c r="A439" s="33">
        <v>429</v>
      </c>
      <c r="B439" s="53" t="s">
        <v>526</v>
      </c>
      <c r="C439" s="31">
        <v>43.25</v>
      </c>
      <c r="D439" s="36">
        <v>43.216666666666661</v>
      </c>
      <c r="E439" s="36">
        <v>42.583333333333321</v>
      </c>
      <c r="F439" s="36">
        <v>41.916666666666657</v>
      </c>
      <c r="G439" s="36">
        <v>41.283333333333317</v>
      </c>
      <c r="H439" s="36">
        <v>43.883333333333326</v>
      </c>
      <c r="I439" s="36">
        <v>44.516666666666666</v>
      </c>
      <c r="J439" s="36">
        <v>45.18333333333333</v>
      </c>
      <c r="K439" s="31">
        <v>43.85</v>
      </c>
      <c r="L439" s="31">
        <v>42.55</v>
      </c>
      <c r="M439" s="31">
        <v>649.87571000000003</v>
      </c>
      <c r="N439" s="1"/>
      <c r="O439" s="1"/>
    </row>
    <row r="440" spans="1:15" ht="12.75" customHeight="1">
      <c r="A440" s="33">
        <v>430</v>
      </c>
      <c r="B440" s="53" t="s">
        <v>527</v>
      </c>
      <c r="C440" s="31">
        <v>607.25</v>
      </c>
      <c r="D440" s="36">
        <v>607.38333333333333</v>
      </c>
      <c r="E440" s="36">
        <v>593.86666666666667</v>
      </c>
      <c r="F440" s="36">
        <v>580.48333333333335</v>
      </c>
      <c r="G440" s="36">
        <v>566.9666666666667</v>
      </c>
      <c r="H440" s="36">
        <v>620.76666666666665</v>
      </c>
      <c r="I440" s="36">
        <v>634.2833333333333</v>
      </c>
      <c r="J440" s="36">
        <v>647.66666666666663</v>
      </c>
      <c r="K440" s="31">
        <v>620.9</v>
      </c>
      <c r="L440" s="31">
        <v>594</v>
      </c>
      <c r="M440" s="31">
        <v>79.09487</v>
      </c>
      <c r="N440" s="1"/>
      <c r="O440" s="1"/>
    </row>
    <row r="441" spans="1:15" ht="12.75" customHeight="1">
      <c r="A441" s="33">
        <v>431</v>
      </c>
      <c r="B441" s="53" t="s">
        <v>222</v>
      </c>
      <c r="C441" s="31">
        <v>683.25</v>
      </c>
      <c r="D441" s="36">
        <v>676.91666666666663</v>
      </c>
      <c r="E441" s="36">
        <v>668.83333333333326</v>
      </c>
      <c r="F441" s="36">
        <v>654.41666666666663</v>
      </c>
      <c r="G441" s="36">
        <v>646.33333333333326</v>
      </c>
      <c r="H441" s="36">
        <v>691.33333333333326</v>
      </c>
      <c r="I441" s="36">
        <v>699.41666666666652</v>
      </c>
      <c r="J441" s="36">
        <v>713.83333333333326</v>
      </c>
      <c r="K441" s="31">
        <v>685</v>
      </c>
      <c r="L441" s="31">
        <v>662.5</v>
      </c>
      <c r="M441" s="31">
        <v>23.799759999999999</v>
      </c>
      <c r="N441" s="1"/>
      <c r="O441" s="1"/>
    </row>
    <row r="442" spans="1:15" ht="12.75" customHeight="1">
      <c r="A442" s="33">
        <v>432</v>
      </c>
      <c r="B442" s="53" t="s">
        <v>856</v>
      </c>
      <c r="C442" s="31">
        <v>500.35</v>
      </c>
      <c r="D442" s="36">
        <v>501.33333333333331</v>
      </c>
      <c r="E442" s="36">
        <v>497.86666666666662</v>
      </c>
      <c r="F442" s="36">
        <v>495.38333333333333</v>
      </c>
      <c r="G442" s="36">
        <v>491.91666666666663</v>
      </c>
      <c r="H442" s="36">
        <v>503.81666666666661</v>
      </c>
      <c r="I442" s="36">
        <v>507.2833333333333</v>
      </c>
      <c r="J442" s="36">
        <v>509.76666666666659</v>
      </c>
      <c r="K442" s="31">
        <v>504.8</v>
      </c>
      <c r="L442" s="31">
        <v>498.85</v>
      </c>
      <c r="M442" s="31">
        <v>0.43828</v>
      </c>
      <c r="N442" s="1"/>
      <c r="O442" s="1"/>
    </row>
    <row r="443" spans="1:15" ht="12.75" customHeight="1">
      <c r="A443" s="33">
        <v>433</v>
      </c>
      <c r="B443" s="53" t="s">
        <v>532</v>
      </c>
      <c r="C443" s="31">
        <v>999.3</v>
      </c>
      <c r="D443" s="36">
        <v>1015.3166666666667</v>
      </c>
      <c r="E443" s="36">
        <v>981.88333333333344</v>
      </c>
      <c r="F443" s="36">
        <v>964.4666666666667</v>
      </c>
      <c r="G443" s="36">
        <v>931.03333333333342</v>
      </c>
      <c r="H443" s="36">
        <v>1032.7333333333336</v>
      </c>
      <c r="I443" s="36">
        <v>1066.1666666666665</v>
      </c>
      <c r="J443" s="36">
        <v>1083.5833333333335</v>
      </c>
      <c r="K443" s="31">
        <v>1048.75</v>
      </c>
      <c r="L443" s="31">
        <v>997.9</v>
      </c>
      <c r="M443" s="31">
        <v>10.546060000000001</v>
      </c>
      <c r="N443" s="1"/>
      <c r="O443" s="1"/>
    </row>
    <row r="444" spans="1:15" ht="12.75" customHeight="1">
      <c r="A444" s="33">
        <v>434</v>
      </c>
      <c r="B444" s="53" t="s">
        <v>223</v>
      </c>
      <c r="C444" s="31">
        <v>1013.15</v>
      </c>
      <c r="D444" s="36">
        <v>1012.5166666666668</v>
      </c>
      <c r="E444" s="36">
        <v>1007.0333333333335</v>
      </c>
      <c r="F444" s="36">
        <v>1000.9166666666667</v>
      </c>
      <c r="G444" s="36">
        <v>995.43333333333351</v>
      </c>
      <c r="H444" s="36">
        <v>1018.6333333333336</v>
      </c>
      <c r="I444" s="36">
        <v>1024.1166666666668</v>
      </c>
      <c r="J444" s="36">
        <v>1030.2333333333336</v>
      </c>
      <c r="K444" s="31">
        <v>1018</v>
      </c>
      <c r="L444" s="31">
        <v>1006.4</v>
      </c>
      <c r="M444" s="31">
        <v>6.2651199999999996</v>
      </c>
      <c r="N444" s="1"/>
      <c r="O444" s="1"/>
    </row>
    <row r="445" spans="1:15" ht="12.75" customHeight="1">
      <c r="A445" s="33">
        <v>435</v>
      </c>
      <c r="B445" s="53" t="s">
        <v>224</v>
      </c>
      <c r="C445" s="31">
        <v>1713.5</v>
      </c>
      <c r="D445" s="36">
        <v>1715.6333333333332</v>
      </c>
      <c r="E445" s="36">
        <v>1704.4166666666665</v>
      </c>
      <c r="F445" s="36">
        <v>1695.3333333333333</v>
      </c>
      <c r="G445" s="36">
        <v>1684.1166666666666</v>
      </c>
      <c r="H445" s="36">
        <v>1724.7166666666665</v>
      </c>
      <c r="I445" s="36">
        <v>1735.9333333333332</v>
      </c>
      <c r="J445" s="36">
        <v>1745.0166666666664</v>
      </c>
      <c r="K445" s="31">
        <v>1726.85</v>
      </c>
      <c r="L445" s="31">
        <v>1706.55</v>
      </c>
      <c r="M445" s="31">
        <v>4.3676899999999996</v>
      </c>
      <c r="N445" s="1"/>
      <c r="O445" s="1"/>
    </row>
    <row r="446" spans="1:15" ht="12.75" customHeight="1">
      <c r="A446" s="33">
        <v>436</v>
      </c>
      <c r="B446" s="53" t="s">
        <v>229</v>
      </c>
      <c r="C446" s="31">
        <v>3801</v>
      </c>
      <c r="D446" s="36">
        <v>3800.6166666666668</v>
      </c>
      <c r="E446" s="36">
        <v>3781.2333333333336</v>
      </c>
      <c r="F446" s="36">
        <v>3761.4666666666667</v>
      </c>
      <c r="G446" s="36">
        <v>3742.0833333333335</v>
      </c>
      <c r="H446" s="36">
        <v>3820.3833333333337</v>
      </c>
      <c r="I446" s="36">
        <v>3839.7666666666669</v>
      </c>
      <c r="J446" s="36">
        <v>3859.5333333333338</v>
      </c>
      <c r="K446" s="31">
        <v>3820</v>
      </c>
      <c r="L446" s="31">
        <v>3780.85</v>
      </c>
      <c r="M446" s="31">
        <v>16.467469999999999</v>
      </c>
      <c r="N446" s="1"/>
      <c r="O446" s="1"/>
    </row>
    <row r="447" spans="1:15" ht="12.75" customHeight="1">
      <c r="A447" s="33">
        <v>437</v>
      </c>
      <c r="B447" s="53" t="s">
        <v>225</v>
      </c>
      <c r="C447" s="31">
        <v>1141.05</v>
      </c>
      <c r="D447" s="36">
        <v>1141.75</v>
      </c>
      <c r="E447" s="36">
        <v>1134.3</v>
      </c>
      <c r="F447" s="36">
        <v>1127.55</v>
      </c>
      <c r="G447" s="36">
        <v>1120.0999999999999</v>
      </c>
      <c r="H447" s="36">
        <v>1148.5</v>
      </c>
      <c r="I447" s="36">
        <v>1155.9499999999998</v>
      </c>
      <c r="J447" s="36">
        <v>1162.7</v>
      </c>
      <c r="K447" s="31">
        <v>1149.2</v>
      </c>
      <c r="L447" s="31">
        <v>1135</v>
      </c>
      <c r="M447" s="31">
        <v>15.8843</v>
      </c>
      <c r="N447" s="1"/>
      <c r="O447" s="1"/>
    </row>
    <row r="448" spans="1:15" ht="12.75" customHeight="1">
      <c r="A448" s="33">
        <v>438</v>
      </c>
      <c r="B448" s="53" t="s">
        <v>297</v>
      </c>
      <c r="C448" s="31">
        <v>7694</v>
      </c>
      <c r="D448" s="36">
        <v>7696.2333333333336</v>
      </c>
      <c r="E448" s="36">
        <v>7647.8166666666675</v>
      </c>
      <c r="F448" s="36">
        <v>7601.6333333333341</v>
      </c>
      <c r="G448" s="36">
        <v>7553.2166666666681</v>
      </c>
      <c r="H448" s="36">
        <v>7742.416666666667</v>
      </c>
      <c r="I448" s="36">
        <v>7790.833333333333</v>
      </c>
      <c r="J448" s="36">
        <v>7837.0166666666664</v>
      </c>
      <c r="K448" s="31">
        <v>7744.65</v>
      </c>
      <c r="L448" s="31">
        <v>7650.05</v>
      </c>
      <c r="M448" s="31">
        <v>1.00972</v>
      </c>
      <c r="N448" s="1"/>
      <c r="O448" s="1"/>
    </row>
    <row r="449" spans="1:15" ht="12.75" customHeight="1">
      <c r="A449" s="33">
        <v>439</v>
      </c>
      <c r="B449" s="53" t="s">
        <v>533</v>
      </c>
      <c r="C449" s="31">
        <v>4828.3500000000004</v>
      </c>
      <c r="D449" s="36">
        <v>4774.1166666666668</v>
      </c>
      <c r="E449" s="36">
        <v>4604.2333333333336</v>
      </c>
      <c r="F449" s="36">
        <v>4380.1166666666668</v>
      </c>
      <c r="G449" s="36">
        <v>4210.2333333333336</v>
      </c>
      <c r="H449" s="36">
        <v>4998.2333333333336</v>
      </c>
      <c r="I449" s="36">
        <v>5168.1166666666668</v>
      </c>
      <c r="J449" s="36">
        <v>5392.2333333333336</v>
      </c>
      <c r="K449" s="31">
        <v>4944</v>
      </c>
      <c r="L449" s="31">
        <v>4550</v>
      </c>
      <c r="M449" s="31">
        <v>6.9067800000000004</v>
      </c>
      <c r="N449" s="1"/>
      <c r="O449" s="1"/>
    </row>
    <row r="450" spans="1:15" ht="12.75" customHeight="1">
      <c r="A450" s="33">
        <v>440</v>
      </c>
      <c r="B450" s="53" t="s">
        <v>534</v>
      </c>
      <c r="C450" s="31">
        <v>564.45000000000005</v>
      </c>
      <c r="D450" s="36">
        <v>556.69999999999993</v>
      </c>
      <c r="E450" s="36">
        <v>545.74999999999989</v>
      </c>
      <c r="F450" s="36">
        <v>527.04999999999995</v>
      </c>
      <c r="G450" s="36">
        <v>516.09999999999991</v>
      </c>
      <c r="H450" s="36">
        <v>575.39999999999986</v>
      </c>
      <c r="I450" s="36">
        <v>586.34999999999991</v>
      </c>
      <c r="J450" s="36">
        <v>605.04999999999984</v>
      </c>
      <c r="K450" s="31">
        <v>567.65</v>
      </c>
      <c r="L450" s="31">
        <v>538</v>
      </c>
      <c r="M450" s="31">
        <v>27.637029999999999</v>
      </c>
      <c r="N450" s="1"/>
      <c r="O450" s="1"/>
    </row>
    <row r="451" spans="1:15" ht="12.75" customHeight="1">
      <c r="A451" s="33">
        <v>441</v>
      </c>
      <c r="B451" s="53" t="s">
        <v>226</v>
      </c>
      <c r="C451" s="31">
        <v>841</v>
      </c>
      <c r="D451" s="36">
        <v>831.94999999999993</v>
      </c>
      <c r="E451" s="36">
        <v>820.09999999999991</v>
      </c>
      <c r="F451" s="36">
        <v>799.19999999999993</v>
      </c>
      <c r="G451" s="36">
        <v>787.34999999999991</v>
      </c>
      <c r="H451" s="36">
        <v>852.84999999999991</v>
      </c>
      <c r="I451" s="36">
        <v>864.7</v>
      </c>
      <c r="J451" s="36">
        <v>885.59999999999991</v>
      </c>
      <c r="K451" s="31">
        <v>843.8</v>
      </c>
      <c r="L451" s="31">
        <v>811.05</v>
      </c>
      <c r="M451" s="31">
        <v>128.23686000000001</v>
      </c>
      <c r="N451" s="1"/>
      <c r="O451" s="1"/>
    </row>
    <row r="452" spans="1:15" ht="12.75" customHeight="1">
      <c r="A452" s="33">
        <v>442</v>
      </c>
      <c r="B452" s="53" t="s">
        <v>227</v>
      </c>
      <c r="C452" s="31">
        <v>381.9</v>
      </c>
      <c r="D452" s="36">
        <v>378.66666666666669</v>
      </c>
      <c r="E452" s="36">
        <v>370.08333333333337</v>
      </c>
      <c r="F452" s="36">
        <v>358.26666666666671</v>
      </c>
      <c r="G452" s="36">
        <v>349.68333333333339</v>
      </c>
      <c r="H452" s="36">
        <v>390.48333333333335</v>
      </c>
      <c r="I452" s="36">
        <v>399.06666666666672</v>
      </c>
      <c r="J452" s="36">
        <v>410.88333333333333</v>
      </c>
      <c r="K452" s="31">
        <v>387.25</v>
      </c>
      <c r="L452" s="31">
        <v>366.85</v>
      </c>
      <c r="M452" s="31">
        <v>344.4828</v>
      </c>
      <c r="N452" s="1"/>
      <c r="O452" s="1"/>
    </row>
    <row r="453" spans="1:15" ht="12.75" customHeight="1">
      <c r="A453" s="33">
        <v>443</v>
      </c>
      <c r="B453" s="53" t="s">
        <v>228</v>
      </c>
      <c r="C453" s="31">
        <v>135</v>
      </c>
      <c r="D453" s="36">
        <v>134.63333333333333</v>
      </c>
      <c r="E453" s="36">
        <v>133.86666666666665</v>
      </c>
      <c r="F453" s="36">
        <v>132.73333333333332</v>
      </c>
      <c r="G453" s="36">
        <v>131.96666666666664</v>
      </c>
      <c r="H453" s="36">
        <v>135.76666666666665</v>
      </c>
      <c r="I453" s="36">
        <v>136.5333333333333</v>
      </c>
      <c r="J453" s="36">
        <v>137.66666666666666</v>
      </c>
      <c r="K453" s="31">
        <v>135.4</v>
      </c>
      <c r="L453" s="31">
        <v>133.5</v>
      </c>
      <c r="M453" s="31">
        <v>297.45400000000001</v>
      </c>
      <c r="N453" s="1"/>
      <c r="O453" s="1"/>
    </row>
    <row r="454" spans="1:15" ht="12.75" customHeight="1">
      <c r="A454" s="33">
        <v>444</v>
      </c>
      <c r="B454" s="53" t="s">
        <v>298</v>
      </c>
      <c r="C454" s="31">
        <v>90.2</v>
      </c>
      <c r="D454" s="36">
        <v>90.7</v>
      </c>
      <c r="E454" s="36">
        <v>88.600000000000009</v>
      </c>
      <c r="F454" s="36">
        <v>87</v>
      </c>
      <c r="G454" s="36">
        <v>84.9</v>
      </c>
      <c r="H454" s="36">
        <v>92.300000000000011</v>
      </c>
      <c r="I454" s="36">
        <v>94.4</v>
      </c>
      <c r="J454" s="36">
        <v>96.000000000000014</v>
      </c>
      <c r="K454" s="31">
        <v>92.8</v>
      </c>
      <c r="L454" s="31">
        <v>89.1</v>
      </c>
      <c r="M454" s="31">
        <v>58.417830000000002</v>
      </c>
      <c r="N454" s="1"/>
      <c r="O454" s="1"/>
    </row>
    <row r="455" spans="1:15" ht="12.75" customHeight="1">
      <c r="A455" s="33">
        <v>445</v>
      </c>
      <c r="B455" s="53" t="s">
        <v>528</v>
      </c>
      <c r="C455" s="31">
        <v>1332.05</v>
      </c>
      <c r="D455" s="36">
        <v>1331.8</v>
      </c>
      <c r="E455" s="36">
        <v>1321.6</v>
      </c>
      <c r="F455" s="36">
        <v>1311.1499999999999</v>
      </c>
      <c r="G455" s="36">
        <v>1300.9499999999998</v>
      </c>
      <c r="H455" s="36">
        <v>1342.25</v>
      </c>
      <c r="I455" s="36">
        <v>1352.4500000000003</v>
      </c>
      <c r="J455" s="36">
        <v>1362.9</v>
      </c>
      <c r="K455" s="31">
        <v>1342</v>
      </c>
      <c r="L455" s="31">
        <v>1321.35</v>
      </c>
      <c r="M455" s="31">
        <v>0.16525999999999999</v>
      </c>
      <c r="N455" s="1"/>
      <c r="O455" s="1"/>
    </row>
    <row r="456" spans="1:15" ht="12.75" customHeight="1">
      <c r="A456" s="33">
        <v>446</v>
      </c>
      <c r="B456" s="53" t="s">
        <v>529</v>
      </c>
      <c r="C456" s="31">
        <v>402.9</v>
      </c>
      <c r="D456" s="36">
        <v>406.13333333333338</v>
      </c>
      <c r="E456" s="36">
        <v>396.86666666666679</v>
      </c>
      <c r="F456" s="36">
        <v>390.83333333333343</v>
      </c>
      <c r="G456" s="36">
        <v>381.56666666666683</v>
      </c>
      <c r="H456" s="36">
        <v>412.16666666666674</v>
      </c>
      <c r="I456" s="36">
        <v>421.43333333333328</v>
      </c>
      <c r="J456" s="36">
        <v>427.4666666666667</v>
      </c>
      <c r="K456" s="31">
        <v>415.4</v>
      </c>
      <c r="L456" s="31">
        <v>400.1</v>
      </c>
      <c r="M456" s="31">
        <v>1.8877699999999999</v>
      </c>
      <c r="N456" s="1"/>
      <c r="O456" s="1"/>
    </row>
    <row r="457" spans="1:15" ht="12.75" customHeight="1">
      <c r="A457" s="33">
        <v>447</v>
      </c>
      <c r="B457" s="53" t="s">
        <v>535</v>
      </c>
      <c r="C457" s="31">
        <v>2962.7</v>
      </c>
      <c r="D457" s="36">
        <v>2991.6333333333332</v>
      </c>
      <c r="E457" s="36">
        <v>2922.1666666666665</v>
      </c>
      <c r="F457" s="36">
        <v>2881.6333333333332</v>
      </c>
      <c r="G457" s="36">
        <v>2812.1666666666665</v>
      </c>
      <c r="H457" s="36">
        <v>3032.1666666666665</v>
      </c>
      <c r="I457" s="36">
        <v>3101.6333333333337</v>
      </c>
      <c r="J457" s="36">
        <v>3142.1666666666665</v>
      </c>
      <c r="K457" s="31">
        <v>3061.1</v>
      </c>
      <c r="L457" s="31">
        <v>2951.1</v>
      </c>
      <c r="M457" s="31">
        <v>0.14596000000000001</v>
      </c>
      <c r="N457" s="1"/>
      <c r="O457" s="1"/>
    </row>
    <row r="458" spans="1:15" ht="12.75" customHeight="1">
      <c r="A458" s="33">
        <v>448</v>
      </c>
      <c r="B458" s="53" t="s">
        <v>230</v>
      </c>
      <c r="C458" s="31">
        <v>1314.35</v>
      </c>
      <c r="D458" s="36">
        <v>1321.1166666666666</v>
      </c>
      <c r="E458" s="36">
        <v>1304.2333333333331</v>
      </c>
      <c r="F458" s="36">
        <v>1294.1166666666666</v>
      </c>
      <c r="G458" s="36">
        <v>1277.2333333333331</v>
      </c>
      <c r="H458" s="36">
        <v>1331.2333333333331</v>
      </c>
      <c r="I458" s="36">
        <v>1348.1166666666668</v>
      </c>
      <c r="J458" s="36">
        <v>1358.2333333333331</v>
      </c>
      <c r="K458" s="31">
        <v>1338</v>
      </c>
      <c r="L458" s="31">
        <v>1311</v>
      </c>
      <c r="M458" s="31">
        <v>24.957909999999998</v>
      </c>
      <c r="N458" s="1"/>
      <c r="O458" s="1"/>
    </row>
    <row r="459" spans="1:15" ht="12.75" customHeight="1">
      <c r="A459" s="33">
        <v>449</v>
      </c>
      <c r="B459" s="53" t="s">
        <v>536</v>
      </c>
      <c r="C459" s="31">
        <v>755.8</v>
      </c>
      <c r="D459" s="36">
        <v>763.48333333333323</v>
      </c>
      <c r="E459" s="36">
        <v>746.31666666666649</v>
      </c>
      <c r="F459" s="36">
        <v>736.83333333333326</v>
      </c>
      <c r="G459" s="36">
        <v>719.66666666666652</v>
      </c>
      <c r="H459" s="36">
        <v>772.96666666666647</v>
      </c>
      <c r="I459" s="36">
        <v>790.13333333333321</v>
      </c>
      <c r="J459" s="36">
        <v>799.61666666666645</v>
      </c>
      <c r="K459" s="31">
        <v>780.65</v>
      </c>
      <c r="L459" s="31">
        <v>754</v>
      </c>
      <c r="M459" s="31">
        <v>4.1640699999999997</v>
      </c>
      <c r="N459" s="1"/>
      <c r="O459" s="1"/>
    </row>
    <row r="460" spans="1:15" ht="12.75" customHeight="1">
      <c r="A460" s="33">
        <v>450</v>
      </c>
      <c r="B460" s="53" t="s">
        <v>537</v>
      </c>
      <c r="C460" s="31">
        <v>237.6</v>
      </c>
      <c r="D460" s="36">
        <v>237.38333333333333</v>
      </c>
      <c r="E460" s="36">
        <v>231.21666666666664</v>
      </c>
      <c r="F460" s="36">
        <v>224.83333333333331</v>
      </c>
      <c r="G460" s="36">
        <v>218.66666666666663</v>
      </c>
      <c r="H460" s="36">
        <v>243.76666666666665</v>
      </c>
      <c r="I460" s="36">
        <v>249.93333333333334</v>
      </c>
      <c r="J460" s="36">
        <v>256.31666666666666</v>
      </c>
      <c r="K460" s="31">
        <v>243.55</v>
      </c>
      <c r="L460" s="31">
        <v>231</v>
      </c>
      <c r="M460" s="31">
        <v>21.029140000000002</v>
      </c>
      <c r="N460" s="1"/>
      <c r="O460" s="1"/>
    </row>
    <row r="461" spans="1:15" ht="12.75" customHeight="1">
      <c r="A461" s="33">
        <v>451</v>
      </c>
      <c r="B461" s="53" t="s">
        <v>208</v>
      </c>
      <c r="C461" s="31">
        <v>985.55</v>
      </c>
      <c r="D461" s="36">
        <v>982.31666666666661</v>
      </c>
      <c r="E461" s="36">
        <v>974.63333333333321</v>
      </c>
      <c r="F461" s="36">
        <v>963.71666666666658</v>
      </c>
      <c r="G461" s="36">
        <v>956.03333333333319</v>
      </c>
      <c r="H461" s="36">
        <v>993.23333333333323</v>
      </c>
      <c r="I461" s="36">
        <v>1000.9166666666666</v>
      </c>
      <c r="J461" s="36">
        <v>1011.8333333333333</v>
      </c>
      <c r="K461" s="31">
        <v>990</v>
      </c>
      <c r="L461" s="31">
        <v>971.4</v>
      </c>
      <c r="M461" s="31">
        <v>3.7330299999999998</v>
      </c>
      <c r="N461" s="1"/>
      <c r="O461" s="1"/>
    </row>
    <row r="462" spans="1:15" ht="12.75" customHeight="1">
      <c r="A462" s="33">
        <v>452</v>
      </c>
      <c r="B462" s="53" t="s">
        <v>538</v>
      </c>
      <c r="C462" s="31">
        <v>3106.7</v>
      </c>
      <c r="D462" s="36">
        <v>3116.0166666666664</v>
      </c>
      <c r="E462" s="36">
        <v>3081.0333333333328</v>
      </c>
      <c r="F462" s="36">
        <v>3055.3666666666663</v>
      </c>
      <c r="G462" s="36">
        <v>3020.3833333333328</v>
      </c>
      <c r="H462" s="36">
        <v>3141.6833333333329</v>
      </c>
      <c r="I462" s="36">
        <v>3176.6666666666665</v>
      </c>
      <c r="J462" s="36">
        <v>3202.333333333333</v>
      </c>
      <c r="K462" s="31">
        <v>3151</v>
      </c>
      <c r="L462" s="31">
        <v>3090.35</v>
      </c>
      <c r="M462" s="31">
        <v>0.27411999999999997</v>
      </c>
      <c r="N462" s="1"/>
      <c r="O462" s="1"/>
    </row>
    <row r="463" spans="1:15" ht="12.75" customHeight="1">
      <c r="A463" s="33">
        <v>453</v>
      </c>
      <c r="B463" s="53" t="s">
        <v>539</v>
      </c>
      <c r="C463" s="31">
        <v>3292.25</v>
      </c>
      <c r="D463" s="36">
        <v>3301.0833333333335</v>
      </c>
      <c r="E463" s="36">
        <v>3262.166666666667</v>
      </c>
      <c r="F463" s="36">
        <v>3232.0833333333335</v>
      </c>
      <c r="G463" s="36">
        <v>3193.166666666667</v>
      </c>
      <c r="H463" s="36">
        <v>3331.166666666667</v>
      </c>
      <c r="I463" s="36">
        <v>3370.0833333333339</v>
      </c>
      <c r="J463" s="36">
        <v>3400.166666666667</v>
      </c>
      <c r="K463" s="31">
        <v>3340</v>
      </c>
      <c r="L463" s="31">
        <v>3271</v>
      </c>
      <c r="M463" s="31">
        <v>0.30196000000000001</v>
      </c>
      <c r="N463" s="1"/>
      <c r="O463" s="1"/>
    </row>
    <row r="464" spans="1:15" ht="12.75" customHeight="1">
      <c r="A464" s="33">
        <v>454</v>
      </c>
      <c r="B464" s="53" t="s">
        <v>231</v>
      </c>
      <c r="C464" s="31">
        <v>3866.65</v>
      </c>
      <c r="D464" s="36">
        <v>3834.0666666666671</v>
      </c>
      <c r="E464" s="36">
        <v>3793.1333333333341</v>
      </c>
      <c r="F464" s="36">
        <v>3719.6166666666672</v>
      </c>
      <c r="G464" s="36">
        <v>3678.6833333333343</v>
      </c>
      <c r="H464" s="36">
        <v>3907.5833333333339</v>
      </c>
      <c r="I464" s="36">
        <v>3948.5166666666673</v>
      </c>
      <c r="J464" s="36">
        <v>4022.0333333333338</v>
      </c>
      <c r="K464" s="31">
        <v>3875</v>
      </c>
      <c r="L464" s="31">
        <v>3760.55</v>
      </c>
      <c r="M464" s="31">
        <v>6.9921499999999996</v>
      </c>
      <c r="N464" s="1"/>
      <c r="O464" s="1"/>
    </row>
    <row r="465" spans="1:15" ht="12.75" customHeight="1">
      <c r="A465" s="33">
        <v>455</v>
      </c>
      <c r="B465" s="53" t="s">
        <v>232</v>
      </c>
      <c r="C465" s="31">
        <v>2437.9</v>
      </c>
      <c r="D465" s="36">
        <v>2445.4833333333336</v>
      </c>
      <c r="E465" s="36">
        <v>2406.416666666667</v>
      </c>
      <c r="F465" s="36">
        <v>2374.9333333333334</v>
      </c>
      <c r="G465" s="36">
        <v>2335.8666666666668</v>
      </c>
      <c r="H465" s="36">
        <v>2476.9666666666672</v>
      </c>
      <c r="I465" s="36">
        <v>2516.0333333333338</v>
      </c>
      <c r="J465" s="36">
        <v>2547.5166666666673</v>
      </c>
      <c r="K465" s="31">
        <v>2484.5500000000002</v>
      </c>
      <c r="L465" s="31">
        <v>2414</v>
      </c>
      <c r="M465" s="31">
        <v>2.7282099999999998</v>
      </c>
      <c r="N465" s="1"/>
      <c r="O465" s="1"/>
    </row>
    <row r="466" spans="1:15" ht="12.75" customHeight="1">
      <c r="A466" s="33">
        <v>456</v>
      </c>
      <c r="B466" s="53" t="s">
        <v>299</v>
      </c>
      <c r="C466" s="31">
        <v>1003.85</v>
      </c>
      <c r="D466" s="36">
        <v>1012.1833333333334</v>
      </c>
      <c r="E466" s="36">
        <v>990.66666666666674</v>
      </c>
      <c r="F466" s="36">
        <v>977.48333333333335</v>
      </c>
      <c r="G466" s="36">
        <v>955.9666666666667</v>
      </c>
      <c r="H466" s="36">
        <v>1025.3666666666668</v>
      </c>
      <c r="I466" s="36">
        <v>1046.8833333333334</v>
      </c>
      <c r="J466" s="36">
        <v>1060.0666666666668</v>
      </c>
      <c r="K466" s="31">
        <v>1033.7</v>
      </c>
      <c r="L466" s="31">
        <v>999</v>
      </c>
      <c r="M466" s="31">
        <v>5.3086000000000002</v>
      </c>
      <c r="N466" s="1"/>
      <c r="O466" s="1"/>
    </row>
    <row r="467" spans="1:15" ht="12.75" customHeight="1">
      <c r="A467" s="33">
        <v>457</v>
      </c>
      <c r="B467" s="53" t="s">
        <v>540</v>
      </c>
      <c r="C467" s="31">
        <v>840.2</v>
      </c>
      <c r="D467" s="36">
        <v>843.06666666666661</v>
      </c>
      <c r="E467" s="36">
        <v>829.13333333333321</v>
      </c>
      <c r="F467" s="36">
        <v>818.06666666666661</v>
      </c>
      <c r="G467" s="36">
        <v>804.13333333333321</v>
      </c>
      <c r="H467" s="36">
        <v>854.13333333333321</v>
      </c>
      <c r="I467" s="36">
        <v>868.06666666666661</v>
      </c>
      <c r="J467" s="36">
        <v>879.13333333333321</v>
      </c>
      <c r="K467" s="31">
        <v>857</v>
      </c>
      <c r="L467" s="31">
        <v>832</v>
      </c>
      <c r="M467" s="31">
        <v>0.34045999999999998</v>
      </c>
      <c r="N467" s="1"/>
      <c r="O467" s="1"/>
    </row>
    <row r="468" spans="1:15" ht="12.75" customHeight="1">
      <c r="A468" s="33">
        <v>458</v>
      </c>
      <c r="B468" s="53" t="s">
        <v>233</v>
      </c>
      <c r="C468" s="31">
        <v>3246.4</v>
      </c>
      <c r="D468" s="36">
        <v>3255.6666666666665</v>
      </c>
      <c r="E468" s="36">
        <v>3216.333333333333</v>
      </c>
      <c r="F468" s="36">
        <v>3186.2666666666664</v>
      </c>
      <c r="G468" s="36">
        <v>3146.9333333333329</v>
      </c>
      <c r="H468" s="36">
        <v>3285.7333333333331</v>
      </c>
      <c r="I468" s="36">
        <v>3325.0666666666662</v>
      </c>
      <c r="J468" s="36">
        <v>3355.1333333333332</v>
      </c>
      <c r="K468" s="31">
        <v>3295</v>
      </c>
      <c r="L468" s="31">
        <v>3225.6</v>
      </c>
      <c r="M468" s="31">
        <v>6.0409600000000001</v>
      </c>
      <c r="N468" s="1"/>
      <c r="O468" s="1"/>
    </row>
    <row r="469" spans="1:15" ht="12.75" customHeight="1">
      <c r="A469" s="33">
        <v>459</v>
      </c>
      <c r="B469" s="53" t="s">
        <v>300</v>
      </c>
      <c r="C469" s="31">
        <v>45.1</v>
      </c>
      <c r="D469" s="36">
        <v>45.333333333333336</v>
      </c>
      <c r="E469" s="36">
        <v>44.56666666666667</v>
      </c>
      <c r="F469" s="36">
        <v>44.033333333333331</v>
      </c>
      <c r="G469" s="36">
        <v>43.266666666666666</v>
      </c>
      <c r="H469" s="36">
        <v>45.866666666666674</v>
      </c>
      <c r="I469" s="36">
        <v>46.63333333333334</v>
      </c>
      <c r="J469" s="36">
        <v>47.166666666666679</v>
      </c>
      <c r="K469" s="31">
        <v>46.1</v>
      </c>
      <c r="L469" s="31">
        <v>44.8</v>
      </c>
      <c r="M469" s="31">
        <v>146.97439</v>
      </c>
      <c r="N469" s="1"/>
      <c r="O469" s="1"/>
    </row>
    <row r="470" spans="1:15" ht="12.75" customHeight="1">
      <c r="A470" s="33">
        <v>460</v>
      </c>
      <c r="B470" s="53" t="s">
        <v>541</v>
      </c>
      <c r="C470" s="31">
        <v>330.8</v>
      </c>
      <c r="D470" s="36">
        <v>330.45</v>
      </c>
      <c r="E470" s="36">
        <v>322.95</v>
      </c>
      <c r="F470" s="36">
        <v>315.10000000000002</v>
      </c>
      <c r="G470" s="36">
        <v>307.60000000000002</v>
      </c>
      <c r="H470" s="36">
        <v>338.29999999999995</v>
      </c>
      <c r="I470" s="36">
        <v>345.79999999999995</v>
      </c>
      <c r="J470" s="36">
        <v>353.64999999999992</v>
      </c>
      <c r="K470" s="31">
        <v>337.95</v>
      </c>
      <c r="L470" s="31">
        <v>322.60000000000002</v>
      </c>
      <c r="M470" s="31">
        <v>7.7565200000000001</v>
      </c>
      <c r="N470" s="1"/>
      <c r="O470" s="1"/>
    </row>
    <row r="471" spans="1:15" ht="12.75" customHeight="1">
      <c r="A471" s="33">
        <v>461</v>
      </c>
      <c r="B471" s="53" t="s">
        <v>542</v>
      </c>
      <c r="C471" s="31">
        <v>373.95</v>
      </c>
      <c r="D471" s="36">
        <v>378</v>
      </c>
      <c r="E471" s="36">
        <v>367</v>
      </c>
      <c r="F471" s="36">
        <v>360.05</v>
      </c>
      <c r="G471" s="36">
        <v>349.05</v>
      </c>
      <c r="H471" s="36">
        <v>384.95</v>
      </c>
      <c r="I471" s="36">
        <v>395.95</v>
      </c>
      <c r="J471" s="36">
        <v>402.9</v>
      </c>
      <c r="K471" s="31">
        <v>389</v>
      </c>
      <c r="L471" s="31">
        <v>371.05</v>
      </c>
      <c r="M471" s="31">
        <v>5.1623299999999999</v>
      </c>
      <c r="N471" s="1"/>
      <c r="O471" s="1"/>
    </row>
    <row r="472" spans="1:15" ht="12.75" customHeight="1">
      <c r="A472" s="33">
        <v>462</v>
      </c>
      <c r="B472" s="53" t="s">
        <v>530</v>
      </c>
      <c r="C472" s="31">
        <v>782.9</v>
      </c>
      <c r="D472" s="36">
        <v>777.63333333333321</v>
      </c>
      <c r="E472" s="36">
        <v>769.31666666666638</v>
      </c>
      <c r="F472" s="36">
        <v>755.73333333333312</v>
      </c>
      <c r="G472" s="36">
        <v>747.41666666666629</v>
      </c>
      <c r="H472" s="36">
        <v>791.21666666666647</v>
      </c>
      <c r="I472" s="36">
        <v>799.5333333333333</v>
      </c>
      <c r="J472" s="36">
        <v>813.11666666666656</v>
      </c>
      <c r="K472" s="31">
        <v>785.95</v>
      </c>
      <c r="L472" s="31">
        <v>764.05</v>
      </c>
      <c r="M472" s="31">
        <v>0.53837000000000002</v>
      </c>
      <c r="N472" s="1"/>
      <c r="O472" s="1"/>
    </row>
    <row r="473" spans="1:15" ht="12.75" customHeight="1">
      <c r="A473" s="33">
        <v>463</v>
      </c>
      <c r="B473" s="53" t="s">
        <v>301</v>
      </c>
      <c r="C473" s="31">
        <v>4073.65</v>
      </c>
      <c r="D473" s="36">
        <v>4023.8833333333332</v>
      </c>
      <c r="E473" s="36">
        <v>3942.7666666666664</v>
      </c>
      <c r="F473" s="36">
        <v>3811.8833333333332</v>
      </c>
      <c r="G473" s="36">
        <v>3730.7666666666664</v>
      </c>
      <c r="H473" s="36">
        <v>4154.7666666666664</v>
      </c>
      <c r="I473" s="36">
        <v>4235.8833333333332</v>
      </c>
      <c r="J473" s="36">
        <v>4366.7666666666664</v>
      </c>
      <c r="K473" s="31">
        <v>4105</v>
      </c>
      <c r="L473" s="31">
        <v>3893</v>
      </c>
      <c r="M473" s="31">
        <v>1.76542</v>
      </c>
      <c r="N473" s="1"/>
      <c r="O473" s="1"/>
    </row>
    <row r="474" spans="1:15" ht="12.75" customHeight="1">
      <c r="A474" s="33">
        <v>464</v>
      </c>
      <c r="B474" s="53" t="s">
        <v>531</v>
      </c>
      <c r="C474" s="31">
        <v>64.150000000000006</v>
      </c>
      <c r="D474" s="36">
        <v>64.416666666666671</v>
      </c>
      <c r="E474" s="36">
        <v>60.733333333333348</v>
      </c>
      <c r="F474" s="36">
        <v>57.316666666666677</v>
      </c>
      <c r="G474" s="36">
        <v>53.633333333333354</v>
      </c>
      <c r="H474" s="36">
        <v>67.833333333333343</v>
      </c>
      <c r="I474" s="36">
        <v>71.516666666666652</v>
      </c>
      <c r="J474" s="36">
        <v>74.933333333333337</v>
      </c>
      <c r="K474" s="31">
        <v>68.099999999999994</v>
      </c>
      <c r="L474" s="31">
        <v>61</v>
      </c>
      <c r="M474" s="31">
        <v>388.70152000000002</v>
      </c>
      <c r="N474" s="1"/>
      <c r="O474" s="1"/>
    </row>
    <row r="475" spans="1:15" ht="12.75" customHeight="1">
      <c r="A475" s="33">
        <v>465</v>
      </c>
      <c r="B475" s="53" t="s">
        <v>234</v>
      </c>
      <c r="C475" s="31">
        <v>1964.7</v>
      </c>
      <c r="D475" s="36">
        <v>1955.55</v>
      </c>
      <c r="E475" s="36">
        <v>1937.1</v>
      </c>
      <c r="F475" s="36">
        <v>1909.5</v>
      </c>
      <c r="G475" s="36">
        <v>1891.05</v>
      </c>
      <c r="H475" s="36">
        <v>1983.1499999999999</v>
      </c>
      <c r="I475" s="36">
        <v>2001.6000000000001</v>
      </c>
      <c r="J475" s="36">
        <v>2029.1999999999998</v>
      </c>
      <c r="K475" s="31">
        <v>1974</v>
      </c>
      <c r="L475" s="31">
        <v>1927.95</v>
      </c>
      <c r="M475" s="31">
        <v>15.6304</v>
      </c>
      <c r="N475" s="1"/>
      <c r="O475" s="1"/>
    </row>
    <row r="476" spans="1:15" ht="12.75" customHeight="1">
      <c r="A476" s="33">
        <v>466</v>
      </c>
      <c r="B476" s="53" t="s">
        <v>543</v>
      </c>
      <c r="C476" s="31">
        <v>42.65</v>
      </c>
      <c r="D476" s="36">
        <v>42.616666666666667</v>
      </c>
      <c r="E476" s="36">
        <v>41.333333333333336</v>
      </c>
      <c r="F476" s="36">
        <v>40.016666666666666</v>
      </c>
      <c r="G476" s="36">
        <v>38.733333333333334</v>
      </c>
      <c r="H476" s="36">
        <v>43.933333333333337</v>
      </c>
      <c r="I476" s="36">
        <v>45.216666666666669</v>
      </c>
      <c r="J476" s="36">
        <v>46.533333333333339</v>
      </c>
      <c r="K476" s="31">
        <v>43.9</v>
      </c>
      <c r="L476" s="31">
        <v>41.3</v>
      </c>
      <c r="M476" s="31">
        <v>356.08208999999999</v>
      </c>
      <c r="N476" s="1"/>
      <c r="O476" s="1"/>
    </row>
    <row r="477" spans="1:15" ht="12.75" customHeight="1">
      <c r="A477" s="33">
        <v>467</v>
      </c>
      <c r="B477" s="53" t="s">
        <v>544</v>
      </c>
      <c r="C477" s="31">
        <v>467.15</v>
      </c>
      <c r="D477" s="36">
        <v>467.61666666666662</v>
      </c>
      <c r="E477" s="36">
        <v>464.53333333333325</v>
      </c>
      <c r="F477" s="36">
        <v>461.91666666666663</v>
      </c>
      <c r="G477" s="36">
        <v>458.83333333333326</v>
      </c>
      <c r="H477" s="36">
        <v>470.23333333333323</v>
      </c>
      <c r="I477" s="36">
        <v>473.31666666666661</v>
      </c>
      <c r="J477" s="36">
        <v>475.93333333333322</v>
      </c>
      <c r="K477" s="31">
        <v>470.7</v>
      </c>
      <c r="L477" s="31">
        <v>465</v>
      </c>
      <c r="M477" s="31">
        <v>0.70467000000000002</v>
      </c>
      <c r="N477" s="1"/>
      <c r="O477" s="1"/>
    </row>
    <row r="478" spans="1:15" ht="12.75" customHeight="1">
      <c r="A478" s="33">
        <v>468</v>
      </c>
      <c r="B478" s="53" t="s">
        <v>236</v>
      </c>
      <c r="C478" s="31">
        <v>10274.049999999999</v>
      </c>
      <c r="D478" s="36">
        <v>10187.85</v>
      </c>
      <c r="E478" s="36">
        <v>10075.700000000001</v>
      </c>
      <c r="F478" s="36">
        <v>9877.35</v>
      </c>
      <c r="G478" s="36">
        <v>9765.2000000000007</v>
      </c>
      <c r="H478" s="36">
        <v>10386.200000000001</v>
      </c>
      <c r="I478" s="36">
        <v>10498.349999999999</v>
      </c>
      <c r="J478" s="36">
        <v>10696.7</v>
      </c>
      <c r="K478" s="31">
        <v>10300</v>
      </c>
      <c r="L478" s="31">
        <v>9989.5</v>
      </c>
      <c r="M478" s="31">
        <v>3.34463</v>
      </c>
      <c r="N478" s="1"/>
      <c r="O478" s="1"/>
    </row>
    <row r="479" spans="1:15" ht="12.75" customHeight="1">
      <c r="A479" s="33">
        <v>469</v>
      </c>
      <c r="B479" s="53" t="s">
        <v>302</v>
      </c>
      <c r="C479" s="31">
        <v>142.1</v>
      </c>
      <c r="D479" s="36">
        <v>142.68333333333334</v>
      </c>
      <c r="E479" s="36">
        <v>140.36666666666667</v>
      </c>
      <c r="F479" s="36">
        <v>138.63333333333333</v>
      </c>
      <c r="G479" s="36">
        <v>136.31666666666666</v>
      </c>
      <c r="H479" s="36">
        <v>144.41666666666669</v>
      </c>
      <c r="I479" s="36">
        <v>146.73333333333335</v>
      </c>
      <c r="J479" s="36">
        <v>148.4666666666667</v>
      </c>
      <c r="K479" s="31">
        <v>145</v>
      </c>
      <c r="L479" s="31">
        <v>140.94999999999999</v>
      </c>
      <c r="M479" s="31">
        <v>155.34612999999999</v>
      </c>
      <c r="N479" s="1"/>
      <c r="O479" s="1"/>
    </row>
    <row r="480" spans="1:15" ht="12.75" customHeight="1">
      <c r="A480" s="33">
        <v>470</v>
      </c>
      <c r="B480" s="53" t="s">
        <v>235</v>
      </c>
      <c r="C480" s="31">
        <v>1801.7</v>
      </c>
      <c r="D480" s="36">
        <v>1816.2166666666665</v>
      </c>
      <c r="E480" s="36">
        <v>1781.4333333333329</v>
      </c>
      <c r="F480" s="36">
        <v>1761.1666666666665</v>
      </c>
      <c r="G480" s="36">
        <v>1726.383333333333</v>
      </c>
      <c r="H480" s="36">
        <v>1836.4833333333329</v>
      </c>
      <c r="I480" s="36">
        <v>1871.2666666666662</v>
      </c>
      <c r="J480" s="36">
        <v>1891.5333333333328</v>
      </c>
      <c r="K480" s="31">
        <v>1851</v>
      </c>
      <c r="L480" s="31">
        <v>1795.95</v>
      </c>
      <c r="M480" s="31">
        <v>2.19353</v>
      </c>
      <c r="N480" s="1"/>
      <c r="O480" s="1"/>
    </row>
    <row r="481" spans="1:15" ht="12.75" customHeight="1">
      <c r="A481" s="33">
        <v>471</v>
      </c>
      <c r="B481" s="31" t="s">
        <v>176</v>
      </c>
      <c r="C481" s="36">
        <v>1093.9000000000001</v>
      </c>
      <c r="D481" s="36">
        <v>1101.1666666666667</v>
      </c>
      <c r="E481" s="36">
        <v>1082.2833333333335</v>
      </c>
      <c r="F481" s="36">
        <v>1070.6666666666667</v>
      </c>
      <c r="G481" s="36">
        <v>1051.7833333333335</v>
      </c>
      <c r="H481" s="36">
        <v>1112.7833333333335</v>
      </c>
      <c r="I481" s="36">
        <v>1131.6666666666667</v>
      </c>
      <c r="J481" s="31">
        <v>1143.2833333333335</v>
      </c>
      <c r="K481" s="31">
        <v>1120.05</v>
      </c>
      <c r="L481" s="31">
        <v>1089.55</v>
      </c>
      <c r="M481" s="53">
        <v>7.8677099999999998</v>
      </c>
      <c r="N481" s="1"/>
      <c r="O481" s="1"/>
    </row>
    <row r="482" spans="1:15" ht="12.75" customHeight="1">
      <c r="A482" s="33">
        <v>472</v>
      </c>
      <c r="B482" s="31" t="s">
        <v>545</v>
      </c>
      <c r="C482" s="36">
        <v>684.65</v>
      </c>
      <c r="D482" s="36">
        <v>687.56666666666661</v>
      </c>
      <c r="E482" s="36">
        <v>678.18333333333317</v>
      </c>
      <c r="F482" s="36">
        <v>671.71666666666658</v>
      </c>
      <c r="G482" s="36">
        <v>662.33333333333314</v>
      </c>
      <c r="H482" s="36">
        <v>694.03333333333319</v>
      </c>
      <c r="I482" s="36">
        <v>703.41666666666663</v>
      </c>
      <c r="J482" s="31">
        <v>709.88333333333321</v>
      </c>
      <c r="K482" s="31">
        <v>696.95</v>
      </c>
      <c r="L482" s="31">
        <v>681.1</v>
      </c>
      <c r="M482" s="53">
        <v>2.24234</v>
      </c>
      <c r="N482" s="1"/>
      <c r="O482" s="1"/>
    </row>
    <row r="483" spans="1:15" ht="12.75" customHeight="1">
      <c r="A483" s="33">
        <v>473</v>
      </c>
      <c r="B483" s="31" t="s">
        <v>237</v>
      </c>
      <c r="C483" s="31">
        <v>539.65</v>
      </c>
      <c r="D483" s="36">
        <v>538.91666666666663</v>
      </c>
      <c r="E483" s="36">
        <v>535.13333333333321</v>
      </c>
      <c r="F483" s="36">
        <v>530.61666666666656</v>
      </c>
      <c r="G483" s="36">
        <v>526.83333333333314</v>
      </c>
      <c r="H483" s="36">
        <v>543.43333333333328</v>
      </c>
      <c r="I483" s="36">
        <v>547.21666666666681</v>
      </c>
      <c r="J483" s="36">
        <v>551.73333333333335</v>
      </c>
      <c r="K483" s="31">
        <v>542.70000000000005</v>
      </c>
      <c r="L483" s="31">
        <v>534.4</v>
      </c>
      <c r="M483" s="31">
        <v>21.626899999999999</v>
      </c>
      <c r="N483" s="1"/>
      <c r="O483" s="1"/>
    </row>
    <row r="484" spans="1:15" ht="12.75" customHeight="1">
      <c r="A484" s="33">
        <v>474</v>
      </c>
      <c r="B484" s="31" t="s">
        <v>546</v>
      </c>
      <c r="C484" s="36">
        <v>866.8</v>
      </c>
      <c r="D484" s="36">
        <v>863.35</v>
      </c>
      <c r="E484" s="36">
        <v>855.45</v>
      </c>
      <c r="F484" s="36">
        <v>844.1</v>
      </c>
      <c r="G484" s="36">
        <v>836.2</v>
      </c>
      <c r="H484" s="36">
        <v>874.7</v>
      </c>
      <c r="I484" s="36">
        <v>882.59999999999991</v>
      </c>
      <c r="J484" s="31">
        <v>893.95</v>
      </c>
      <c r="K484" s="31">
        <v>871.25</v>
      </c>
      <c r="L484" s="31">
        <v>852</v>
      </c>
      <c r="M484" s="53">
        <v>0.98936000000000002</v>
      </c>
      <c r="N484" s="1"/>
      <c r="O484" s="1"/>
    </row>
    <row r="485" spans="1:15" ht="12.75" customHeight="1">
      <c r="A485" s="33">
        <v>475</v>
      </c>
      <c r="B485" s="31" t="s">
        <v>549</v>
      </c>
      <c r="C485" s="31">
        <v>547.65</v>
      </c>
      <c r="D485" s="36">
        <v>549.18333333333339</v>
      </c>
      <c r="E485" s="36">
        <v>539.36666666666679</v>
      </c>
      <c r="F485" s="36">
        <v>531.08333333333337</v>
      </c>
      <c r="G485" s="36">
        <v>521.26666666666677</v>
      </c>
      <c r="H485" s="36">
        <v>557.46666666666681</v>
      </c>
      <c r="I485" s="36">
        <v>567.28333333333342</v>
      </c>
      <c r="J485" s="36">
        <v>575.56666666666683</v>
      </c>
      <c r="K485" s="31">
        <v>559</v>
      </c>
      <c r="L485" s="31">
        <v>540.9</v>
      </c>
      <c r="M485" s="31">
        <v>3.5042599999999999</v>
      </c>
      <c r="N485" s="1"/>
      <c r="O485" s="1"/>
    </row>
    <row r="486" spans="1:15" ht="12.75" customHeight="1">
      <c r="A486" s="33">
        <v>476</v>
      </c>
      <c r="B486" s="31" t="s">
        <v>550</v>
      </c>
      <c r="C486" s="36">
        <v>528.54999999999995</v>
      </c>
      <c r="D486" s="36">
        <v>524.81666666666661</v>
      </c>
      <c r="E486" s="36">
        <v>516.63333333333321</v>
      </c>
      <c r="F486" s="36">
        <v>504.71666666666658</v>
      </c>
      <c r="G486" s="36">
        <v>496.53333333333319</v>
      </c>
      <c r="H486" s="36">
        <v>536.73333333333323</v>
      </c>
      <c r="I486" s="36">
        <v>544.91666666666663</v>
      </c>
      <c r="J486" s="36">
        <v>556.83333333333326</v>
      </c>
      <c r="K486" s="31">
        <v>533</v>
      </c>
      <c r="L486" s="31">
        <v>512.9</v>
      </c>
      <c r="M486" s="31">
        <v>14.19755</v>
      </c>
      <c r="N486" s="1"/>
      <c r="O486" s="1"/>
    </row>
    <row r="487" spans="1:15" ht="12.75" customHeight="1">
      <c r="A487" s="33">
        <v>477</v>
      </c>
      <c r="B487" s="31" t="s">
        <v>551</v>
      </c>
      <c r="C487" s="31">
        <v>401.85</v>
      </c>
      <c r="D487" s="36">
        <v>400.73333333333335</v>
      </c>
      <c r="E487" s="36">
        <v>396.9666666666667</v>
      </c>
      <c r="F487" s="36">
        <v>392.08333333333337</v>
      </c>
      <c r="G487" s="36">
        <v>388.31666666666672</v>
      </c>
      <c r="H487" s="36">
        <v>405.61666666666667</v>
      </c>
      <c r="I487" s="36">
        <v>409.38333333333333</v>
      </c>
      <c r="J487" s="36">
        <v>414.26666666666665</v>
      </c>
      <c r="K487" s="31">
        <v>404.5</v>
      </c>
      <c r="L487" s="31">
        <v>395.85</v>
      </c>
      <c r="M487" s="31">
        <v>2.4319700000000002</v>
      </c>
      <c r="N487" s="1"/>
      <c r="O487" s="1"/>
    </row>
    <row r="488" spans="1:15" ht="12.75" customHeight="1">
      <c r="A488" s="33">
        <v>478</v>
      </c>
      <c r="B488" s="31" t="s">
        <v>552</v>
      </c>
      <c r="C488" s="36">
        <v>533.04999999999995</v>
      </c>
      <c r="D488" s="36">
        <v>527.6</v>
      </c>
      <c r="E488" s="36">
        <v>521.40000000000009</v>
      </c>
      <c r="F488" s="36">
        <v>509.75000000000011</v>
      </c>
      <c r="G488" s="36">
        <v>503.55000000000018</v>
      </c>
      <c r="H488" s="36">
        <v>539.25</v>
      </c>
      <c r="I488" s="36">
        <v>545.45000000000005</v>
      </c>
      <c r="J488" s="36">
        <v>557.09999999999991</v>
      </c>
      <c r="K488" s="31">
        <v>533.79999999999995</v>
      </c>
      <c r="L488" s="31">
        <v>515.95000000000005</v>
      </c>
      <c r="M488" s="31">
        <v>1.7468399999999999</v>
      </c>
      <c r="N488" s="1"/>
      <c r="O488" s="1"/>
    </row>
    <row r="489" spans="1:15" ht="12.75" customHeight="1">
      <c r="A489" s="33">
        <v>479</v>
      </c>
      <c r="B489" s="53" t="s">
        <v>303</v>
      </c>
      <c r="C489" s="31">
        <v>1269.55</v>
      </c>
      <c r="D489" s="36">
        <v>1265.4666666666665</v>
      </c>
      <c r="E489" s="36">
        <v>1253.083333333333</v>
      </c>
      <c r="F489" s="36">
        <v>1236.6166666666666</v>
      </c>
      <c r="G489" s="36">
        <v>1224.2333333333331</v>
      </c>
      <c r="H489" s="36">
        <v>1281.9333333333329</v>
      </c>
      <c r="I489" s="36">
        <v>1294.3166666666666</v>
      </c>
      <c r="J489" s="36">
        <v>1310.7833333333328</v>
      </c>
      <c r="K489" s="31">
        <v>1277.8499999999999</v>
      </c>
      <c r="L489" s="31">
        <v>1249</v>
      </c>
      <c r="M489" s="31">
        <v>18.299869999999999</v>
      </c>
      <c r="N489" s="1"/>
      <c r="O489" s="1"/>
    </row>
    <row r="490" spans="1:15" ht="12.75" customHeight="1">
      <c r="A490" s="33">
        <v>480</v>
      </c>
      <c r="B490" s="53" t="s">
        <v>553</v>
      </c>
      <c r="C490" s="36">
        <v>1105.8499999999999</v>
      </c>
      <c r="D490" s="36">
        <v>1117.25</v>
      </c>
      <c r="E490" s="36">
        <v>1089.5999999999999</v>
      </c>
      <c r="F490" s="36">
        <v>1073.3499999999999</v>
      </c>
      <c r="G490" s="36">
        <v>1045.6999999999998</v>
      </c>
      <c r="H490" s="36">
        <v>1133.5</v>
      </c>
      <c r="I490" s="36">
        <v>1161.1500000000001</v>
      </c>
      <c r="J490" s="36">
        <v>1177.4000000000001</v>
      </c>
      <c r="K490" s="31">
        <v>1144.9000000000001</v>
      </c>
      <c r="L490" s="31">
        <v>1101</v>
      </c>
      <c r="M490" s="31">
        <v>1.67282</v>
      </c>
      <c r="N490" s="1"/>
      <c r="O490" s="1"/>
    </row>
    <row r="491" spans="1:15" ht="12.75" customHeight="1">
      <c r="A491" s="33">
        <v>481</v>
      </c>
      <c r="B491" s="53" t="s">
        <v>238</v>
      </c>
      <c r="C491" s="31">
        <v>267.8</v>
      </c>
      <c r="D491" s="36">
        <v>265.81666666666666</v>
      </c>
      <c r="E491" s="36">
        <v>262.48333333333335</v>
      </c>
      <c r="F491" s="36">
        <v>257.16666666666669</v>
      </c>
      <c r="G491" s="36">
        <v>253.83333333333337</v>
      </c>
      <c r="H491" s="36">
        <v>271.13333333333333</v>
      </c>
      <c r="I491" s="36">
        <v>274.4666666666667</v>
      </c>
      <c r="J491" s="36">
        <v>279.7833333333333</v>
      </c>
      <c r="K491" s="31">
        <v>269.14999999999998</v>
      </c>
      <c r="L491" s="31">
        <v>260.5</v>
      </c>
      <c r="M491" s="31">
        <v>116.48515</v>
      </c>
      <c r="N491" s="1"/>
      <c r="O491" s="1"/>
    </row>
    <row r="492" spans="1:15" ht="12.75" customHeight="1">
      <c r="A492" s="33">
        <v>482</v>
      </c>
      <c r="B492" s="53" t="s">
        <v>547</v>
      </c>
      <c r="C492" s="36">
        <v>290.95</v>
      </c>
      <c r="D492" s="36">
        <v>292.41666666666669</v>
      </c>
      <c r="E492" s="36">
        <v>289.23333333333335</v>
      </c>
      <c r="F492" s="36">
        <v>287.51666666666665</v>
      </c>
      <c r="G492" s="36">
        <v>284.33333333333331</v>
      </c>
      <c r="H492" s="36">
        <v>294.13333333333338</v>
      </c>
      <c r="I492" s="36">
        <v>297.31666666666666</v>
      </c>
      <c r="J492" s="36">
        <v>299.03333333333342</v>
      </c>
      <c r="K492" s="31">
        <v>295.60000000000002</v>
      </c>
      <c r="L492" s="31">
        <v>290.7</v>
      </c>
      <c r="M492" s="31">
        <v>1.1988300000000001</v>
      </c>
      <c r="N492" s="1"/>
      <c r="O492" s="1"/>
    </row>
    <row r="493" spans="1:15" ht="12.75" customHeight="1">
      <c r="A493" s="33">
        <v>483</v>
      </c>
      <c r="B493" s="53" t="s">
        <v>554</v>
      </c>
      <c r="C493" s="36">
        <v>648.85</v>
      </c>
      <c r="D493" s="36">
        <v>650.18333333333328</v>
      </c>
      <c r="E493" s="36">
        <v>643.21666666666658</v>
      </c>
      <c r="F493" s="36">
        <v>637.58333333333326</v>
      </c>
      <c r="G493" s="36">
        <v>630.61666666666656</v>
      </c>
      <c r="H493" s="36">
        <v>655.81666666666661</v>
      </c>
      <c r="I493" s="36">
        <v>662.7833333333333</v>
      </c>
      <c r="J493" s="36">
        <v>668.41666666666663</v>
      </c>
      <c r="K493" s="31">
        <v>657.15</v>
      </c>
      <c r="L493" s="31">
        <v>644.54999999999995</v>
      </c>
      <c r="M493" s="31">
        <v>0.44786999999999999</v>
      </c>
      <c r="N493" s="1"/>
      <c r="O493" s="1"/>
    </row>
    <row r="494" spans="1:15" ht="12.75" customHeight="1">
      <c r="A494" s="33">
        <v>484</v>
      </c>
      <c r="B494" s="53" t="s">
        <v>555</v>
      </c>
      <c r="C494" s="36">
        <v>1709.7</v>
      </c>
      <c r="D494" s="36">
        <v>1721.05</v>
      </c>
      <c r="E494" s="36">
        <v>1688.6499999999999</v>
      </c>
      <c r="F494" s="36">
        <v>1667.6</v>
      </c>
      <c r="G494" s="36">
        <v>1635.1999999999998</v>
      </c>
      <c r="H494" s="36">
        <v>1742.1</v>
      </c>
      <c r="I494" s="36">
        <v>1774.5</v>
      </c>
      <c r="J494" s="36">
        <v>1795.55</v>
      </c>
      <c r="K494" s="31">
        <v>1753.45</v>
      </c>
      <c r="L494" s="31">
        <v>1700</v>
      </c>
      <c r="M494" s="31">
        <v>0.68772999999999995</v>
      </c>
      <c r="N494" s="1"/>
      <c r="O494" s="1"/>
    </row>
    <row r="495" spans="1:15" ht="12.75" customHeight="1">
      <c r="A495" s="33">
        <v>485</v>
      </c>
      <c r="B495" s="53" t="s">
        <v>548</v>
      </c>
      <c r="C495" s="36">
        <v>2053.9499999999998</v>
      </c>
      <c r="D495" s="36">
        <v>2061.7999999999997</v>
      </c>
      <c r="E495" s="36">
        <v>2034.1499999999996</v>
      </c>
      <c r="F495" s="36">
        <v>2014.35</v>
      </c>
      <c r="G495" s="36">
        <v>1986.6999999999998</v>
      </c>
      <c r="H495" s="36">
        <v>2081.5999999999995</v>
      </c>
      <c r="I495" s="36">
        <v>2109.25</v>
      </c>
      <c r="J495" s="36">
        <v>2129.0499999999993</v>
      </c>
      <c r="K495" s="31">
        <v>2089.4499999999998</v>
      </c>
      <c r="L495" s="31">
        <v>2042</v>
      </c>
      <c r="M495" s="31">
        <v>0.30502000000000001</v>
      </c>
      <c r="N495" s="1"/>
      <c r="O495" s="1"/>
    </row>
    <row r="496" spans="1:15" ht="12.75" customHeight="1">
      <c r="A496" s="33">
        <v>486</v>
      </c>
      <c r="B496" s="53" t="s">
        <v>141</v>
      </c>
      <c r="C496" s="36">
        <v>14.7</v>
      </c>
      <c r="D496" s="36">
        <v>14.833333333333334</v>
      </c>
      <c r="E496" s="36">
        <v>14.466666666666669</v>
      </c>
      <c r="F496" s="36">
        <v>14.233333333333334</v>
      </c>
      <c r="G496" s="36">
        <v>13.866666666666669</v>
      </c>
      <c r="H496" s="36">
        <v>15.066666666666668</v>
      </c>
      <c r="I496" s="36">
        <v>15.433333333333332</v>
      </c>
      <c r="J496" s="36">
        <v>15.666666666666668</v>
      </c>
      <c r="K496" s="31">
        <v>15.2</v>
      </c>
      <c r="L496" s="31">
        <v>14.6</v>
      </c>
      <c r="M496" s="31">
        <v>2459.7455199999999</v>
      </c>
      <c r="N496" s="1"/>
      <c r="O496" s="1"/>
    </row>
    <row r="497" spans="1:15" ht="12.75" customHeight="1">
      <c r="A497" s="33">
        <v>487</v>
      </c>
      <c r="B497" s="53" t="s">
        <v>239</v>
      </c>
      <c r="C497" s="36">
        <v>1040.4000000000001</v>
      </c>
      <c r="D497" s="36">
        <v>1030.0666666666666</v>
      </c>
      <c r="E497" s="36">
        <v>1017.1333333333332</v>
      </c>
      <c r="F497" s="36">
        <v>993.86666666666656</v>
      </c>
      <c r="G497" s="36">
        <v>980.93333333333317</v>
      </c>
      <c r="H497" s="36">
        <v>1053.3333333333333</v>
      </c>
      <c r="I497" s="36">
        <v>1066.2666666666667</v>
      </c>
      <c r="J497" s="36">
        <v>1089.5333333333333</v>
      </c>
      <c r="K497" s="31">
        <v>1043</v>
      </c>
      <c r="L497" s="31">
        <v>1006.8</v>
      </c>
      <c r="M497" s="31">
        <v>15.57213</v>
      </c>
      <c r="N497" s="1"/>
      <c r="O497" s="1"/>
    </row>
    <row r="498" spans="1:15" ht="12.75" customHeight="1">
      <c r="A498" s="33">
        <v>488</v>
      </c>
      <c r="B498" s="53" t="s">
        <v>556</v>
      </c>
      <c r="C498" s="36">
        <v>579.6</v>
      </c>
      <c r="D498" s="36">
        <v>582.26666666666665</v>
      </c>
      <c r="E498" s="36">
        <v>574.5333333333333</v>
      </c>
      <c r="F498" s="36">
        <v>569.4666666666667</v>
      </c>
      <c r="G498" s="36">
        <v>561.73333333333335</v>
      </c>
      <c r="H498" s="36">
        <v>587.33333333333326</v>
      </c>
      <c r="I498" s="36">
        <v>595.06666666666661</v>
      </c>
      <c r="J498" s="36">
        <v>600.13333333333321</v>
      </c>
      <c r="K498" s="31">
        <v>590</v>
      </c>
      <c r="L498" s="31">
        <v>577.20000000000005</v>
      </c>
      <c r="M498" s="31">
        <v>8.9949200000000005</v>
      </c>
      <c r="N498" s="1"/>
      <c r="O498" s="1"/>
    </row>
    <row r="499" spans="1:15" ht="12.75" customHeight="1">
      <c r="A499" s="33">
        <v>489</v>
      </c>
      <c r="B499" s="53" t="s">
        <v>557</v>
      </c>
      <c r="C499" s="53">
        <v>815.25</v>
      </c>
      <c r="D499" s="36">
        <v>819.13333333333321</v>
      </c>
      <c r="E499" s="36">
        <v>804.6666666666664</v>
      </c>
      <c r="F499" s="36">
        <v>794.08333333333314</v>
      </c>
      <c r="G499" s="36">
        <v>779.61666666666633</v>
      </c>
      <c r="H499" s="36">
        <v>829.71666666666647</v>
      </c>
      <c r="I499" s="36">
        <v>844.18333333333317</v>
      </c>
      <c r="J499" s="36">
        <v>854.76666666666654</v>
      </c>
      <c r="K499" s="31">
        <v>833.6</v>
      </c>
      <c r="L499" s="31">
        <v>808.55</v>
      </c>
      <c r="M499" s="31">
        <v>1.6600900000000001</v>
      </c>
      <c r="N499" s="1"/>
      <c r="O499" s="1"/>
    </row>
    <row r="500" spans="1:15" ht="12.75" customHeight="1">
      <c r="A500" s="33">
        <v>490</v>
      </c>
      <c r="B500" s="53" t="s">
        <v>304</v>
      </c>
      <c r="C500" s="53">
        <v>1333</v>
      </c>
      <c r="D500" s="36">
        <v>1327.9666666666665</v>
      </c>
      <c r="E500" s="36">
        <v>1318.833333333333</v>
      </c>
      <c r="F500" s="36">
        <v>1304.6666666666665</v>
      </c>
      <c r="G500" s="36">
        <v>1295.5333333333331</v>
      </c>
      <c r="H500" s="36">
        <v>1342.133333333333</v>
      </c>
      <c r="I500" s="36">
        <v>1351.2666666666667</v>
      </c>
      <c r="J500" s="36">
        <v>1365.4333333333329</v>
      </c>
      <c r="K500" s="31">
        <v>1337.1</v>
      </c>
      <c r="L500" s="31">
        <v>1313.8</v>
      </c>
      <c r="M500" s="31">
        <v>0.80210999999999999</v>
      </c>
      <c r="N500" s="1"/>
      <c r="O500" s="1"/>
    </row>
    <row r="501" spans="1:15" ht="12.75" customHeight="1">
      <c r="A501" s="33">
        <v>491</v>
      </c>
      <c r="B501" s="53" t="s">
        <v>240</v>
      </c>
      <c r="C501" s="53">
        <v>473</v>
      </c>
      <c r="D501" s="36">
        <v>473.33333333333331</v>
      </c>
      <c r="E501" s="36">
        <v>469.66666666666663</v>
      </c>
      <c r="F501" s="36">
        <v>466.33333333333331</v>
      </c>
      <c r="G501" s="36">
        <v>462.66666666666663</v>
      </c>
      <c r="H501" s="36">
        <v>476.66666666666663</v>
      </c>
      <c r="I501" s="36">
        <v>480.33333333333326</v>
      </c>
      <c r="J501" s="36">
        <v>483.66666666666663</v>
      </c>
      <c r="K501" s="31">
        <v>477</v>
      </c>
      <c r="L501" s="31">
        <v>470</v>
      </c>
      <c r="M501" s="31">
        <v>50.256500000000003</v>
      </c>
      <c r="N501" s="1"/>
      <c r="O501" s="1"/>
    </row>
    <row r="502" spans="1:15" ht="12.75" customHeight="1">
      <c r="A502" s="33">
        <v>492</v>
      </c>
      <c r="B502" s="53" t="s">
        <v>305</v>
      </c>
      <c r="C502" s="53">
        <v>24.35</v>
      </c>
      <c r="D502" s="36">
        <v>24.7</v>
      </c>
      <c r="E502" s="36">
        <v>23.9</v>
      </c>
      <c r="F502" s="36">
        <v>23.45</v>
      </c>
      <c r="G502" s="36">
        <v>22.65</v>
      </c>
      <c r="H502" s="36">
        <v>25.15</v>
      </c>
      <c r="I502" s="36">
        <v>25.950000000000003</v>
      </c>
      <c r="J502" s="36">
        <v>26.4</v>
      </c>
      <c r="K502" s="31">
        <v>25.5</v>
      </c>
      <c r="L502" s="31">
        <v>24.25</v>
      </c>
      <c r="M502" s="31">
        <v>3009.9394699999998</v>
      </c>
      <c r="N502" s="1"/>
      <c r="O502" s="1"/>
    </row>
    <row r="503" spans="1:15" ht="12.75" customHeight="1">
      <c r="A503" s="33">
        <v>493</v>
      </c>
      <c r="B503" s="53" t="s">
        <v>241</v>
      </c>
      <c r="C503" s="36">
        <v>161.75</v>
      </c>
      <c r="D503" s="36">
        <v>163.56666666666666</v>
      </c>
      <c r="E503" s="36">
        <v>159.23333333333332</v>
      </c>
      <c r="F503" s="36">
        <v>156.71666666666667</v>
      </c>
      <c r="G503" s="36">
        <v>152.38333333333333</v>
      </c>
      <c r="H503" s="36">
        <v>166.08333333333331</v>
      </c>
      <c r="I503" s="36">
        <v>170.41666666666669</v>
      </c>
      <c r="J503" s="31">
        <v>172.93333333333331</v>
      </c>
      <c r="K503" s="31">
        <v>167.9</v>
      </c>
      <c r="L503" s="31">
        <v>161.05000000000001</v>
      </c>
      <c r="M503" s="53">
        <v>296.86723999999998</v>
      </c>
      <c r="N503" s="1"/>
      <c r="O503" s="1"/>
    </row>
    <row r="504" spans="1:15" ht="12.75" customHeight="1">
      <c r="A504" s="33">
        <v>494</v>
      </c>
      <c r="B504" s="53" t="s">
        <v>559</v>
      </c>
      <c r="C504" s="36">
        <v>570.6</v>
      </c>
      <c r="D504" s="36">
        <v>573.33333333333337</v>
      </c>
      <c r="E504" s="36">
        <v>562.26666666666677</v>
      </c>
      <c r="F504" s="36">
        <v>553.93333333333339</v>
      </c>
      <c r="G504" s="36">
        <v>542.86666666666679</v>
      </c>
      <c r="H504" s="36">
        <v>581.66666666666674</v>
      </c>
      <c r="I504" s="36">
        <v>592.73333333333335</v>
      </c>
      <c r="J504" s="31">
        <v>601.06666666666672</v>
      </c>
      <c r="K504" s="31">
        <v>584.4</v>
      </c>
      <c r="L504" s="31">
        <v>565</v>
      </c>
      <c r="M504" s="53">
        <v>8.4129299999999994</v>
      </c>
      <c r="N504" s="1"/>
      <c r="O504" s="1"/>
    </row>
    <row r="505" spans="1:15" ht="12.75" customHeight="1">
      <c r="A505" s="33">
        <v>495</v>
      </c>
      <c r="B505" s="53" t="s">
        <v>558</v>
      </c>
      <c r="C505" s="53">
        <v>16790.599999999999</v>
      </c>
      <c r="D505" s="36">
        <v>16799.5</v>
      </c>
      <c r="E505" s="36">
        <v>16691.099999999999</v>
      </c>
      <c r="F505" s="36">
        <v>16591.599999999999</v>
      </c>
      <c r="G505" s="36">
        <v>16483.199999999997</v>
      </c>
      <c r="H505" s="36">
        <v>16899</v>
      </c>
      <c r="I505" s="36">
        <v>17007.400000000001</v>
      </c>
      <c r="J505" s="36">
        <v>17106.900000000001</v>
      </c>
      <c r="K505" s="31">
        <v>16907.900000000001</v>
      </c>
      <c r="L505" s="31">
        <v>16700</v>
      </c>
      <c r="M505" s="31">
        <v>0.13674</v>
      </c>
      <c r="N505" s="1"/>
      <c r="O505" s="1"/>
    </row>
    <row r="506" spans="1:15" ht="12.75" customHeight="1">
      <c r="A506" s="33">
        <v>496</v>
      </c>
      <c r="B506" s="53" t="s">
        <v>306</v>
      </c>
      <c r="C506" s="53">
        <v>135.55000000000001</v>
      </c>
      <c r="D506" s="36">
        <v>135.20000000000002</v>
      </c>
      <c r="E506" s="36">
        <v>132.70000000000005</v>
      </c>
      <c r="F506" s="36">
        <v>129.85000000000002</v>
      </c>
      <c r="G506" s="36">
        <v>127.35000000000005</v>
      </c>
      <c r="H506" s="36">
        <v>138.05000000000004</v>
      </c>
      <c r="I506" s="36">
        <v>140.54999999999998</v>
      </c>
      <c r="J506" s="36">
        <v>143.40000000000003</v>
      </c>
      <c r="K506" s="31">
        <v>137.69999999999999</v>
      </c>
      <c r="L506" s="31">
        <v>132.35</v>
      </c>
      <c r="M506" s="31">
        <v>558.71016999999995</v>
      </c>
      <c r="N506" s="1"/>
      <c r="O506" s="1"/>
    </row>
    <row r="507" spans="1:15" ht="12.75" customHeight="1">
      <c r="A507" s="33">
        <v>497</v>
      </c>
      <c r="B507" s="53" t="s">
        <v>242</v>
      </c>
      <c r="C507" s="36">
        <v>748.5</v>
      </c>
      <c r="D507" s="36">
        <v>744.16666666666663</v>
      </c>
      <c r="E507" s="36">
        <v>737.88333333333321</v>
      </c>
      <c r="F507" s="36">
        <v>727.26666666666654</v>
      </c>
      <c r="G507" s="36">
        <v>720.98333333333312</v>
      </c>
      <c r="H507" s="36">
        <v>754.7833333333333</v>
      </c>
      <c r="I507" s="36">
        <v>761.06666666666683</v>
      </c>
      <c r="J507" s="31">
        <v>771.68333333333339</v>
      </c>
      <c r="K507" s="31">
        <v>750.45</v>
      </c>
      <c r="L507" s="31">
        <v>733.55</v>
      </c>
      <c r="M507" s="53">
        <v>5.1778399999999998</v>
      </c>
      <c r="N507" s="1"/>
      <c r="O507" s="1"/>
    </row>
    <row r="508" spans="1:15" ht="12.75" customHeight="1">
      <c r="A508" s="33">
        <v>498</v>
      </c>
      <c r="B508" s="53" t="s">
        <v>560</v>
      </c>
      <c r="C508" s="53">
        <v>1595.05</v>
      </c>
      <c r="D508" s="36">
        <v>1598.2666666666667</v>
      </c>
      <c r="E508" s="36">
        <v>1586.7833333333333</v>
      </c>
      <c r="F508" s="36">
        <v>1578.5166666666667</v>
      </c>
      <c r="G508" s="36">
        <v>1567.0333333333333</v>
      </c>
      <c r="H508" s="36">
        <v>1606.5333333333333</v>
      </c>
      <c r="I508" s="36">
        <v>1618.0166666666664</v>
      </c>
      <c r="J508" s="36">
        <v>1626.2833333333333</v>
      </c>
      <c r="K508" s="31">
        <v>1609.75</v>
      </c>
      <c r="L508" s="31">
        <v>1590</v>
      </c>
      <c r="M508" s="31">
        <v>0.12221</v>
      </c>
      <c r="N508" s="1"/>
      <c r="O508" s="1"/>
    </row>
    <row r="509" spans="1:15" ht="12.75" customHeight="1">
      <c r="A509" s="240">
        <v>499</v>
      </c>
      <c r="B509" s="241" t="s">
        <v>560</v>
      </c>
      <c r="C509" s="241">
        <v>1681.1</v>
      </c>
      <c r="D509" s="242">
        <v>1683.55</v>
      </c>
      <c r="E509" s="242">
        <v>1660.9499999999998</v>
      </c>
      <c r="F509" s="242">
        <v>1640.8</v>
      </c>
      <c r="G509" s="242">
        <v>1618.1999999999998</v>
      </c>
      <c r="H509" s="242">
        <v>1703.6999999999998</v>
      </c>
      <c r="I509" s="242">
        <v>1726.2999999999997</v>
      </c>
      <c r="J509" s="242">
        <v>1746.4499999999998</v>
      </c>
      <c r="K509" s="243">
        <v>1706.15</v>
      </c>
      <c r="L509" s="243">
        <v>1663.4</v>
      </c>
      <c r="M509" s="243">
        <v>1.43919</v>
      </c>
      <c r="N509" s="1"/>
      <c r="O509" s="1"/>
    </row>
    <row r="510" spans="1:15" ht="12.75" customHeight="1">
      <c r="A510" s="256">
        <v>500</v>
      </c>
      <c r="B510" s="258" t="s">
        <v>560</v>
      </c>
      <c r="C510" s="258">
        <v>1551.4</v>
      </c>
      <c r="D510" s="259">
        <v>1542.3666666666668</v>
      </c>
      <c r="E510" s="259">
        <v>1519.0833333333335</v>
      </c>
      <c r="F510" s="259">
        <v>1486.7666666666667</v>
      </c>
      <c r="G510" s="259">
        <v>1463.4833333333333</v>
      </c>
      <c r="H510" s="259">
        <v>1574.6833333333336</v>
      </c>
      <c r="I510" s="259">
        <v>1597.9666666666669</v>
      </c>
      <c r="J510" s="259">
        <v>1630.2833333333338</v>
      </c>
      <c r="K510" s="256">
        <v>1565.65</v>
      </c>
      <c r="L510" s="256">
        <v>1510.05</v>
      </c>
      <c r="M510" s="256">
        <v>0.30562</v>
      </c>
      <c r="N510" s="1"/>
      <c r="O510" s="1"/>
    </row>
    <row r="512" spans="1:15" ht="12.75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A516" s="62" t="s">
        <v>562</v>
      </c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A517" s="44" t="s">
        <v>243</v>
      </c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44" t="s">
        <v>244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4" t="s">
        <v>245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4" t="s">
        <v>246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4" t="s">
        <v>247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66" t="s">
        <v>249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66" t="s">
        <v>250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66" t="s">
        <v>251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6" t="s">
        <v>252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6" t="s">
        <v>253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6" t="s">
        <v>254</v>
      </c>
      <c r="N527" s="1"/>
      <c r="O527" s="1"/>
    </row>
    <row r="528" spans="1:15" ht="12.75" customHeight="1">
      <c r="A528" s="66" t="s">
        <v>255</v>
      </c>
      <c r="N528" s="1"/>
      <c r="O528" s="1"/>
    </row>
    <row r="529" spans="1:15" ht="12.75" customHeight="1">
      <c r="A529" s="66" t="s">
        <v>256</v>
      </c>
      <c r="N529" s="1"/>
      <c r="O529" s="1"/>
    </row>
    <row r="530" spans="1:15" ht="12.75" customHeight="1">
      <c r="A530" s="66" t="s">
        <v>257</v>
      </c>
      <c r="N530" s="1"/>
      <c r="O530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 xr:uid="{00000000-0004-0000-0300-000000000000}"/>
  </hyperlinks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B301"/>
  <sheetViews>
    <sheetView zoomScale="85" zoomScaleNormal="85" workbookViewId="0">
      <pane ySplit="9" topLeftCell="A10" activePane="bottomLeft" state="frozen"/>
      <selection pane="bottomLeft" activeCell="A10" sqref="A10"/>
    </sheetView>
  </sheetViews>
  <sheetFormatPr defaultColWidth="14.425781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9" width="9.28515625" customWidth="1"/>
    <col min="10" max="10" width="14.28515625" customWidth="1"/>
    <col min="11" max="28" width="9.28515625" customWidth="1"/>
  </cols>
  <sheetData>
    <row r="1" spans="1:28" ht="12" customHeight="1">
      <c r="A1" s="70" t="s">
        <v>311</v>
      </c>
      <c r="B1" s="71"/>
      <c r="C1" s="72"/>
      <c r="D1" s="73"/>
      <c r="E1" s="71"/>
      <c r="F1" s="71"/>
      <c r="G1" s="71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  <c r="AA1" s="74"/>
      <c r="AB1" s="74"/>
    </row>
    <row r="2" spans="1:28" ht="12.75" customHeight="1">
      <c r="A2" s="75"/>
      <c r="B2" s="76"/>
      <c r="C2" s="77"/>
      <c r="D2" s="78"/>
      <c r="E2" s="76"/>
      <c r="F2" s="76"/>
      <c r="G2" s="76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</row>
    <row r="3" spans="1:28" ht="12.75" customHeight="1">
      <c r="A3" s="75"/>
      <c r="B3" s="76"/>
      <c r="C3" s="77"/>
      <c r="D3" s="78"/>
      <c r="E3" s="76"/>
      <c r="F3" s="76"/>
      <c r="G3" s="76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</row>
    <row r="4" spans="1:28" ht="12.75" customHeight="1">
      <c r="A4" s="75"/>
      <c r="B4" s="76"/>
      <c r="C4" s="77"/>
      <c r="D4" s="78"/>
      <c r="E4" s="76"/>
      <c r="F4" s="76"/>
      <c r="G4" s="76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  <c r="Y4" s="74"/>
      <c r="Z4" s="74"/>
      <c r="AA4" s="74"/>
      <c r="AB4" s="74"/>
    </row>
    <row r="5" spans="1:28" ht="6" customHeight="1">
      <c r="A5" s="370"/>
      <c r="B5" s="371"/>
      <c r="C5" s="370"/>
      <c r="D5" s="371"/>
      <c r="E5" s="71"/>
      <c r="F5" s="71"/>
      <c r="G5" s="71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</row>
    <row r="6" spans="1:28" ht="26.25" customHeight="1">
      <c r="A6" s="74"/>
      <c r="B6" s="79"/>
      <c r="C6" s="67"/>
      <c r="D6" s="67"/>
      <c r="E6" s="23" t="s">
        <v>310</v>
      </c>
      <c r="F6" s="71"/>
      <c r="G6" s="71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</row>
    <row r="7" spans="1:28" ht="16.5" customHeight="1">
      <c r="A7" s="80" t="s">
        <v>563</v>
      </c>
      <c r="B7" s="372" t="s">
        <v>564</v>
      </c>
      <c r="C7" s="372"/>
      <c r="D7" s="7">
        <f>Main!B10</f>
        <v>45321</v>
      </c>
      <c r="E7" s="81"/>
      <c r="F7" s="71"/>
      <c r="G7" s="82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  <c r="Z7" s="74"/>
      <c r="AA7" s="74"/>
      <c r="AB7" s="74"/>
    </row>
    <row r="8" spans="1:28" ht="12.75" customHeight="1">
      <c r="A8" s="70"/>
      <c r="B8" s="71"/>
      <c r="C8" s="72"/>
      <c r="D8" s="73"/>
      <c r="E8" s="81"/>
      <c r="F8" s="81"/>
      <c r="G8" s="81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</row>
    <row r="9" spans="1:28" ht="51">
      <c r="A9" s="83" t="s">
        <v>565</v>
      </c>
      <c r="B9" s="84" t="s">
        <v>566</v>
      </c>
      <c r="C9" s="84" t="s">
        <v>567</v>
      </c>
      <c r="D9" s="84" t="s">
        <v>568</v>
      </c>
      <c r="E9" s="84" t="s">
        <v>569</v>
      </c>
      <c r="F9" s="84" t="s">
        <v>570</v>
      </c>
      <c r="G9" s="84" t="s">
        <v>571</v>
      </c>
      <c r="H9" s="84" t="s">
        <v>572</v>
      </c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  <c r="Y9" s="74"/>
      <c r="Z9" s="74"/>
      <c r="AA9" s="74"/>
      <c r="AB9" s="74"/>
    </row>
    <row r="10" spans="1:28" ht="12.75" customHeight="1">
      <c r="A10" s="85">
        <v>45320</v>
      </c>
      <c r="B10" s="32">
        <v>540615</v>
      </c>
      <c r="C10" s="31" t="s">
        <v>1142</v>
      </c>
      <c r="D10" s="31" t="s">
        <v>875</v>
      </c>
      <c r="E10" s="31" t="s">
        <v>574</v>
      </c>
      <c r="F10" s="86">
        <v>200000</v>
      </c>
      <c r="G10" s="32">
        <v>7.14</v>
      </c>
      <c r="H10" s="32" t="s">
        <v>333</v>
      </c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</row>
    <row r="11" spans="1:28" ht="12.75" customHeight="1">
      <c r="A11" s="85">
        <v>45320</v>
      </c>
      <c r="B11" s="32">
        <v>538812</v>
      </c>
      <c r="C11" s="31" t="s">
        <v>1143</v>
      </c>
      <c r="D11" s="31" t="s">
        <v>1144</v>
      </c>
      <c r="E11" s="31" t="s">
        <v>573</v>
      </c>
      <c r="F11" s="86">
        <v>104716</v>
      </c>
      <c r="G11" s="32">
        <v>8.1</v>
      </c>
      <c r="H11" s="32" t="s">
        <v>333</v>
      </c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</row>
    <row r="12" spans="1:28" ht="12.75" customHeight="1">
      <c r="A12" s="85">
        <v>45320</v>
      </c>
      <c r="B12" s="32">
        <v>542579</v>
      </c>
      <c r="C12" s="31" t="s">
        <v>1145</v>
      </c>
      <c r="D12" s="31" t="s">
        <v>1146</v>
      </c>
      <c r="E12" s="31" t="s">
        <v>574</v>
      </c>
      <c r="F12" s="86">
        <v>2000000</v>
      </c>
      <c r="G12" s="32">
        <v>13.5</v>
      </c>
      <c r="H12" s="32" t="s">
        <v>333</v>
      </c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</row>
    <row r="13" spans="1:28" ht="12.75" customHeight="1">
      <c r="A13" s="85">
        <v>45320</v>
      </c>
      <c r="B13" s="32">
        <v>506074</v>
      </c>
      <c r="C13" s="31" t="s">
        <v>1147</v>
      </c>
      <c r="D13" s="31" t="s">
        <v>1059</v>
      </c>
      <c r="E13" s="31" t="s">
        <v>573</v>
      </c>
      <c r="F13" s="86">
        <v>3000000</v>
      </c>
      <c r="G13" s="32">
        <v>6.39</v>
      </c>
      <c r="H13" s="32" t="s">
        <v>333</v>
      </c>
      <c r="I13" s="74"/>
      <c r="J13" s="74"/>
      <c r="K13" s="74"/>
      <c r="L13" s="74"/>
      <c r="M13" s="74"/>
      <c r="N13" s="74"/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</row>
    <row r="14" spans="1:28" ht="12.75" customHeight="1">
      <c r="A14" s="85">
        <v>45320</v>
      </c>
      <c r="B14" s="32">
        <v>506074</v>
      </c>
      <c r="C14" s="31" t="s">
        <v>1147</v>
      </c>
      <c r="D14" s="31" t="s">
        <v>1148</v>
      </c>
      <c r="E14" s="31" t="s">
        <v>574</v>
      </c>
      <c r="F14" s="86">
        <v>2500000</v>
      </c>
      <c r="G14" s="32">
        <v>6.32</v>
      </c>
      <c r="H14" s="32" t="s">
        <v>333</v>
      </c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</row>
    <row r="15" spans="1:28" ht="12.75" customHeight="1">
      <c r="A15" s="85">
        <v>45320</v>
      </c>
      <c r="B15" s="32">
        <v>506074</v>
      </c>
      <c r="C15" s="31" t="s">
        <v>1147</v>
      </c>
      <c r="D15" s="31" t="s">
        <v>1149</v>
      </c>
      <c r="E15" s="31" t="s">
        <v>574</v>
      </c>
      <c r="F15" s="86">
        <v>1800000</v>
      </c>
      <c r="G15" s="32">
        <v>6.45</v>
      </c>
      <c r="H15" s="32" t="s">
        <v>333</v>
      </c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</row>
    <row r="16" spans="1:28" ht="12.75" customHeight="1">
      <c r="A16" s="85">
        <v>45320</v>
      </c>
      <c r="B16" s="32">
        <v>544052</v>
      </c>
      <c r="C16" s="31" t="s">
        <v>1150</v>
      </c>
      <c r="D16" s="31" t="s">
        <v>875</v>
      </c>
      <c r="E16" s="31" t="s">
        <v>574</v>
      </c>
      <c r="F16" s="86">
        <v>72000</v>
      </c>
      <c r="G16" s="32">
        <v>65.92</v>
      </c>
      <c r="H16" s="32" t="s">
        <v>333</v>
      </c>
      <c r="I16" s="74"/>
      <c r="J16" s="74"/>
      <c r="K16" s="74"/>
      <c r="L16" s="74"/>
      <c r="M16" s="74"/>
      <c r="N16" s="74"/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</row>
    <row r="17" spans="1:28" ht="12.75" customHeight="1">
      <c r="A17" s="85">
        <v>45320</v>
      </c>
      <c r="B17" s="32">
        <v>544052</v>
      </c>
      <c r="C17" s="31" t="s">
        <v>1150</v>
      </c>
      <c r="D17" s="31" t="s">
        <v>1151</v>
      </c>
      <c r="E17" s="31" t="s">
        <v>574</v>
      </c>
      <c r="F17" s="86">
        <v>2000</v>
      </c>
      <c r="G17" s="32">
        <v>66.900000000000006</v>
      </c>
      <c r="H17" s="32" t="s">
        <v>333</v>
      </c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</row>
    <row r="18" spans="1:28" ht="12.75" customHeight="1">
      <c r="A18" s="85">
        <v>45320</v>
      </c>
      <c r="B18" s="32">
        <v>544052</v>
      </c>
      <c r="C18" s="31" t="s">
        <v>1150</v>
      </c>
      <c r="D18" s="31" t="s">
        <v>1151</v>
      </c>
      <c r="E18" s="31" t="s">
        <v>573</v>
      </c>
      <c r="F18" s="86">
        <v>114000</v>
      </c>
      <c r="G18" s="32">
        <v>65.95</v>
      </c>
      <c r="H18" s="32" t="s">
        <v>333</v>
      </c>
      <c r="I18" s="74"/>
      <c r="J18" s="74"/>
      <c r="K18" s="74"/>
      <c r="L18" s="74"/>
      <c r="M18" s="74"/>
      <c r="N18" s="74"/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</row>
    <row r="19" spans="1:28" ht="12.75" customHeight="1">
      <c r="A19" s="85">
        <v>45320</v>
      </c>
      <c r="B19" s="32">
        <v>524606</v>
      </c>
      <c r="C19" s="31" t="s">
        <v>1152</v>
      </c>
      <c r="D19" s="31" t="s">
        <v>1153</v>
      </c>
      <c r="E19" s="31" t="s">
        <v>574</v>
      </c>
      <c r="F19" s="86">
        <v>85914</v>
      </c>
      <c r="G19" s="32">
        <v>29.1</v>
      </c>
      <c r="H19" s="32" t="s">
        <v>333</v>
      </c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</row>
    <row r="20" spans="1:28" ht="12.75" customHeight="1">
      <c r="A20" s="85">
        <v>45320</v>
      </c>
      <c r="B20" s="32">
        <v>542669</v>
      </c>
      <c r="C20" s="31" t="s">
        <v>1154</v>
      </c>
      <c r="D20" s="31" t="s">
        <v>1155</v>
      </c>
      <c r="E20" s="31" t="s">
        <v>574</v>
      </c>
      <c r="F20" s="86">
        <v>1141628</v>
      </c>
      <c r="G20" s="32">
        <v>74.52</v>
      </c>
      <c r="H20" s="32" t="s">
        <v>333</v>
      </c>
      <c r="I20" s="74"/>
      <c r="J20" s="74"/>
      <c r="K20" s="74"/>
      <c r="L20" s="74"/>
      <c r="M20" s="74"/>
      <c r="N20" s="74"/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</row>
    <row r="21" spans="1:28" ht="12.75" customHeight="1">
      <c r="A21" s="85">
        <v>45320</v>
      </c>
      <c r="B21" s="32">
        <v>539598</v>
      </c>
      <c r="C21" s="31" t="s">
        <v>1082</v>
      </c>
      <c r="D21" s="31" t="s">
        <v>1156</v>
      </c>
      <c r="E21" s="31" t="s">
        <v>574</v>
      </c>
      <c r="F21" s="86">
        <v>59154</v>
      </c>
      <c r="G21" s="32">
        <v>140</v>
      </c>
      <c r="H21" s="32" t="s">
        <v>333</v>
      </c>
      <c r="I21" s="74"/>
      <c r="J21" s="74"/>
      <c r="K21" s="74"/>
      <c r="L21" s="74"/>
      <c r="M21" s="74"/>
      <c r="N21" s="74"/>
      <c r="O21" s="74"/>
      <c r="P21" s="74"/>
      <c r="Q21" s="74"/>
      <c r="R21" s="74"/>
      <c r="S21" s="74"/>
      <c r="T21" s="74"/>
      <c r="U21" s="74"/>
      <c r="V21" s="74"/>
      <c r="W21" s="74"/>
      <c r="X21" s="74"/>
      <c r="Y21" s="74"/>
      <c r="Z21" s="74"/>
      <c r="AA21" s="74"/>
      <c r="AB21" s="74"/>
    </row>
    <row r="22" spans="1:28" ht="12.75" customHeight="1">
      <c r="A22" s="85">
        <v>45320</v>
      </c>
      <c r="B22" s="32">
        <v>542678</v>
      </c>
      <c r="C22" s="31" t="s">
        <v>1157</v>
      </c>
      <c r="D22" s="31" t="s">
        <v>1158</v>
      </c>
      <c r="E22" s="31" t="s">
        <v>574</v>
      </c>
      <c r="F22" s="86">
        <v>132000</v>
      </c>
      <c r="G22" s="32">
        <v>23.27</v>
      </c>
      <c r="H22" s="32" t="s">
        <v>333</v>
      </c>
      <c r="I22" s="74"/>
      <c r="J22" s="74"/>
      <c r="K22" s="74"/>
      <c r="L22" s="74"/>
      <c r="M22" s="74"/>
      <c r="N22" s="74"/>
      <c r="O22" s="74"/>
      <c r="P22" s="74"/>
      <c r="Q22" s="74"/>
      <c r="R22" s="74"/>
      <c r="S22" s="74"/>
      <c r="T22" s="74"/>
      <c r="U22" s="74"/>
      <c r="V22" s="74"/>
      <c r="W22" s="74"/>
      <c r="X22" s="74"/>
      <c r="Y22" s="74"/>
      <c r="Z22" s="74"/>
      <c r="AA22" s="74"/>
      <c r="AB22" s="74"/>
    </row>
    <row r="23" spans="1:28" ht="12.75" customHeight="1">
      <c r="A23" s="85">
        <v>45320</v>
      </c>
      <c r="B23" s="32">
        <v>542678</v>
      </c>
      <c r="C23" s="31" t="s">
        <v>1157</v>
      </c>
      <c r="D23" s="31" t="s">
        <v>1159</v>
      </c>
      <c r="E23" s="31" t="s">
        <v>573</v>
      </c>
      <c r="F23" s="86">
        <v>194000</v>
      </c>
      <c r="G23" s="32">
        <v>23.25</v>
      </c>
      <c r="H23" s="32" t="s">
        <v>333</v>
      </c>
      <c r="I23" s="74"/>
      <c r="J23" s="74"/>
      <c r="K23" s="74"/>
      <c r="L23" s="74"/>
      <c r="M23" s="74"/>
      <c r="N23" s="74"/>
      <c r="O23" s="74"/>
      <c r="P23" s="74"/>
      <c r="Q23" s="74"/>
      <c r="R23" s="74"/>
      <c r="S23" s="74"/>
      <c r="T23" s="74"/>
      <c r="U23" s="74"/>
      <c r="V23" s="74"/>
      <c r="W23" s="74"/>
      <c r="X23" s="74"/>
      <c r="Y23" s="74"/>
      <c r="Z23" s="74"/>
      <c r="AA23" s="74"/>
      <c r="AB23" s="74"/>
    </row>
    <row r="24" spans="1:28" ht="12.75" customHeight="1">
      <c r="A24" s="85">
        <v>45320</v>
      </c>
      <c r="B24" s="32">
        <v>522231</v>
      </c>
      <c r="C24" s="31" t="s">
        <v>1160</v>
      </c>
      <c r="D24" s="31" t="s">
        <v>1161</v>
      </c>
      <c r="E24" s="31" t="s">
        <v>573</v>
      </c>
      <c r="F24" s="86">
        <v>20000</v>
      </c>
      <c r="G24" s="32">
        <v>74.819999999999993</v>
      </c>
      <c r="H24" s="32" t="s">
        <v>333</v>
      </c>
      <c r="I24" s="74"/>
      <c r="J24" s="74"/>
      <c r="K24" s="74"/>
      <c r="L24" s="74"/>
      <c r="M24" s="74"/>
      <c r="N24" s="74"/>
      <c r="O24" s="74"/>
      <c r="P24" s="74"/>
      <c r="Q24" s="74"/>
      <c r="R24" s="74"/>
      <c r="S24" s="74"/>
      <c r="T24" s="74"/>
      <c r="U24" s="74"/>
      <c r="V24" s="74"/>
      <c r="W24" s="74"/>
      <c r="X24" s="74"/>
      <c r="Y24" s="74"/>
      <c r="Z24" s="74"/>
      <c r="AA24" s="74"/>
      <c r="AB24" s="74"/>
    </row>
    <row r="25" spans="1:28" ht="12.75" customHeight="1">
      <c r="A25" s="85">
        <v>45320</v>
      </c>
      <c r="B25" s="32">
        <v>526821</v>
      </c>
      <c r="C25" s="31" t="s">
        <v>1162</v>
      </c>
      <c r="D25" s="31" t="s">
        <v>1163</v>
      </c>
      <c r="E25" s="31" t="s">
        <v>573</v>
      </c>
      <c r="F25" s="86">
        <v>45000</v>
      </c>
      <c r="G25" s="32">
        <v>413.46</v>
      </c>
      <c r="H25" s="32" t="s">
        <v>333</v>
      </c>
      <c r="I25" s="74"/>
      <c r="J25" s="74"/>
      <c r="K25" s="74"/>
      <c r="L25" s="74"/>
      <c r="M25" s="74"/>
      <c r="N25" s="74"/>
      <c r="O25" s="74"/>
      <c r="P25" s="74"/>
      <c r="Q25" s="74"/>
      <c r="R25" s="74"/>
      <c r="S25" s="74"/>
      <c r="T25" s="74"/>
      <c r="U25" s="74"/>
      <c r="V25" s="74"/>
      <c r="W25" s="74"/>
      <c r="X25" s="74"/>
      <c r="Y25" s="74"/>
      <c r="Z25" s="74"/>
      <c r="AA25" s="74"/>
      <c r="AB25" s="74"/>
    </row>
    <row r="26" spans="1:28" ht="12.75" customHeight="1">
      <c r="A26" s="85">
        <v>45320</v>
      </c>
      <c r="B26" s="32">
        <v>542155</v>
      </c>
      <c r="C26" s="31" t="s">
        <v>1164</v>
      </c>
      <c r="D26" s="31" t="s">
        <v>1165</v>
      </c>
      <c r="E26" s="31" t="s">
        <v>573</v>
      </c>
      <c r="F26" s="86">
        <v>72000</v>
      </c>
      <c r="G26" s="32">
        <v>3.18</v>
      </c>
      <c r="H26" s="32" t="s">
        <v>333</v>
      </c>
      <c r="I26" s="74"/>
      <c r="J26" s="74"/>
      <c r="K26" s="74"/>
      <c r="L26" s="74"/>
      <c r="M26" s="74"/>
      <c r="N26" s="74"/>
      <c r="O26" s="74"/>
      <c r="P26" s="74"/>
      <c r="Q26" s="74"/>
      <c r="R26" s="74"/>
      <c r="S26" s="74"/>
      <c r="T26" s="74"/>
      <c r="U26" s="74"/>
      <c r="V26" s="74"/>
      <c r="W26" s="74"/>
      <c r="X26" s="74"/>
      <c r="Y26" s="74"/>
      <c r="Z26" s="74"/>
      <c r="AA26" s="74"/>
      <c r="AB26" s="74"/>
    </row>
    <row r="27" spans="1:28" ht="12.75" customHeight="1">
      <c r="A27" s="85">
        <v>45320</v>
      </c>
      <c r="B27" s="32">
        <v>542155</v>
      </c>
      <c r="C27" s="31" t="s">
        <v>1164</v>
      </c>
      <c r="D27" s="31" t="s">
        <v>1166</v>
      </c>
      <c r="E27" s="31" t="s">
        <v>574</v>
      </c>
      <c r="F27" s="86">
        <v>92000</v>
      </c>
      <c r="G27" s="32">
        <v>3.17</v>
      </c>
      <c r="H27" s="32" t="s">
        <v>333</v>
      </c>
      <c r="I27" s="74"/>
      <c r="J27" s="74"/>
      <c r="K27" s="74"/>
      <c r="L27" s="74"/>
      <c r="M27" s="74"/>
      <c r="N27" s="74"/>
      <c r="O27" s="74"/>
      <c r="P27" s="74"/>
      <c r="Q27" s="74"/>
      <c r="R27" s="74"/>
      <c r="S27" s="74"/>
      <c r="T27" s="74"/>
      <c r="U27" s="74"/>
      <c r="V27" s="74"/>
      <c r="W27" s="74"/>
      <c r="X27" s="74"/>
      <c r="Y27" s="74"/>
      <c r="Z27" s="74"/>
      <c r="AA27" s="74"/>
      <c r="AB27" s="74"/>
    </row>
    <row r="28" spans="1:28" ht="12.75" customHeight="1">
      <c r="A28" s="85">
        <v>45320</v>
      </c>
      <c r="B28" s="32">
        <v>540811</v>
      </c>
      <c r="C28" s="31" t="s">
        <v>1167</v>
      </c>
      <c r="D28" s="31" t="s">
        <v>1091</v>
      </c>
      <c r="E28" s="31" t="s">
        <v>573</v>
      </c>
      <c r="F28" s="86">
        <v>95000</v>
      </c>
      <c r="G28" s="32">
        <v>29.8</v>
      </c>
      <c r="H28" s="32" t="s">
        <v>333</v>
      </c>
      <c r="I28" s="74"/>
      <c r="J28" s="74"/>
      <c r="K28" s="74"/>
      <c r="L28" s="74"/>
      <c r="M28" s="74"/>
      <c r="N28" s="74"/>
      <c r="O28" s="74"/>
      <c r="P28" s="74"/>
      <c r="Q28" s="74"/>
      <c r="R28" s="74"/>
      <c r="S28" s="74"/>
      <c r="T28" s="74"/>
      <c r="U28" s="74"/>
      <c r="V28" s="74"/>
      <c r="W28" s="74"/>
      <c r="X28" s="74"/>
      <c r="Y28" s="74"/>
      <c r="Z28" s="74"/>
      <c r="AA28" s="74"/>
      <c r="AB28" s="74"/>
    </row>
    <row r="29" spans="1:28" ht="12.75" customHeight="1">
      <c r="A29" s="85">
        <v>45320</v>
      </c>
      <c r="B29" s="32">
        <v>540811</v>
      </c>
      <c r="C29" s="31" t="s">
        <v>1167</v>
      </c>
      <c r="D29" s="31" t="s">
        <v>1168</v>
      </c>
      <c r="E29" s="31" t="s">
        <v>574</v>
      </c>
      <c r="F29" s="86">
        <v>60000</v>
      </c>
      <c r="G29" s="32">
        <v>29.47</v>
      </c>
      <c r="H29" s="32" t="s">
        <v>333</v>
      </c>
      <c r="I29" s="74"/>
      <c r="J29" s="74"/>
      <c r="K29" s="74"/>
      <c r="L29" s="74"/>
      <c r="M29" s="74"/>
      <c r="N29" s="74"/>
      <c r="O29" s="74"/>
      <c r="P29" s="74"/>
      <c r="Q29" s="74"/>
      <c r="R29" s="74"/>
      <c r="S29" s="74"/>
      <c r="T29" s="74"/>
      <c r="U29" s="74"/>
      <c r="V29" s="74"/>
      <c r="W29" s="74"/>
      <c r="X29" s="74"/>
      <c r="Y29" s="74"/>
      <c r="Z29" s="74"/>
      <c r="AA29" s="74"/>
      <c r="AB29" s="74"/>
    </row>
    <row r="30" spans="1:28" ht="12.75" customHeight="1">
      <c r="A30" s="85">
        <v>45320</v>
      </c>
      <c r="B30" s="32">
        <v>543475</v>
      </c>
      <c r="C30" s="31" t="s">
        <v>1083</v>
      </c>
      <c r="D30" s="31" t="s">
        <v>1055</v>
      </c>
      <c r="E30" s="31" t="s">
        <v>574</v>
      </c>
      <c r="F30" s="86">
        <v>8800</v>
      </c>
      <c r="G30" s="32">
        <v>148.47</v>
      </c>
      <c r="H30" s="32" t="s">
        <v>333</v>
      </c>
      <c r="I30" s="74"/>
      <c r="J30" s="74"/>
      <c r="K30" s="74"/>
      <c r="L30" s="74"/>
      <c r="M30" s="74"/>
      <c r="N30" s="74"/>
      <c r="O30" s="74"/>
      <c r="P30" s="74"/>
      <c r="Q30" s="74"/>
      <c r="R30" s="74"/>
      <c r="S30" s="74"/>
      <c r="T30" s="74"/>
      <c r="U30" s="74"/>
      <c r="V30" s="74"/>
      <c r="W30" s="74"/>
      <c r="X30" s="74"/>
      <c r="Y30" s="74"/>
      <c r="Z30" s="74"/>
      <c r="AA30" s="74"/>
      <c r="AB30" s="74"/>
    </row>
    <row r="31" spans="1:28" ht="12.75" customHeight="1">
      <c r="A31" s="85">
        <v>45320</v>
      </c>
      <c r="B31" s="32">
        <v>531259</v>
      </c>
      <c r="C31" s="31" t="s">
        <v>1169</v>
      </c>
      <c r="D31" s="31" t="s">
        <v>1170</v>
      </c>
      <c r="E31" s="31" t="s">
        <v>574</v>
      </c>
      <c r="F31" s="86">
        <v>47700</v>
      </c>
      <c r="G31" s="32">
        <v>4.5999999999999996</v>
      </c>
      <c r="H31" s="32" t="s">
        <v>333</v>
      </c>
      <c r="I31" s="74"/>
      <c r="J31" s="74"/>
      <c r="K31" s="74"/>
      <c r="L31" s="74"/>
      <c r="M31" s="74"/>
      <c r="N31" s="74"/>
      <c r="O31" s="74"/>
      <c r="P31" s="74"/>
      <c r="Q31" s="74"/>
      <c r="R31" s="74"/>
      <c r="S31" s="74"/>
      <c r="T31" s="74"/>
      <c r="U31" s="74"/>
      <c r="V31" s="74"/>
      <c r="W31" s="74"/>
      <c r="X31" s="74"/>
      <c r="Y31" s="74"/>
      <c r="Z31" s="74"/>
      <c r="AA31" s="74"/>
      <c r="AB31" s="74"/>
    </row>
    <row r="32" spans="1:28" ht="12.75" customHeight="1">
      <c r="A32" s="85">
        <v>45320</v>
      </c>
      <c r="B32" s="32">
        <v>540190</v>
      </c>
      <c r="C32" s="31" t="s">
        <v>1171</v>
      </c>
      <c r="D32" s="31" t="s">
        <v>875</v>
      </c>
      <c r="E32" s="31" t="s">
        <v>573</v>
      </c>
      <c r="F32" s="86">
        <v>200000</v>
      </c>
      <c r="G32" s="32">
        <v>5.15</v>
      </c>
      <c r="H32" s="32" t="s">
        <v>333</v>
      </c>
      <c r="I32" s="74"/>
      <c r="J32" s="74"/>
      <c r="K32" s="74"/>
      <c r="L32" s="74"/>
      <c r="M32" s="74"/>
      <c r="N32" s="74"/>
      <c r="O32" s="74"/>
      <c r="P32" s="74"/>
      <c r="Q32" s="74"/>
      <c r="R32" s="74"/>
      <c r="S32" s="74"/>
      <c r="T32" s="74"/>
      <c r="U32" s="74"/>
      <c r="V32" s="74"/>
      <c r="W32" s="74"/>
      <c r="X32" s="74"/>
      <c r="Y32" s="74"/>
      <c r="Z32" s="74"/>
      <c r="AA32" s="74"/>
      <c r="AB32" s="74"/>
    </row>
    <row r="33" spans="1:28" ht="12.75" customHeight="1">
      <c r="A33" s="85">
        <v>45320</v>
      </c>
      <c r="B33" s="32">
        <v>540190</v>
      </c>
      <c r="C33" s="31" t="s">
        <v>1171</v>
      </c>
      <c r="D33" s="31" t="s">
        <v>1172</v>
      </c>
      <c r="E33" s="31" t="s">
        <v>574</v>
      </c>
      <c r="F33" s="86">
        <v>205000</v>
      </c>
      <c r="G33" s="32">
        <v>5.15</v>
      </c>
      <c r="H33" s="32" t="s">
        <v>333</v>
      </c>
      <c r="I33" s="74"/>
      <c r="J33" s="74"/>
      <c r="K33" s="74"/>
      <c r="L33" s="74"/>
      <c r="M33" s="74"/>
      <c r="N33" s="74"/>
      <c r="O33" s="74"/>
      <c r="P33" s="74"/>
      <c r="Q33" s="74"/>
      <c r="R33" s="74"/>
      <c r="S33" s="74"/>
      <c r="T33" s="74"/>
      <c r="U33" s="74"/>
      <c r="V33" s="74"/>
      <c r="W33" s="74"/>
      <c r="X33" s="74"/>
      <c r="Y33" s="74"/>
      <c r="Z33" s="74"/>
      <c r="AA33" s="74"/>
      <c r="AB33" s="74"/>
    </row>
    <row r="34" spans="1:28" ht="12.75" customHeight="1">
      <c r="A34" s="85">
        <v>45320</v>
      </c>
      <c r="B34" s="32">
        <v>540190</v>
      </c>
      <c r="C34" s="31" t="s">
        <v>1171</v>
      </c>
      <c r="D34" s="31" t="s">
        <v>1173</v>
      </c>
      <c r="E34" s="31" t="s">
        <v>573</v>
      </c>
      <c r="F34" s="86">
        <v>200000</v>
      </c>
      <c r="G34" s="32">
        <v>5.15</v>
      </c>
      <c r="H34" s="32" t="s">
        <v>333</v>
      </c>
      <c r="I34" s="74"/>
      <c r="J34" s="74"/>
      <c r="K34" s="74"/>
      <c r="L34" s="74"/>
      <c r="M34" s="74"/>
      <c r="N34" s="74"/>
      <c r="O34" s="74"/>
      <c r="P34" s="74"/>
      <c r="Q34" s="74"/>
      <c r="R34" s="74"/>
      <c r="S34" s="74"/>
      <c r="T34" s="74"/>
      <c r="U34" s="74"/>
      <c r="V34" s="74"/>
      <c r="W34" s="74"/>
      <c r="X34" s="74"/>
      <c r="Y34" s="74"/>
      <c r="Z34" s="74"/>
      <c r="AA34" s="74"/>
      <c r="AB34" s="74"/>
    </row>
    <row r="35" spans="1:28" ht="12.75" customHeight="1">
      <c r="A35" s="85">
        <v>45320</v>
      </c>
      <c r="B35" s="32">
        <v>512443</v>
      </c>
      <c r="C35" s="31" t="s">
        <v>1032</v>
      </c>
      <c r="D35" s="31" t="s">
        <v>1174</v>
      </c>
      <c r="E35" s="31" t="s">
        <v>573</v>
      </c>
      <c r="F35" s="86">
        <v>51264</v>
      </c>
      <c r="G35" s="32">
        <v>14.18</v>
      </c>
      <c r="H35" s="32" t="s">
        <v>333</v>
      </c>
      <c r="I35" s="74"/>
      <c r="J35" s="74"/>
      <c r="K35" s="74"/>
      <c r="L35" s="74"/>
      <c r="M35" s="74"/>
      <c r="N35" s="74"/>
      <c r="O35" s="74"/>
      <c r="P35" s="74"/>
      <c r="Q35" s="74"/>
      <c r="R35" s="74"/>
      <c r="S35" s="74"/>
      <c r="T35" s="74"/>
      <c r="U35" s="74"/>
      <c r="V35" s="74"/>
      <c r="W35" s="74"/>
      <c r="X35" s="74"/>
      <c r="Y35" s="74"/>
      <c r="Z35" s="74"/>
      <c r="AA35" s="74"/>
      <c r="AB35" s="74"/>
    </row>
    <row r="36" spans="1:28" ht="12.75" customHeight="1">
      <c r="A36" s="85">
        <v>45320</v>
      </c>
      <c r="B36" s="32">
        <v>542850</v>
      </c>
      <c r="C36" s="31" t="s">
        <v>1175</v>
      </c>
      <c r="D36" s="31" t="s">
        <v>1176</v>
      </c>
      <c r="E36" s="31" t="s">
        <v>574</v>
      </c>
      <c r="F36" s="86">
        <v>98000</v>
      </c>
      <c r="G36" s="32">
        <v>72.14</v>
      </c>
      <c r="H36" s="32" t="s">
        <v>333</v>
      </c>
      <c r="I36" s="74"/>
      <c r="J36" s="74"/>
      <c r="K36" s="74"/>
      <c r="L36" s="74"/>
      <c r="M36" s="74"/>
      <c r="N36" s="74"/>
      <c r="O36" s="74"/>
      <c r="P36" s="74"/>
      <c r="Q36" s="74"/>
      <c r="R36" s="74"/>
      <c r="S36" s="74"/>
      <c r="T36" s="74"/>
      <c r="U36" s="74"/>
      <c r="V36" s="74"/>
      <c r="W36" s="74"/>
      <c r="X36" s="74"/>
      <c r="Y36" s="74"/>
      <c r="Z36" s="74"/>
      <c r="AA36" s="74"/>
      <c r="AB36" s="74"/>
    </row>
    <row r="37" spans="1:28" ht="12.75" customHeight="1">
      <c r="A37" s="85">
        <v>45320</v>
      </c>
      <c r="B37" s="32">
        <v>513309</v>
      </c>
      <c r="C37" s="31" t="s">
        <v>1177</v>
      </c>
      <c r="D37" s="31" t="s">
        <v>1178</v>
      </c>
      <c r="E37" s="31" t="s">
        <v>573</v>
      </c>
      <c r="F37" s="86">
        <v>188532</v>
      </c>
      <c r="G37" s="32">
        <v>21.03</v>
      </c>
      <c r="H37" s="32" t="s">
        <v>333</v>
      </c>
      <c r="I37" s="74"/>
      <c r="J37" s="74"/>
      <c r="K37" s="74"/>
      <c r="L37" s="74"/>
      <c r="M37" s="74"/>
      <c r="N37" s="74"/>
      <c r="O37" s="74"/>
      <c r="P37" s="74"/>
      <c r="Q37" s="74"/>
      <c r="R37" s="74"/>
      <c r="S37" s="74"/>
      <c r="T37" s="74"/>
      <c r="U37" s="74"/>
      <c r="V37" s="74"/>
      <c r="W37" s="74"/>
      <c r="X37" s="74"/>
      <c r="Y37" s="74"/>
      <c r="Z37" s="74"/>
      <c r="AA37" s="74"/>
      <c r="AB37" s="74"/>
    </row>
    <row r="38" spans="1:28" ht="12.75" customHeight="1">
      <c r="A38" s="85">
        <v>45320</v>
      </c>
      <c r="B38" s="32">
        <v>513309</v>
      </c>
      <c r="C38" s="31" t="s">
        <v>1177</v>
      </c>
      <c r="D38" s="31" t="s">
        <v>1179</v>
      </c>
      <c r="E38" s="31" t="s">
        <v>573</v>
      </c>
      <c r="F38" s="86">
        <v>250000</v>
      </c>
      <c r="G38" s="32">
        <v>21.03</v>
      </c>
      <c r="H38" s="32" t="s">
        <v>333</v>
      </c>
      <c r="I38" s="74"/>
      <c r="J38" s="74"/>
      <c r="K38" s="74"/>
      <c r="L38" s="74"/>
      <c r="M38" s="74"/>
      <c r="N38" s="74"/>
      <c r="O38" s="74"/>
      <c r="P38" s="74"/>
      <c r="Q38" s="74"/>
      <c r="R38" s="74"/>
      <c r="S38" s="74"/>
      <c r="T38" s="74"/>
      <c r="U38" s="74"/>
      <c r="V38" s="74"/>
      <c r="W38" s="74"/>
      <c r="X38" s="74"/>
      <c r="Y38" s="74"/>
      <c r="Z38" s="74"/>
      <c r="AA38" s="74"/>
      <c r="AB38" s="74"/>
    </row>
    <row r="39" spans="1:28" ht="12.75" customHeight="1">
      <c r="A39" s="85">
        <v>45320</v>
      </c>
      <c r="B39" s="32">
        <v>513309</v>
      </c>
      <c r="C39" s="31" t="s">
        <v>1177</v>
      </c>
      <c r="D39" s="31" t="s">
        <v>1180</v>
      </c>
      <c r="E39" s="31" t="s">
        <v>574</v>
      </c>
      <c r="F39" s="86">
        <v>500000</v>
      </c>
      <c r="G39" s="32">
        <v>21.03</v>
      </c>
      <c r="H39" s="32" t="s">
        <v>333</v>
      </c>
      <c r="I39" s="74"/>
      <c r="J39" s="74"/>
      <c r="K39" s="74"/>
      <c r="L39" s="74"/>
      <c r="M39" s="74"/>
      <c r="N39" s="74"/>
      <c r="O39" s="74"/>
      <c r="P39" s="74"/>
      <c r="Q39" s="74"/>
      <c r="R39" s="74"/>
      <c r="S39" s="74"/>
      <c r="T39" s="74"/>
      <c r="U39" s="74"/>
      <c r="V39" s="74"/>
      <c r="W39" s="74"/>
      <c r="X39" s="74"/>
      <c r="Y39" s="74"/>
      <c r="Z39" s="74"/>
      <c r="AA39" s="74"/>
      <c r="AB39" s="74"/>
    </row>
    <row r="40" spans="1:28" ht="12.75" customHeight="1">
      <c r="A40" s="85">
        <v>45320</v>
      </c>
      <c r="B40" s="32">
        <v>513309</v>
      </c>
      <c r="C40" s="31" t="s">
        <v>1177</v>
      </c>
      <c r="D40" s="31" t="s">
        <v>1181</v>
      </c>
      <c r="E40" s="31" t="s">
        <v>573</v>
      </c>
      <c r="F40" s="86">
        <v>38050</v>
      </c>
      <c r="G40" s="32">
        <v>21.03</v>
      </c>
      <c r="H40" s="32" t="s">
        <v>333</v>
      </c>
      <c r="I40" s="74"/>
      <c r="J40" s="74"/>
      <c r="K40" s="74"/>
      <c r="L40" s="74"/>
      <c r="M40" s="74"/>
      <c r="N40" s="74"/>
      <c r="O40" s="74"/>
      <c r="P40" s="74"/>
      <c r="Q40" s="74"/>
      <c r="R40" s="74"/>
      <c r="S40" s="74"/>
      <c r="T40" s="74"/>
      <c r="U40" s="74"/>
      <c r="V40" s="74"/>
      <c r="W40" s="74"/>
      <c r="X40" s="74"/>
      <c r="Y40" s="74"/>
      <c r="Z40" s="74"/>
      <c r="AA40" s="74"/>
      <c r="AB40" s="74"/>
    </row>
    <row r="41" spans="1:28" ht="12.75" customHeight="1">
      <c r="A41" s="85">
        <v>45320</v>
      </c>
      <c r="B41" s="32">
        <v>530663</v>
      </c>
      <c r="C41" s="31" t="s">
        <v>1182</v>
      </c>
      <c r="D41" s="31" t="s">
        <v>1089</v>
      </c>
      <c r="E41" s="31" t="s">
        <v>573</v>
      </c>
      <c r="F41" s="86">
        <v>415014</v>
      </c>
      <c r="G41" s="32">
        <v>2.2599999999999998</v>
      </c>
      <c r="H41" s="32" t="s">
        <v>333</v>
      </c>
      <c r="I41" s="74"/>
      <c r="J41" s="74"/>
      <c r="K41" s="74"/>
      <c r="L41" s="74"/>
      <c r="M41" s="74"/>
      <c r="N41" s="74"/>
      <c r="O41" s="74"/>
      <c r="P41" s="74"/>
      <c r="Q41" s="74"/>
      <c r="R41" s="74"/>
      <c r="S41" s="74"/>
      <c r="T41" s="74"/>
      <c r="U41" s="74"/>
      <c r="V41" s="74"/>
      <c r="W41" s="74"/>
      <c r="X41" s="74"/>
      <c r="Y41" s="74"/>
      <c r="Z41" s="74"/>
      <c r="AA41" s="74"/>
      <c r="AB41" s="74"/>
    </row>
    <row r="42" spans="1:28" ht="12.75" customHeight="1">
      <c r="A42" s="85">
        <v>45320</v>
      </c>
      <c r="B42" s="32">
        <v>539222</v>
      </c>
      <c r="C42" s="31" t="s">
        <v>1183</v>
      </c>
      <c r="D42" s="31" t="s">
        <v>1184</v>
      </c>
      <c r="E42" s="31" t="s">
        <v>573</v>
      </c>
      <c r="F42" s="86">
        <v>107000</v>
      </c>
      <c r="G42" s="32">
        <v>186.1</v>
      </c>
      <c r="H42" s="32" t="s">
        <v>333</v>
      </c>
      <c r="I42" s="74"/>
      <c r="J42" s="74"/>
      <c r="K42" s="74"/>
      <c r="L42" s="74"/>
      <c r="M42" s="74"/>
      <c r="N42" s="74"/>
      <c r="O42" s="74"/>
      <c r="P42" s="74"/>
      <c r="Q42" s="74"/>
      <c r="R42" s="74"/>
      <c r="S42" s="74"/>
      <c r="T42" s="74"/>
      <c r="U42" s="74"/>
      <c r="V42" s="74"/>
      <c r="W42" s="74"/>
      <c r="X42" s="74"/>
      <c r="Y42" s="74"/>
      <c r="Z42" s="74"/>
      <c r="AA42" s="74"/>
      <c r="AB42" s="74"/>
    </row>
    <row r="43" spans="1:28" ht="12.75" customHeight="1">
      <c r="A43" s="85">
        <v>45320</v>
      </c>
      <c r="B43" s="32">
        <v>539222</v>
      </c>
      <c r="C43" s="31" t="s">
        <v>1183</v>
      </c>
      <c r="D43" s="31" t="s">
        <v>1185</v>
      </c>
      <c r="E43" s="31" t="s">
        <v>573</v>
      </c>
      <c r="F43" s="86">
        <v>2350</v>
      </c>
      <c r="G43" s="32">
        <v>183.61</v>
      </c>
      <c r="H43" s="32" t="s">
        <v>333</v>
      </c>
      <c r="I43" s="74"/>
      <c r="J43" s="74"/>
      <c r="K43" s="74"/>
      <c r="L43" s="74"/>
      <c r="M43" s="74"/>
      <c r="N43" s="74"/>
      <c r="O43" s="74"/>
      <c r="P43" s="74"/>
      <c r="Q43" s="74"/>
      <c r="R43" s="74"/>
      <c r="S43" s="74"/>
      <c r="T43" s="74"/>
      <c r="U43" s="74"/>
      <c r="V43" s="74"/>
      <c r="W43" s="74"/>
      <c r="X43" s="74"/>
      <c r="Y43" s="74"/>
      <c r="Z43" s="74"/>
      <c r="AA43" s="74"/>
      <c r="AB43" s="74"/>
    </row>
    <row r="44" spans="1:28" ht="12.75" customHeight="1">
      <c r="A44" s="85">
        <v>45320</v>
      </c>
      <c r="B44" s="32">
        <v>539222</v>
      </c>
      <c r="C44" s="31" t="s">
        <v>1183</v>
      </c>
      <c r="D44" s="31" t="s">
        <v>1185</v>
      </c>
      <c r="E44" s="31" t="s">
        <v>574</v>
      </c>
      <c r="F44" s="86">
        <v>84772</v>
      </c>
      <c r="G44" s="32">
        <v>184.68</v>
      </c>
      <c r="H44" s="32" t="s">
        <v>333</v>
      </c>
      <c r="I44" s="74"/>
      <c r="J44" s="74"/>
      <c r="K44" s="74"/>
      <c r="L44" s="74"/>
      <c r="M44" s="74"/>
      <c r="N44" s="74"/>
      <c r="O44" s="74"/>
      <c r="P44" s="74"/>
      <c r="Q44" s="74"/>
      <c r="R44" s="74"/>
      <c r="S44" s="74"/>
      <c r="T44" s="74"/>
      <c r="U44" s="74"/>
      <c r="V44" s="74"/>
      <c r="W44" s="74"/>
      <c r="X44" s="74"/>
      <c r="Y44" s="74"/>
      <c r="Z44" s="74"/>
      <c r="AA44" s="74"/>
      <c r="AB44" s="74"/>
    </row>
    <row r="45" spans="1:28" ht="12.75" customHeight="1">
      <c r="A45" s="85">
        <v>45320</v>
      </c>
      <c r="B45" s="32">
        <v>537709</v>
      </c>
      <c r="C45" s="31" t="s">
        <v>1186</v>
      </c>
      <c r="D45" s="31" t="s">
        <v>1187</v>
      </c>
      <c r="E45" s="31" t="s">
        <v>574</v>
      </c>
      <c r="F45" s="86">
        <v>100000</v>
      </c>
      <c r="G45" s="32">
        <v>6.59</v>
      </c>
      <c r="H45" s="32" t="s">
        <v>333</v>
      </c>
      <c r="I45" s="74"/>
      <c r="J45" s="74"/>
      <c r="K45" s="74"/>
      <c r="L45" s="74"/>
      <c r="M45" s="74"/>
      <c r="N45" s="74"/>
      <c r="O45" s="74"/>
      <c r="P45" s="74"/>
      <c r="Q45" s="74"/>
      <c r="R45" s="74"/>
      <c r="S45" s="74"/>
      <c r="T45" s="74"/>
      <c r="U45" s="74"/>
      <c r="V45" s="74"/>
      <c r="W45" s="74"/>
      <c r="X45" s="74"/>
      <c r="Y45" s="74"/>
      <c r="Z45" s="74"/>
      <c r="AA45" s="74"/>
      <c r="AB45" s="74"/>
    </row>
    <row r="46" spans="1:28" ht="12.75" customHeight="1">
      <c r="A46" s="85">
        <v>45320</v>
      </c>
      <c r="B46" s="32">
        <v>526967</v>
      </c>
      <c r="C46" s="31" t="s">
        <v>1188</v>
      </c>
      <c r="D46" s="31" t="s">
        <v>1084</v>
      </c>
      <c r="E46" s="31" t="s">
        <v>574</v>
      </c>
      <c r="F46" s="86">
        <v>209177</v>
      </c>
      <c r="G46" s="32">
        <v>9.2200000000000006</v>
      </c>
      <c r="H46" s="32" t="s">
        <v>333</v>
      </c>
      <c r="I46" s="74"/>
      <c r="J46" s="74"/>
      <c r="K46" s="74"/>
      <c r="L46" s="74"/>
      <c r="M46" s="74"/>
      <c r="N46" s="74"/>
      <c r="O46" s="74"/>
      <c r="P46" s="74"/>
      <c r="Q46" s="74"/>
      <c r="R46" s="74"/>
      <c r="S46" s="74"/>
      <c r="T46" s="74"/>
      <c r="U46" s="74"/>
      <c r="V46" s="74"/>
      <c r="W46" s="74"/>
      <c r="X46" s="74"/>
      <c r="Y46" s="74"/>
      <c r="Z46" s="74"/>
      <c r="AA46" s="74"/>
      <c r="AB46" s="74"/>
    </row>
    <row r="47" spans="1:28" ht="12.75" customHeight="1">
      <c r="A47" s="85">
        <v>45320</v>
      </c>
      <c r="B47" s="32">
        <v>526967</v>
      </c>
      <c r="C47" s="31" t="s">
        <v>1188</v>
      </c>
      <c r="D47" s="31" t="s">
        <v>1088</v>
      </c>
      <c r="E47" s="31" t="s">
        <v>573</v>
      </c>
      <c r="F47" s="86">
        <v>37000</v>
      </c>
      <c r="G47" s="32">
        <v>9.2200000000000006</v>
      </c>
      <c r="H47" s="32" t="s">
        <v>333</v>
      </c>
      <c r="I47" s="74"/>
      <c r="J47" s="74"/>
      <c r="K47" s="74"/>
      <c r="L47" s="74"/>
      <c r="M47" s="74"/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  <c r="Z47" s="74"/>
      <c r="AA47" s="74"/>
      <c r="AB47" s="74"/>
    </row>
    <row r="48" spans="1:28" ht="12.75" customHeight="1">
      <c r="A48" s="85">
        <v>45320</v>
      </c>
      <c r="B48" s="32">
        <v>526967</v>
      </c>
      <c r="C48" s="31" t="s">
        <v>1188</v>
      </c>
      <c r="D48" s="31" t="s">
        <v>1189</v>
      </c>
      <c r="E48" s="31" t="s">
        <v>574</v>
      </c>
      <c r="F48" s="86">
        <v>30459</v>
      </c>
      <c r="G48" s="32">
        <v>9.2200000000000006</v>
      </c>
      <c r="H48" s="32" t="s">
        <v>333</v>
      </c>
      <c r="I48" s="74"/>
      <c r="J48" s="74"/>
      <c r="K48" s="74"/>
      <c r="L48" s="74"/>
      <c r="M48" s="74"/>
      <c r="N48" s="74"/>
      <c r="O48" s="74"/>
      <c r="P48" s="74"/>
      <c r="Q48" s="74"/>
      <c r="R48" s="74"/>
      <c r="S48" s="74"/>
      <c r="T48" s="74"/>
      <c r="U48" s="74"/>
      <c r="V48" s="74"/>
      <c r="W48" s="74"/>
      <c r="X48" s="74"/>
      <c r="Y48" s="74"/>
      <c r="Z48" s="74"/>
      <c r="AA48" s="74"/>
      <c r="AB48" s="74"/>
    </row>
    <row r="49" spans="1:28" ht="12.75" customHeight="1">
      <c r="A49" s="85">
        <v>45320</v>
      </c>
      <c r="B49" s="32">
        <v>526967</v>
      </c>
      <c r="C49" s="31" t="s">
        <v>1188</v>
      </c>
      <c r="D49" s="31" t="s">
        <v>1190</v>
      </c>
      <c r="E49" s="31" t="s">
        <v>573</v>
      </c>
      <c r="F49" s="86">
        <v>126430</v>
      </c>
      <c r="G49" s="32">
        <v>9.2200000000000006</v>
      </c>
      <c r="H49" s="32" t="s">
        <v>333</v>
      </c>
      <c r="I49" s="74"/>
      <c r="J49" s="74"/>
      <c r="K49" s="74"/>
      <c r="L49" s="74"/>
      <c r="M49" s="74"/>
      <c r="N49" s="74"/>
      <c r="O49" s="74"/>
      <c r="P49" s="74"/>
      <c r="Q49" s="74"/>
      <c r="R49" s="74"/>
      <c r="S49" s="74"/>
      <c r="T49" s="74"/>
      <c r="U49" s="74"/>
      <c r="V49" s="74"/>
      <c r="W49" s="74"/>
      <c r="X49" s="74"/>
      <c r="Y49" s="74"/>
      <c r="Z49" s="74"/>
      <c r="AA49" s="74"/>
      <c r="AB49" s="74"/>
    </row>
    <row r="50" spans="1:28" ht="12.75" customHeight="1">
      <c r="A50" s="85">
        <v>45320</v>
      </c>
      <c r="B50" s="32">
        <v>508918</v>
      </c>
      <c r="C50" s="31" t="s">
        <v>1191</v>
      </c>
      <c r="D50" s="31" t="s">
        <v>1192</v>
      </c>
      <c r="E50" s="31" t="s">
        <v>574</v>
      </c>
      <c r="F50" s="86">
        <v>82695</v>
      </c>
      <c r="G50" s="32">
        <v>34.21</v>
      </c>
      <c r="H50" s="32" t="s">
        <v>333</v>
      </c>
      <c r="I50" s="74"/>
      <c r="J50" s="74"/>
      <c r="K50" s="74"/>
      <c r="L50" s="74"/>
      <c r="M50" s="74"/>
      <c r="N50" s="74"/>
      <c r="O50" s="74"/>
      <c r="P50" s="74"/>
      <c r="Q50" s="74"/>
      <c r="R50" s="74"/>
      <c r="S50" s="74"/>
      <c r="T50" s="74"/>
      <c r="U50" s="74"/>
      <c r="V50" s="74"/>
      <c r="W50" s="74"/>
      <c r="X50" s="74"/>
      <c r="Y50" s="74"/>
      <c r="Z50" s="74"/>
      <c r="AA50" s="74"/>
      <c r="AB50" s="74"/>
    </row>
    <row r="51" spans="1:28" ht="12.75" customHeight="1">
      <c r="A51" s="85">
        <v>45320</v>
      </c>
      <c r="B51" s="32">
        <v>538539</v>
      </c>
      <c r="C51" s="31" t="s">
        <v>1033</v>
      </c>
      <c r="D51" s="31" t="s">
        <v>1057</v>
      </c>
      <c r="E51" s="31" t="s">
        <v>574</v>
      </c>
      <c r="F51" s="86">
        <v>242120</v>
      </c>
      <c r="G51" s="32">
        <v>30.28</v>
      </c>
      <c r="H51" s="32" t="s">
        <v>333</v>
      </c>
      <c r="I51" s="74"/>
      <c r="J51" s="74"/>
      <c r="K51" s="74"/>
      <c r="L51" s="74"/>
      <c r="M51" s="74"/>
      <c r="N51" s="74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74"/>
      <c r="AA51" s="74"/>
      <c r="AB51" s="74"/>
    </row>
    <row r="52" spans="1:28" ht="12.75" customHeight="1">
      <c r="A52" s="85">
        <v>45320</v>
      </c>
      <c r="B52" s="32">
        <v>538539</v>
      </c>
      <c r="C52" s="31" t="s">
        <v>1033</v>
      </c>
      <c r="D52" s="31" t="s">
        <v>1057</v>
      </c>
      <c r="E52" s="31" t="s">
        <v>573</v>
      </c>
      <c r="F52" s="86">
        <v>176</v>
      </c>
      <c r="G52" s="32">
        <v>31</v>
      </c>
      <c r="H52" s="32" t="s">
        <v>333</v>
      </c>
      <c r="I52" s="74"/>
      <c r="J52" s="74"/>
      <c r="K52" s="74"/>
      <c r="L52" s="74"/>
      <c r="M52" s="74"/>
      <c r="N52" s="74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4"/>
      <c r="AA52" s="74"/>
      <c r="AB52" s="74"/>
    </row>
    <row r="53" spans="1:28" ht="12.75" customHeight="1">
      <c r="A53" s="85">
        <v>45320</v>
      </c>
      <c r="B53" s="32">
        <v>536073</v>
      </c>
      <c r="C53" s="31" t="s">
        <v>1193</v>
      </c>
      <c r="D53" s="31" t="s">
        <v>1194</v>
      </c>
      <c r="E53" s="31" t="s">
        <v>574</v>
      </c>
      <c r="F53" s="86">
        <v>99800</v>
      </c>
      <c r="G53" s="32">
        <v>25.01</v>
      </c>
      <c r="H53" s="32" t="s">
        <v>333</v>
      </c>
      <c r="I53" s="74"/>
      <c r="J53" s="74"/>
      <c r="K53" s="74"/>
      <c r="L53" s="74"/>
      <c r="M53" s="74"/>
      <c r="N53" s="74"/>
      <c r="O53" s="74"/>
      <c r="P53" s="74"/>
      <c r="Q53" s="74"/>
      <c r="R53" s="74"/>
      <c r="S53" s="74"/>
      <c r="T53" s="74"/>
      <c r="U53" s="74"/>
      <c r="V53" s="74"/>
      <c r="W53" s="74"/>
      <c r="X53" s="74"/>
      <c r="Y53" s="74"/>
      <c r="Z53" s="74"/>
      <c r="AA53" s="74"/>
      <c r="AB53" s="74"/>
    </row>
    <row r="54" spans="1:28" ht="12.75" customHeight="1">
      <c r="A54" s="85">
        <v>45320</v>
      </c>
      <c r="B54" s="32">
        <v>543939</v>
      </c>
      <c r="C54" s="31" t="s">
        <v>1195</v>
      </c>
      <c r="D54" s="31" t="s">
        <v>1196</v>
      </c>
      <c r="E54" s="31" t="s">
        <v>574</v>
      </c>
      <c r="F54" s="86">
        <v>80000</v>
      </c>
      <c r="G54" s="32">
        <v>220.44</v>
      </c>
      <c r="H54" s="32" t="s">
        <v>333</v>
      </c>
      <c r="I54" s="74"/>
      <c r="J54" s="74"/>
      <c r="K54" s="74"/>
      <c r="L54" s="74"/>
      <c r="M54" s="74"/>
      <c r="N54" s="74"/>
      <c r="O54" s="74"/>
      <c r="P54" s="74"/>
      <c r="Q54" s="74"/>
      <c r="R54" s="74"/>
      <c r="S54" s="74"/>
      <c r="T54" s="74"/>
      <c r="U54" s="74"/>
      <c r="V54" s="74"/>
      <c r="W54" s="74"/>
      <c r="X54" s="74"/>
      <c r="Y54" s="74"/>
      <c r="Z54" s="74"/>
      <c r="AA54" s="74"/>
      <c r="AB54" s="74"/>
    </row>
    <row r="55" spans="1:28" ht="12.75" customHeight="1">
      <c r="A55" s="85">
        <v>45320</v>
      </c>
      <c r="B55" s="32">
        <v>504392</v>
      </c>
      <c r="C55" s="31" t="s">
        <v>1197</v>
      </c>
      <c r="D55" s="31" t="s">
        <v>1198</v>
      </c>
      <c r="E55" s="31" t="s">
        <v>573</v>
      </c>
      <c r="F55" s="86">
        <v>67833</v>
      </c>
      <c r="G55" s="32">
        <v>70.89</v>
      </c>
      <c r="H55" s="32" t="s">
        <v>333</v>
      </c>
      <c r="I55" s="74"/>
      <c r="J55" s="74"/>
      <c r="K55" s="74"/>
      <c r="L55" s="74"/>
      <c r="M55" s="74"/>
      <c r="N55" s="74"/>
      <c r="O55" s="74"/>
      <c r="P55" s="74"/>
      <c r="Q55" s="74"/>
      <c r="R55" s="74"/>
      <c r="S55" s="74"/>
      <c r="T55" s="74"/>
      <c r="U55" s="74"/>
      <c r="V55" s="74"/>
      <c r="W55" s="74"/>
      <c r="X55" s="74"/>
      <c r="Y55" s="74"/>
      <c r="Z55" s="74"/>
      <c r="AA55" s="74"/>
      <c r="AB55" s="74"/>
    </row>
    <row r="56" spans="1:28" ht="12.75" customHeight="1">
      <c r="A56" s="85">
        <v>45320</v>
      </c>
      <c r="B56" s="32">
        <v>507912</v>
      </c>
      <c r="C56" s="31" t="s">
        <v>1085</v>
      </c>
      <c r="D56" s="31" t="s">
        <v>1113</v>
      </c>
      <c r="E56" s="31" t="s">
        <v>573</v>
      </c>
      <c r="F56" s="86">
        <v>100000</v>
      </c>
      <c r="G56" s="32">
        <v>250</v>
      </c>
      <c r="H56" s="32" t="s">
        <v>333</v>
      </c>
      <c r="I56" s="74"/>
      <c r="J56" s="74"/>
      <c r="K56" s="74"/>
      <c r="L56" s="74"/>
      <c r="M56" s="74"/>
      <c r="N56" s="74"/>
      <c r="O56" s="74"/>
      <c r="P56" s="74"/>
      <c r="Q56" s="74"/>
      <c r="R56" s="74"/>
      <c r="S56" s="74"/>
      <c r="T56" s="74"/>
      <c r="U56" s="74"/>
      <c r="V56" s="74"/>
      <c r="W56" s="74"/>
      <c r="X56" s="74"/>
      <c r="Y56" s="74"/>
      <c r="Z56" s="74"/>
      <c r="AA56" s="74"/>
      <c r="AB56" s="74"/>
    </row>
    <row r="57" spans="1:28" ht="12.75" customHeight="1">
      <c r="A57" s="85">
        <v>45320</v>
      </c>
      <c r="B57" s="32">
        <v>507912</v>
      </c>
      <c r="C57" s="31" t="s">
        <v>1085</v>
      </c>
      <c r="D57" s="31" t="s">
        <v>1199</v>
      </c>
      <c r="E57" s="31" t="s">
        <v>573</v>
      </c>
      <c r="F57" s="86">
        <v>125000</v>
      </c>
      <c r="G57" s="32">
        <v>250</v>
      </c>
      <c r="H57" s="32" t="s">
        <v>333</v>
      </c>
      <c r="I57" s="74"/>
      <c r="J57" s="74"/>
      <c r="K57" s="74"/>
      <c r="L57" s="74"/>
      <c r="M57" s="74"/>
      <c r="N57" s="74"/>
      <c r="O57" s="74"/>
      <c r="P57" s="74"/>
      <c r="Q57" s="74"/>
      <c r="R57" s="74"/>
      <c r="S57" s="74"/>
      <c r="T57" s="74"/>
      <c r="U57" s="74"/>
      <c r="V57" s="74"/>
      <c r="W57" s="74"/>
      <c r="X57" s="74"/>
      <c r="Y57" s="74"/>
      <c r="Z57" s="74"/>
      <c r="AA57" s="74"/>
      <c r="AB57" s="74"/>
    </row>
    <row r="58" spans="1:28" ht="12.75" customHeight="1">
      <c r="A58" s="85">
        <v>45320</v>
      </c>
      <c r="B58" s="32">
        <v>507912</v>
      </c>
      <c r="C58" s="31" t="s">
        <v>1085</v>
      </c>
      <c r="D58" s="31" t="s">
        <v>1200</v>
      </c>
      <c r="E58" s="31" t="s">
        <v>574</v>
      </c>
      <c r="F58" s="86">
        <v>300000</v>
      </c>
      <c r="G58" s="32">
        <v>250</v>
      </c>
      <c r="H58" s="32" t="s">
        <v>333</v>
      </c>
      <c r="I58" s="74"/>
      <c r="J58" s="74"/>
      <c r="K58" s="74"/>
      <c r="L58" s="74"/>
      <c r="M58" s="74"/>
      <c r="N58" s="74"/>
      <c r="O58" s="74"/>
      <c r="P58" s="74"/>
      <c r="Q58" s="74"/>
      <c r="R58" s="74"/>
      <c r="S58" s="74"/>
      <c r="T58" s="74"/>
      <c r="U58" s="74"/>
      <c r="V58" s="74"/>
      <c r="W58" s="74"/>
      <c r="X58" s="74"/>
      <c r="Y58" s="74"/>
      <c r="Z58" s="74"/>
      <c r="AA58" s="74"/>
      <c r="AB58" s="74"/>
    </row>
    <row r="59" spans="1:28" ht="12.75" customHeight="1">
      <c r="A59" s="85">
        <v>45320</v>
      </c>
      <c r="B59" s="32">
        <v>507912</v>
      </c>
      <c r="C59" s="31" t="s">
        <v>1085</v>
      </c>
      <c r="D59" s="31" t="s">
        <v>1201</v>
      </c>
      <c r="E59" s="31" t="s">
        <v>574</v>
      </c>
      <c r="F59" s="86">
        <v>298917</v>
      </c>
      <c r="G59" s="32">
        <v>250</v>
      </c>
      <c r="H59" s="32" t="s">
        <v>333</v>
      </c>
      <c r="I59" s="74"/>
      <c r="J59" s="74"/>
      <c r="K59" s="74"/>
      <c r="L59" s="74"/>
      <c r="M59" s="74"/>
      <c r="N59" s="74"/>
      <c r="O59" s="74"/>
      <c r="P59" s="74"/>
      <c r="Q59" s="74"/>
      <c r="R59" s="74"/>
      <c r="S59" s="74"/>
      <c r="T59" s="74"/>
      <c r="U59" s="74"/>
      <c r="V59" s="74"/>
      <c r="W59" s="74"/>
      <c r="X59" s="74"/>
      <c r="Y59" s="74"/>
      <c r="Z59" s="74"/>
      <c r="AA59" s="74"/>
      <c r="AB59" s="74"/>
    </row>
    <row r="60" spans="1:28" ht="12.75" customHeight="1">
      <c r="A60" s="85">
        <v>45320</v>
      </c>
      <c r="B60" s="32">
        <v>507912</v>
      </c>
      <c r="C60" s="31" t="s">
        <v>1085</v>
      </c>
      <c r="D60" s="31" t="s">
        <v>1202</v>
      </c>
      <c r="E60" s="31" t="s">
        <v>573</v>
      </c>
      <c r="F60" s="86">
        <v>100000</v>
      </c>
      <c r="G60" s="32">
        <v>250</v>
      </c>
      <c r="H60" s="32" t="s">
        <v>333</v>
      </c>
      <c r="I60" s="74"/>
      <c r="J60" s="74"/>
      <c r="K60" s="74"/>
      <c r="L60" s="74"/>
      <c r="M60" s="74"/>
      <c r="N60" s="74"/>
      <c r="O60" s="74"/>
      <c r="P60" s="74"/>
      <c r="Q60" s="74"/>
      <c r="R60" s="74"/>
      <c r="S60" s="74"/>
      <c r="T60" s="74"/>
      <c r="U60" s="74"/>
      <c r="V60" s="74"/>
      <c r="W60" s="74"/>
      <c r="X60" s="74"/>
      <c r="Y60" s="74"/>
      <c r="Z60" s="74"/>
      <c r="AA60" s="74"/>
      <c r="AB60" s="74"/>
    </row>
    <row r="61" spans="1:28" ht="12.75" customHeight="1">
      <c r="A61" s="85">
        <v>45320</v>
      </c>
      <c r="B61" s="32">
        <v>507912</v>
      </c>
      <c r="C61" s="31" t="s">
        <v>1085</v>
      </c>
      <c r="D61" s="31" t="s">
        <v>1203</v>
      </c>
      <c r="E61" s="31" t="s">
        <v>573</v>
      </c>
      <c r="F61" s="86">
        <v>100000</v>
      </c>
      <c r="G61" s="32">
        <v>250</v>
      </c>
      <c r="H61" s="32" t="s">
        <v>333</v>
      </c>
      <c r="I61" s="74"/>
      <c r="J61" s="74"/>
      <c r="K61" s="74"/>
      <c r="L61" s="74"/>
      <c r="M61" s="74"/>
      <c r="N61" s="74"/>
      <c r="O61" s="74"/>
      <c r="P61" s="74"/>
      <c r="Q61" s="74"/>
      <c r="R61" s="74"/>
      <c r="S61" s="74"/>
      <c r="T61" s="74"/>
      <c r="U61" s="74"/>
      <c r="V61" s="74"/>
      <c r="W61" s="74"/>
      <c r="X61" s="74"/>
      <c r="Y61" s="74"/>
      <c r="Z61" s="74"/>
      <c r="AA61" s="74"/>
      <c r="AB61" s="74"/>
    </row>
    <row r="62" spans="1:28" ht="12.75" customHeight="1">
      <c r="A62" s="85">
        <v>45320</v>
      </c>
      <c r="B62" s="32">
        <v>539519</v>
      </c>
      <c r="C62" s="31" t="s">
        <v>1034</v>
      </c>
      <c r="D62" s="31" t="s">
        <v>1031</v>
      </c>
      <c r="E62" s="31" t="s">
        <v>574</v>
      </c>
      <c r="F62" s="86">
        <v>262629</v>
      </c>
      <c r="G62" s="32">
        <v>18.3</v>
      </c>
      <c r="H62" s="32" t="s">
        <v>333</v>
      </c>
      <c r="I62" s="74"/>
      <c r="J62" s="74"/>
      <c r="K62" s="74"/>
      <c r="L62" s="74"/>
      <c r="M62" s="74"/>
      <c r="N62" s="74"/>
      <c r="O62" s="74"/>
      <c r="P62" s="74"/>
      <c r="Q62" s="74"/>
      <c r="R62" s="74"/>
      <c r="S62" s="74"/>
      <c r="T62" s="74"/>
      <c r="U62" s="74"/>
      <c r="V62" s="74"/>
      <c r="W62" s="74"/>
      <c r="X62" s="74"/>
      <c r="Y62" s="74"/>
      <c r="Z62" s="74"/>
      <c r="AA62" s="74"/>
      <c r="AB62" s="74"/>
    </row>
    <row r="63" spans="1:28" ht="12.75" customHeight="1">
      <c r="A63" s="85">
        <v>45320</v>
      </c>
      <c r="B63" s="32">
        <v>539519</v>
      </c>
      <c r="C63" s="31" t="s">
        <v>1034</v>
      </c>
      <c r="D63" s="31" t="s">
        <v>1086</v>
      </c>
      <c r="E63" s="31" t="s">
        <v>573</v>
      </c>
      <c r="F63" s="86">
        <v>208920</v>
      </c>
      <c r="G63" s="32">
        <v>18.37</v>
      </c>
      <c r="H63" s="32" t="s">
        <v>333</v>
      </c>
      <c r="I63" s="74"/>
      <c r="J63" s="74"/>
      <c r="K63" s="74"/>
      <c r="L63" s="74"/>
      <c r="M63" s="74"/>
      <c r="N63" s="74"/>
      <c r="O63" s="74"/>
      <c r="P63" s="74"/>
      <c r="Q63" s="74"/>
      <c r="R63" s="74"/>
      <c r="S63" s="74"/>
      <c r="T63" s="74"/>
      <c r="U63" s="74"/>
      <c r="V63" s="74"/>
      <c r="W63" s="74"/>
      <c r="X63" s="74"/>
      <c r="Y63" s="74"/>
      <c r="Z63" s="74"/>
      <c r="AA63" s="74"/>
      <c r="AB63" s="74"/>
    </row>
    <row r="64" spans="1:28" ht="12.75" customHeight="1">
      <c r="A64" s="85">
        <v>45320</v>
      </c>
      <c r="B64" s="32">
        <v>539519</v>
      </c>
      <c r="C64" s="31" t="s">
        <v>1034</v>
      </c>
      <c r="D64" s="31" t="s">
        <v>1058</v>
      </c>
      <c r="E64" s="31" t="s">
        <v>574</v>
      </c>
      <c r="F64" s="86">
        <v>132504</v>
      </c>
      <c r="G64" s="32">
        <v>18.36</v>
      </c>
      <c r="H64" s="32" t="s">
        <v>333</v>
      </c>
      <c r="I64" s="74"/>
      <c r="J64" s="74"/>
      <c r="K64" s="74"/>
      <c r="L64" s="74"/>
      <c r="M64" s="74"/>
      <c r="N64" s="74"/>
      <c r="O64" s="74"/>
      <c r="P64" s="74"/>
      <c r="Q64" s="74"/>
      <c r="R64" s="74"/>
      <c r="S64" s="74"/>
      <c r="T64" s="74"/>
      <c r="U64" s="74"/>
      <c r="V64" s="74"/>
      <c r="W64" s="74"/>
      <c r="X64" s="74"/>
      <c r="Y64" s="74"/>
      <c r="Z64" s="74"/>
      <c r="AA64" s="74"/>
      <c r="AB64" s="74"/>
    </row>
    <row r="65" spans="1:28" ht="12.75" customHeight="1">
      <c r="A65" s="85">
        <v>45320</v>
      </c>
      <c r="B65" s="32">
        <v>539519</v>
      </c>
      <c r="C65" s="31" t="s">
        <v>1034</v>
      </c>
      <c r="D65" s="31" t="s">
        <v>1058</v>
      </c>
      <c r="E65" s="31" t="s">
        <v>573</v>
      </c>
      <c r="F65" s="86">
        <v>3</v>
      </c>
      <c r="G65" s="32">
        <v>18.07</v>
      </c>
      <c r="H65" s="32" t="s">
        <v>333</v>
      </c>
      <c r="I65" s="74"/>
      <c r="J65" s="74"/>
      <c r="K65" s="74"/>
      <c r="L65" s="74"/>
      <c r="M65" s="74"/>
      <c r="N65" s="74"/>
      <c r="O65" s="74"/>
      <c r="P65" s="74"/>
      <c r="Q65" s="74"/>
      <c r="R65" s="74"/>
      <c r="S65" s="74"/>
      <c r="T65" s="74"/>
      <c r="U65" s="74"/>
      <c r="V65" s="74"/>
      <c r="W65" s="74"/>
      <c r="X65" s="74"/>
      <c r="Y65" s="74"/>
      <c r="Z65" s="74"/>
      <c r="AA65" s="74"/>
      <c r="AB65" s="74"/>
    </row>
    <row r="66" spans="1:28" ht="12.75" customHeight="1">
      <c r="A66" s="85">
        <v>45320</v>
      </c>
      <c r="B66" s="32">
        <v>531456</v>
      </c>
      <c r="C66" s="31" t="s">
        <v>1087</v>
      </c>
      <c r="D66" s="31" t="s">
        <v>875</v>
      </c>
      <c r="E66" s="31" t="s">
        <v>573</v>
      </c>
      <c r="F66" s="86">
        <v>313273</v>
      </c>
      <c r="G66" s="32">
        <v>4.16</v>
      </c>
      <c r="H66" s="32" t="s">
        <v>333</v>
      </c>
      <c r="I66" s="74"/>
      <c r="J66" s="74"/>
      <c r="K66" s="74"/>
      <c r="L66" s="74"/>
      <c r="M66" s="74"/>
      <c r="N66" s="74"/>
      <c r="O66" s="74"/>
      <c r="P66" s="74"/>
      <c r="Q66" s="74"/>
      <c r="R66" s="74"/>
      <c r="S66" s="74"/>
      <c r="T66" s="74"/>
      <c r="U66" s="74"/>
      <c r="V66" s="74"/>
      <c r="W66" s="74"/>
      <c r="X66" s="74"/>
      <c r="Y66" s="74"/>
      <c r="Z66" s="74"/>
      <c r="AA66" s="74"/>
      <c r="AB66" s="74"/>
    </row>
    <row r="67" spans="1:28" ht="12.75" customHeight="1">
      <c r="A67" s="85">
        <v>45320</v>
      </c>
      <c r="B67" s="32">
        <v>530557</v>
      </c>
      <c r="C67" s="31" t="s">
        <v>981</v>
      </c>
      <c r="D67" s="31" t="s">
        <v>982</v>
      </c>
      <c r="E67" s="31" t="s">
        <v>574</v>
      </c>
      <c r="F67" s="86">
        <v>7647450</v>
      </c>
      <c r="G67" s="32">
        <v>0.72</v>
      </c>
      <c r="H67" s="32" t="s">
        <v>333</v>
      </c>
      <c r="I67" s="74"/>
      <c r="J67" s="74"/>
      <c r="K67" s="74"/>
      <c r="L67" s="74"/>
      <c r="M67" s="74"/>
      <c r="N67" s="74"/>
      <c r="O67" s="74"/>
      <c r="P67" s="74"/>
      <c r="Q67" s="74"/>
      <c r="R67" s="74"/>
      <c r="S67" s="74"/>
      <c r="T67" s="74"/>
      <c r="U67" s="74"/>
      <c r="V67" s="74"/>
      <c r="W67" s="74"/>
      <c r="X67" s="74"/>
      <c r="Y67" s="74"/>
      <c r="Z67" s="74"/>
      <c r="AA67" s="74"/>
      <c r="AB67" s="74"/>
    </row>
    <row r="68" spans="1:28" ht="12.75" customHeight="1">
      <c r="A68" s="85">
        <v>45320</v>
      </c>
      <c r="B68" s="32">
        <v>530557</v>
      </c>
      <c r="C68" s="31" t="s">
        <v>981</v>
      </c>
      <c r="D68" s="31" t="s">
        <v>982</v>
      </c>
      <c r="E68" s="31" t="s">
        <v>573</v>
      </c>
      <c r="F68" s="86">
        <v>6333244</v>
      </c>
      <c r="G68" s="32">
        <v>0.72</v>
      </c>
      <c r="H68" s="32" t="s">
        <v>333</v>
      </c>
      <c r="I68" s="74"/>
      <c r="J68" s="74"/>
      <c r="K68" s="74"/>
      <c r="L68" s="74"/>
      <c r="M68" s="74"/>
      <c r="N68" s="74"/>
      <c r="O68" s="74"/>
      <c r="P68" s="74"/>
      <c r="Q68" s="74"/>
      <c r="R68" s="74"/>
      <c r="S68" s="74"/>
      <c r="T68" s="74"/>
      <c r="U68" s="74"/>
      <c r="V68" s="74"/>
      <c r="W68" s="74"/>
      <c r="X68" s="74"/>
      <c r="Y68" s="74"/>
      <c r="Z68" s="74"/>
      <c r="AA68" s="74"/>
      <c r="AB68" s="74"/>
    </row>
    <row r="69" spans="1:28" ht="12.75" customHeight="1">
      <c r="A69" s="85">
        <v>45320</v>
      </c>
      <c r="B69" s="32">
        <v>538537</v>
      </c>
      <c r="C69" s="31" t="s">
        <v>1204</v>
      </c>
      <c r="D69" s="31" t="s">
        <v>1205</v>
      </c>
      <c r="E69" s="31" t="s">
        <v>573</v>
      </c>
      <c r="F69" s="86">
        <v>101000</v>
      </c>
      <c r="G69" s="32">
        <v>0.55000000000000004</v>
      </c>
      <c r="H69" s="32" t="s">
        <v>333</v>
      </c>
      <c r="I69" s="74"/>
      <c r="J69" s="74"/>
      <c r="K69" s="74"/>
      <c r="L69" s="74"/>
      <c r="M69" s="74"/>
      <c r="N69" s="74"/>
      <c r="O69" s="74"/>
      <c r="P69" s="74"/>
      <c r="Q69" s="74"/>
      <c r="R69" s="74"/>
      <c r="S69" s="74"/>
      <c r="T69" s="74"/>
      <c r="U69" s="74"/>
      <c r="V69" s="74"/>
      <c r="W69" s="74"/>
      <c r="X69" s="74"/>
      <c r="Y69" s="74"/>
      <c r="Z69" s="74"/>
      <c r="AA69" s="74"/>
      <c r="AB69" s="74"/>
    </row>
    <row r="70" spans="1:28" ht="12.75" customHeight="1">
      <c r="A70" s="85">
        <v>45320</v>
      </c>
      <c r="B70" s="32">
        <v>538537</v>
      </c>
      <c r="C70" s="31" t="s">
        <v>1204</v>
      </c>
      <c r="D70" s="31" t="s">
        <v>1206</v>
      </c>
      <c r="E70" s="31" t="s">
        <v>574</v>
      </c>
      <c r="F70" s="86">
        <v>100000</v>
      </c>
      <c r="G70" s="32">
        <v>0.55000000000000004</v>
      </c>
      <c r="H70" s="32" t="s">
        <v>333</v>
      </c>
      <c r="I70" s="74"/>
      <c r="J70" s="74"/>
      <c r="K70" s="74"/>
      <c r="L70" s="74"/>
      <c r="M70" s="74"/>
      <c r="N70" s="74"/>
      <c r="O70" s="74"/>
      <c r="P70" s="74"/>
      <c r="Q70" s="74"/>
      <c r="R70" s="74"/>
      <c r="S70" s="74"/>
      <c r="T70" s="74"/>
      <c r="U70" s="74"/>
      <c r="V70" s="74"/>
      <c r="W70" s="74"/>
      <c r="X70" s="74"/>
      <c r="Y70" s="74"/>
      <c r="Z70" s="74"/>
      <c r="AA70" s="74"/>
      <c r="AB70" s="74"/>
    </row>
    <row r="71" spans="1:28" ht="12.75" customHeight="1">
      <c r="A71" s="85">
        <v>45320</v>
      </c>
      <c r="B71" s="32">
        <v>540727</v>
      </c>
      <c r="C71" s="31" t="s">
        <v>1207</v>
      </c>
      <c r="D71" s="31" t="s">
        <v>1208</v>
      </c>
      <c r="E71" s="31" t="s">
        <v>574</v>
      </c>
      <c r="F71" s="86">
        <v>3204</v>
      </c>
      <c r="G71" s="32">
        <v>39.229999999999997</v>
      </c>
      <c r="H71" s="32" t="s">
        <v>333</v>
      </c>
      <c r="I71" s="74"/>
      <c r="J71" s="74"/>
      <c r="K71" s="74"/>
      <c r="L71" s="74"/>
      <c r="M71" s="74"/>
      <c r="N71" s="74"/>
      <c r="O71" s="74"/>
      <c r="P71" s="74"/>
      <c r="Q71" s="74"/>
      <c r="R71" s="74"/>
      <c r="S71" s="74"/>
      <c r="T71" s="74"/>
      <c r="U71" s="74"/>
      <c r="V71" s="74"/>
      <c r="W71" s="74"/>
      <c r="X71" s="74"/>
      <c r="Y71" s="74"/>
      <c r="Z71" s="74"/>
      <c r="AA71" s="74"/>
      <c r="AB71" s="74"/>
    </row>
    <row r="72" spans="1:28" ht="12.75" customHeight="1">
      <c r="A72" s="85">
        <v>45320</v>
      </c>
      <c r="B72" s="32">
        <v>540727</v>
      </c>
      <c r="C72" s="31" t="s">
        <v>1207</v>
      </c>
      <c r="D72" s="31" t="s">
        <v>1208</v>
      </c>
      <c r="E72" s="31" t="s">
        <v>573</v>
      </c>
      <c r="F72" s="86">
        <v>135232</v>
      </c>
      <c r="G72" s="32">
        <v>39.270000000000003</v>
      </c>
      <c r="H72" s="32" t="s">
        <v>333</v>
      </c>
      <c r="I72" s="74"/>
      <c r="J72" s="74"/>
      <c r="K72" s="74"/>
      <c r="L72" s="74"/>
      <c r="M72" s="74"/>
      <c r="N72" s="74"/>
      <c r="O72" s="74"/>
      <c r="P72" s="74"/>
      <c r="Q72" s="74"/>
      <c r="R72" s="74"/>
      <c r="S72" s="74"/>
      <c r="T72" s="74"/>
      <c r="U72" s="74"/>
      <c r="V72" s="74"/>
      <c r="W72" s="74"/>
      <c r="X72" s="74"/>
      <c r="Y72" s="74"/>
      <c r="Z72" s="74"/>
      <c r="AA72" s="74"/>
      <c r="AB72" s="74"/>
    </row>
    <row r="73" spans="1:28" ht="12.75" customHeight="1">
      <c r="A73" s="85">
        <v>45320</v>
      </c>
      <c r="B73" s="32">
        <v>538646</v>
      </c>
      <c r="C73" s="31" t="s">
        <v>1209</v>
      </c>
      <c r="D73" s="31" t="s">
        <v>1210</v>
      </c>
      <c r="E73" s="31" t="s">
        <v>574</v>
      </c>
      <c r="F73" s="86">
        <v>35000</v>
      </c>
      <c r="G73" s="32">
        <v>71.290000000000006</v>
      </c>
      <c r="H73" s="32" t="s">
        <v>333</v>
      </c>
      <c r="I73" s="74"/>
      <c r="J73" s="74"/>
      <c r="K73" s="74"/>
      <c r="L73" s="74"/>
      <c r="M73" s="74"/>
      <c r="N73" s="74"/>
      <c r="O73" s="74"/>
      <c r="P73" s="74"/>
      <c r="Q73" s="74"/>
      <c r="R73" s="74"/>
      <c r="S73" s="74"/>
      <c r="T73" s="74"/>
      <c r="U73" s="74"/>
      <c r="V73" s="74"/>
      <c r="W73" s="74"/>
      <c r="X73" s="74"/>
      <c r="Y73" s="74"/>
      <c r="Z73" s="74"/>
      <c r="AA73" s="74"/>
      <c r="AB73" s="74"/>
    </row>
    <row r="74" spans="1:28" ht="12.75" customHeight="1">
      <c r="A74" s="85">
        <v>45320</v>
      </c>
      <c r="B74" s="32">
        <v>544091</v>
      </c>
      <c r="C74" s="31" t="s">
        <v>1211</v>
      </c>
      <c r="D74" s="31" t="s">
        <v>1212</v>
      </c>
      <c r="E74" s="31" t="s">
        <v>573</v>
      </c>
      <c r="F74" s="86">
        <v>39600</v>
      </c>
      <c r="G74" s="32">
        <v>196.62</v>
      </c>
      <c r="H74" s="32" t="s">
        <v>333</v>
      </c>
      <c r="I74" s="74"/>
      <c r="J74" s="74"/>
      <c r="K74" s="74"/>
      <c r="L74" s="74"/>
      <c r="M74" s="74"/>
      <c r="N74" s="74"/>
      <c r="O74" s="74"/>
      <c r="P74" s="74"/>
      <c r="Q74" s="74"/>
      <c r="R74" s="74"/>
      <c r="S74" s="74"/>
      <c r="T74" s="74"/>
      <c r="U74" s="74"/>
      <c r="V74" s="74"/>
      <c r="W74" s="74"/>
      <c r="X74" s="74"/>
      <c r="Y74" s="74"/>
      <c r="Z74" s="74"/>
      <c r="AA74" s="74"/>
      <c r="AB74" s="74"/>
    </row>
    <row r="75" spans="1:28" ht="12.75" customHeight="1">
      <c r="A75" s="85">
        <v>45320</v>
      </c>
      <c r="B75" s="32">
        <v>544091</v>
      </c>
      <c r="C75" s="31" t="s">
        <v>1211</v>
      </c>
      <c r="D75" s="31" t="s">
        <v>1149</v>
      </c>
      <c r="E75" s="31" t="s">
        <v>573</v>
      </c>
      <c r="F75" s="86">
        <v>240000</v>
      </c>
      <c r="G75" s="32">
        <v>194.75</v>
      </c>
      <c r="H75" s="32" t="s">
        <v>333</v>
      </c>
      <c r="I75" s="74"/>
      <c r="J75" s="74"/>
      <c r="K75" s="74"/>
      <c r="L75" s="74"/>
      <c r="M75" s="74"/>
      <c r="N75" s="74"/>
      <c r="O75" s="74"/>
      <c r="P75" s="74"/>
      <c r="Q75" s="74"/>
      <c r="R75" s="74"/>
      <c r="S75" s="74"/>
      <c r="T75" s="74"/>
      <c r="U75" s="74"/>
      <c r="V75" s="74"/>
      <c r="W75" s="74"/>
      <c r="X75" s="74"/>
      <c r="Y75" s="74"/>
      <c r="Z75" s="74"/>
      <c r="AA75" s="74"/>
      <c r="AB75" s="74"/>
    </row>
    <row r="76" spans="1:28" ht="12.75" customHeight="1">
      <c r="A76" s="85">
        <v>45320</v>
      </c>
      <c r="B76" s="32">
        <v>544091</v>
      </c>
      <c r="C76" s="31" t="s">
        <v>1211</v>
      </c>
      <c r="D76" s="31" t="s">
        <v>1213</v>
      </c>
      <c r="E76" s="31" t="s">
        <v>573</v>
      </c>
      <c r="F76" s="86">
        <v>51600</v>
      </c>
      <c r="G76" s="32">
        <v>196.92</v>
      </c>
      <c r="H76" s="32" t="s">
        <v>333</v>
      </c>
      <c r="I76" s="74"/>
      <c r="J76" s="74"/>
      <c r="K76" s="74"/>
      <c r="L76" s="74"/>
      <c r="M76" s="74"/>
      <c r="N76" s="74"/>
      <c r="O76" s="74"/>
      <c r="P76" s="74"/>
      <c r="Q76" s="74"/>
      <c r="R76" s="74"/>
      <c r="S76" s="74"/>
      <c r="T76" s="74"/>
      <c r="U76" s="74"/>
      <c r="V76" s="74"/>
      <c r="W76" s="74"/>
      <c r="X76" s="74"/>
      <c r="Y76" s="74"/>
      <c r="Z76" s="74"/>
      <c r="AA76" s="74"/>
      <c r="AB76" s="74"/>
    </row>
    <row r="77" spans="1:28" ht="12.75" customHeight="1">
      <c r="A77" s="85">
        <v>45320</v>
      </c>
      <c r="B77" s="32">
        <v>544091</v>
      </c>
      <c r="C77" s="31" t="s">
        <v>1211</v>
      </c>
      <c r="D77" s="31" t="s">
        <v>1214</v>
      </c>
      <c r="E77" s="31" t="s">
        <v>573</v>
      </c>
      <c r="F77" s="86">
        <v>42000</v>
      </c>
      <c r="G77" s="32">
        <v>199.5</v>
      </c>
      <c r="H77" s="32" t="s">
        <v>333</v>
      </c>
      <c r="I77" s="74"/>
      <c r="J77" s="74"/>
      <c r="K77" s="74"/>
      <c r="L77" s="74"/>
      <c r="M77" s="74"/>
      <c r="N77" s="74"/>
      <c r="O77" s="74"/>
      <c r="P77" s="74"/>
      <c r="Q77" s="74"/>
      <c r="R77" s="74"/>
      <c r="S77" s="74"/>
      <c r="T77" s="74"/>
      <c r="U77" s="74"/>
      <c r="V77" s="74"/>
      <c r="W77" s="74"/>
      <c r="X77" s="74"/>
      <c r="Y77" s="74"/>
      <c r="Z77" s="74"/>
      <c r="AA77" s="74"/>
      <c r="AB77" s="74"/>
    </row>
    <row r="78" spans="1:28" ht="12.75" customHeight="1">
      <c r="A78" s="85">
        <v>45320</v>
      </c>
      <c r="B78" s="32">
        <v>544091</v>
      </c>
      <c r="C78" s="31" t="s">
        <v>1211</v>
      </c>
      <c r="D78" s="31" t="s">
        <v>1215</v>
      </c>
      <c r="E78" s="31" t="s">
        <v>573</v>
      </c>
      <c r="F78" s="86">
        <v>120000</v>
      </c>
      <c r="G78" s="32">
        <v>190</v>
      </c>
      <c r="H78" s="32" t="s">
        <v>333</v>
      </c>
      <c r="I78" s="74"/>
      <c r="J78" s="74"/>
      <c r="K78" s="74"/>
      <c r="L78" s="74"/>
      <c r="M78" s="74"/>
      <c r="N78" s="74"/>
      <c r="O78" s="74"/>
      <c r="P78" s="74"/>
      <c r="Q78" s="74"/>
      <c r="R78" s="74"/>
      <c r="S78" s="74"/>
      <c r="T78" s="74"/>
      <c r="U78" s="74"/>
      <c r="V78" s="74"/>
      <c r="W78" s="74"/>
      <c r="X78" s="74"/>
      <c r="Y78" s="74"/>
      <c r="Z78" s="74"/>
      <c r="AA78" s="74"/>
      <c r="AB78" s="74"/>
    </row>
    <row r="79" spans="1:28" ht="12.75" customHeight="1">
      <c r="A79" s="85">
        <v>45320</v>
      </c>
      <c r="B79" s="32">
        <v>544091</v>
      </c>
      <c r="C79" s="31" t="s">
        <v>1211</v>
      </c>
      <c r="D79" s="31" t="s">
        <v>875</v>
      </c>
      <c r="E79" s="31" t="s">
        <v>573</v>
      </c>
      <c r="F79" s="86">
        <v>110400</v>
      </c>
      <c r="G79" s="32">
        <v>190</v>
      </c>
      <c r="H79" s="32" t="s">
        <v>333</v>
      </c>
      <c r="I79" s="74"/>
      <c r="J79" s="74"/>
      <c r="K79" s="74"/>
      <c r="L79" s="74"/>
      <c r="M79" s="74"/>
      <c r="N79" s="74"/>
      <c r="O79" s="74"/>
      <c r="P79" s="74"/>
      <c r="Q79" s="74"/>
      <c r="R79" s="74"/>
      <c r="S79" s="74"/>
      <c r="T79" s="74"/>
      <c r="U79" s="74"/>
      <c r="V79" s="74"/>
      <c r="W79" s="74"/>
      <c r="X79" s="74"/>
      <c r="Y79" s="74"/>
      <c r="Z79" s="74"/>
      <c r="AA79" s="74"/>
      <c r="AB79" s="74"/>
    </row>
    <row r="80" spans="1:28" ht="12.75" customHeight="1">
      <c r="A80" s="85">
        <v>45320</v>
      </c>
      <c r="B80" s="32">
        <v>544091</v>
      </c>
      <c r="C80" s="31" t="s">
        <v>1211</v>
      </c>
      <c r="D80" s="31" t="s">
        <v>1216</v>
      </c>
      <c r="E80" s="31" t="s">
        <v>573</v>
      </c>
      <c r="F80" s="86">
        <v>60000</v>
      </c>
      <c r="G80" s="32">
        <v>199.5</v>
      </c>
      <c r="H80" s="32" t="s">
        <v>333</v>
      </c>
      <c r="I80" s="74"/>
      <c r="J80" s="74"/>
      <c r="K80" s="74"/>
      <c r="L80" s="74"/>
      <c r="M80" s="74"/>
      <c r="N80" s="74"/>
      <c r="O80" s="74"/>
      <c r="P80" s="74"/>
      <c r="Q80" s="74"/>
      <c r="R80" s="74"/>
      <c r="S80" s="74"/>
      <c r="T80" s="74"/>
      <c r="U80" s="74"/>
      <c r="V80" s="74"/>
      <c r="W80" s="74"/>
      <c r="X80" s="74"/>
      <c r="Y80" s="74"/>
      <c r="Z80" s="74"/>
      <c r="AA80" s="74"/>
      <c r="AB80" s="74"/>
    </row>
    <row r="81" spans="1:28" ht="12.75" customHeight="1">
      <c r="A81" s="85">
        <v>45320</v>
      </c>
      <c r="B81" s="32">
        <v>544091</v>
      </c>
      <c r="C81" s="31" t="s">
        <v>1211</v>
      </c>
      <c r="D81" s="31" t="s">
        <v>1217</v>
      </c>
      <c r="E81" s="31" t="s">
        <v>574</v>
      </c>
      <c r="F81" s="86">
        <v>98400</v>
      </c>
      <c r="G81" s="32">
        <v>190.12</v>
      </c>
      <c r="H81" s="32" t="s">
        <v>333</v>
      </c>
      <c r="I81" s="74"/>
      <c r="J81" s="74"/>
      <c r="K81" s="74"/>
      <c r="L81" s="74"/>
      <c r="M81" s="74"/>
      <c r="N81" s="74"/>
      <c r="O81" s="74"/>
      <c r="P81" s="74"/>
      <c r="Q81" s="74"/>
      <c r="R81" s="74"/>
      <c r="S81" s="74"/>
      <c r="T81" s="74"/>
      <c r="U81" s="74"/>
      <c r="V81" s="74"/>
      <c r="W81" s="74"/>
      <c r="X81" s="74"/>
      <c r="Y81" s="74"/>
      <c r="Z81" s="74"/>
      <c r="AA81" s="74"/>
      <c r="AB81" s="74"/>
    </row>
    <row r="82" spans="1:28" ht="12.75" customHeight="1">
      <c r="A82" s="85">
        <v>45320</v>
      </c>
      <c r="B82" s="32">
        <v>515127</v>
      </c>
      <c r="C82" s="31" t="s">
        <v>1035</v>
      </c>
      <c r="D82" s="31" t="s">
        <v>1036</v>
      </c>
      <c r="E82" s="31" t="s">
        <v>574</v>
      </c>
      <c r="F82" s="86">
        <v>296112</v>
      </c>
      <c r="G82" s="32">
        <v>2.66</v>
      </c>
      <c r="H82" s="32" t="s">
        <v>333</v>
      </c>
      <c r="I82" s="74"/>
      <c r="J82" s="74"/>
      <c r="K82" s="74"/>
      <c r="L82" s="74"/>
      <c r="M82" s="74"/>
      <c r="N82" s="74"/>
      <c r="O82" s="74"/>
      <c r="P82" s="74"/>
      <c r="Q82" s="74"/>
      <c r="R82" s="74"/>
      <c r="S82" s="74"/>
      <c r="T82" s="74"/>
      <c r="U82" s="74"/>
      <c r="V82" s="74"/>
      <c r="W82" s="74"/>
      <c r="X82" s="74"/>
      <c r="Y82" s="74"/>
      <c r="Z82" s="74"/>
      <c r="AA82" s="74"/>
      <c r="AB82" s="74"/>
    </row>
    <row r="83" spans="1:28" ht="12.75" customHeight="1">
      <c r="A83" s="85">
        <v>45320</v>
      </c>
      <c r="B83" s="32">
        <v>539584</v>
      </c>
      <c r="C83" s="31" t="s">
        <v>1218</v>
      </c>
      <c r="D83" s="31" t="s">
        <v>875</v>
      </c>
      <c r="E83" s="31" t="s">
        <v>573</v>
      </c>
      <c r="F83" s="86">
        <v>479387</v>
      </c>
      <c r="G83" s="32">
        <v>1.07</v>
      </c>
      <c r="H83" s="32" t="s">
        <v>333</v>
      </c>
      <c r="I83" s="74"/>
      <c r="J83" s="74"/>
      <c r="K83" s="74"/>
      <c r="L83" s="74"/>
      <c r="M83" s="74"/>
      <c r="N83" s="74"/>
      <c r="O83" s="74"/>
      <c r="P83" s="74"/>
      <c r="Q83" s="74"/>
      <c r="R83" s="74"/>
      <c r="S83" s="74"/>
      <c r="T83" s="74"/>
      <c r="U83" s="74"/>
      <c r="V83" s="74"/>
      <c r="W83" s="74"/>
      <c r="X83" s="74"/>
      <c r="Y83" s="74"/>
      <c r="Z83" s="74"/>
      <c r="AA83" s="74"/>
      <c r="AB83" s="74"/>
    </row>
    <row r="84" spans="1:28" ht="12.75" customHeight="1">
      <c r="A84" s="85">
        <v>45320</v>
      </c>
      <c r="B84" s="32">
        <v>532795</v>
      </c>
      <c r="C84" s="31" t="s">
        <v>1219</v>
      </c>
      <c r="D84" s="31" t="s">
        <v>1220</v>
      </c>
      <c r="E84" s="31" t="s">
        <v>574</v>
      </c>
      <c r="F84" s="86">
        <v>4490502</v>
      </c>
      <c r="G84" s="32">
        <v>0.89</v>
      </c>
      <c r="H84" s="32" t="s">
        <v>333</v>
      </c>
      <c r="I84" s="74"/>
      <c r="J84" s="74"/>
      <c r="K84" s="74"/>
      <c r="L84" s="74"/>
      <c r="M84" s="74"/>
      <c r="N84" s="74"/>
      <c r="O84" s="74"/>
      <c r="P84" s="74"/>
      <c r="Q84" s="74"/>
      <c r="R84" s="74"/>
      <c r="S84" s="74"/>
      <c r="T84" s="74"/>
      <c r="U84" s="74"/>
      <c r="V84" s="74"/>
      <c r="W84" s="74"/>
      <c r="X84" s="74"/>
      <c r="Y84" s="74"/>
      <c r="Z84" s="74"/>
      <c r="AA84" s="74"/>
      <c r="AB84" s="74"/>
    </row>
    <row r="85" spans="1:28" ht="12.75" customHeight="1">
      <c r="A85" s="85">
        <v>45320</v>
      </c>
      <c r="B85" s="32">
        <v>531370</v>
      </c>
      <c r="C85" s="31" t="s">
        <v>1221</v>
      </c>
      <c r="D85" s="31" t="s">
        <v>1212</v>
      </c>
      <c r="E85" s="31" t="s">
        <v>573</v>
      </c>
      <c r="F85" s="86">
        <v>73283</v>
      </c>
      <c r="G85" s="32">
        <v>24.75</v>
      </c>
      <c r="H85" s="32" t="s">
        <v>333</v>
      </c>
      <c r="I85" s="74"/>
      <c r="J85" s="74"/>
      <c r="K85" s="74"/>
      <c r="L85" s="74"/>
      <c r="M85" s="74"/>
      <c r="N85" s="74"/>
      <c r="O85" s="74"/>
      <c r="P85" s="74"/>
      <c r="Q85" s="74"/>
      <c r="R85" s="74"/>
      <c r="S85" s="74"/>
      <c r="T85" s="74"/>
      <c r="U85" s="74"/>
      <c r="V85" s="74"/>
      <c r="W85" s="74"/>
      <c r="X85" s="74"/>
      <c r="Y85" s="74"/>
      <c r="Z85" s="74"/>
      <c r="AA85" s="74"/>
      <c r="AB85" s="74"/>
    </row>
    <row r="86" spans="1:28" ht="12.75" customHeight="1">
      <c r="A86" s="85">
        <v>45320</v>
      </c>
      <c r="B86" s="32">
        <v>531370</v>
      </c>
      <c r="C86" s="31" t="s">
        <v>1221</v>
      </c>
      <c r="D86" s="31" t="s">
        <v>1212</v>
      </c>
      <c r="E86" s="31" t="s">
        <v>574</v>
      </c>
      <c r="F86" s="86">
        <v>73282</v>
      </c>
      <c r="G86" s="32">
        <v>24.65</v>
      </c>
      <c r="H86" s="32" t="s">
        <v>333</v>
      </c>
      <c r="I86" s="74"/>
      <c r="J86" s="74"/>
      <c r="K86" s="74"/>
      <c r="L86" s="74"/>
      <c r="M86" s="74"/>
      <c r="N86" s="74"/>
      <c r="O86" s="74"/>
      <c r="P86" s="74"/>
      <c r="Q86" s="74"/>
      <c r="R86" s="74"/>
      <c r="S86" s="74"/>
      <c r="T86" s="74"/>
      <c r="U86" s="74"/>
      <c r="V86" s="74"/>
      <c r="W86" s="74"/>
      <c r="X86" s="74"/>
      <c r="Y86" s="74"/>
      <c r="Z86" s="74"/>
      <c r="AA86" s="74"/>
      <c r="AB86" s="74"/>
    </row>
    <row r="87" spans="1:28" ht="12.75" customHeight="1">
      <c r="A87" s="85">
        <v>45320</v>
      </c>
      <c r="B87" s="32">
        <v>531370</v>
      </c>
      <c r="C87" s="31" t="s">
        <v>1221</v>
      </c>
      <c r="D87" s="31" t="s">
        <v>1222</v>
      </c>
      <c r="E87" s="31" t="s">
        <v>574</v>
      </c>
      <c r="F87" s="86">
        <v>503276</v>
      </c>
      <c r="G87" s="32">
        <v>24.71</v>
      </c>
      <c r="H87" s="32" t="s">
        <v>333</v>
      </c>
      <c r="I87" s="74"/>
      <c r="J87" s="74"/>
      <c r="K87" s="74"/>
      <c r="L87" s="74"/>
      <c r="M87" s="74"/>
      <c r="N87" s="74"/>
      <c r="O87" s="74"/>
      <c r="P87" s="74"/>
      <c r="Q87" s="74"/>
      <c r="R87" s="74"/>
      <c r="S87" s="74"/>
      <c r="T87" s="74"/>
      <c r="U87" s="74"/>
      <c r="V87" s="74"/>
      <c r="W87" s="74"/>
      <c r="X87" s="74"/>
      <c r="Y87" s="74"/>
      <c r="Z87" s="74"/>
      <c r="AA87" s="74"/>
      <c r="AB87" s="74"/>
    </row>
    <row r="88" spans="1:28" ht="12.75" customHeight="1">
      <c r="A88" s="85">
        <v>45320</v>
      </c>
      <c r="B88" s="32">
        <v>532070</v>
      </c>
      <c r="C88" s="31" t="s">
        <v>1090</v>
      </c>
      <c r="D88" s="31" t="s">
        <v>1091</v>
      </c>
      <c r="E88" s="31" t="s">
        <v>573</v>
      </c>
      <c r="F88" s="86">
        <v>43000</v>
      </c>
      <c r="G88" s="32">
        <v>169.34</v>
      </c>
      <c r="H88" s="32" t="s">
        <v>333</v>
      </c>
      <c r="I88" s="74"/>
      <c r="J88" s="74"/>
      <c r="K88" s="74"/>
      <c r="L88" s="74"/>
      <c r="M88" s="74"/>
      <c r="N88" s="74"/>
      <c r="O88" s="74"/>
      <c r="P88" s="74"/>
      <c r="Q88" s="74"/>
      <c r="R88" s="74"/>
      <c r="S88" s="74"/>
      <c r="T88" s="74"/>
      <c r="U88" s="74"/>
      <c r="V88" s="74"/>
      <c r="W88" s="74"/>
      <c r="X88" s="74"/>
      <c r="Y88" s="74"/>
      <c r="Z88" s="74"/>
      <c r="AA88" s="74"/>
      <c r="AB88" s="74"/>
    </row>
    <row r="89" spans="1:28" ht="12.75" customHeight="1">
      <c r="A89" s="85">
        <v>45320</v>
      </c>
      <c r="B89" s="32">
        <v>526133</v>
      </c>
      <c r="C89" s="31" t="s">
        <v>1223</v>
      </c>
      <c r="D89" s="31" t="s">
        <v>1224</v>
      </c>
      <c r="E89" s="31" t="s">
        <v>573</v>
      </c>
      <c r="F89" s="86">
        <v>60000</v>
      </c>
      <c r="G89" s="32">
        <v>12.45</v>
      </c>
      <c r="H89" s="32" t="s">
        <v>333</v>
      </c>
      <c r="I89" s="74"/>
      <c r="J89" s="74"/>
      <c r="K89" s="74"/>
      <c r="L89" s="74"/>
      <c r="M89" s="74"/>
      <c r="N89" s="74"/>
      <c r="O89" s="74"/>
      <c r="P89" s="74"/>
      <c r="Q89" s="74"/>
      <c r="R89" s="74"/>
      <c r="S89" s="74"/>
      <c r="T89" s="74"/>
      <c r="U89" s="74"/>
      <c r="V89" s="74"/>
      <c r="W89" s="74"/>
      <c r="X89" s="74"/>
      <c r="Y89" s="74"/>
      <c r="Z89" s="74"/>
      <c r="AA89" s="74"/>
      <c r="AB89" s="74"/>
    </row>
    <row r="90" spans="1:28" ht="12.75" customHeight="1">
      <c r="A90" s="85">
        <v>45320</v>
      </c>
      <c r="B90" s="32">
        <v>544082</v>
      </c>
      <c r="C90" s="31" t="s">
        <v>1225</v>
      </c>
      <c r="D90" s="31" t="s">
        <v>875</v>
      </c>
      <c r="E90" s="31" t="s">
        <v>574</v>
      </c>
      <c r="F90" s="86">
        <v>108000</v>
      </c>
      <c r="G90" s="32">
        <v>119.82</v>
      </c>
      <c r="H90" s="32" t="s">
        <v>333</v>
      </c>
      <c r="I90" s="74"/>
      <c r="J90" s="74"/>
      <c r="K90" s="74"/>
      <c r="L90" s="74"/>
      <c r="M90" s="74"/>
      <c r="N90" s="74"/>
      <c r="O90" s="74"/>
      <c r="P90" s="74"/>
      <c r="Q90" s="74"/>
      <c r="R90" s="74"/>
      <c r="S90" s="74"/>
      <c r="T90" s="74"/>
      <c r="U90" s="74"/>
      <c r="V90" s="74"/>
      <c r="W90" s="74"/>
      <c r="X90" s="74"/>
      <c r="Y90" s="74"/>
      <c r="Z90" s="74"/>
      <c r="AA90" s="74"/>
      <c r="AB90" s="74"/>
    </row>
    <row r="91" spans="1:28" ht="12.75" customHeight="1">
      <c r="A91" s="85">
        <v>45320</v>
      </c>
      <c r="B91" s="32">
        <v>532375</v>
      </c>
      <c r="C91" s="31" t="s">
        <v>1226</v>
      </c>
      <c r="D91" s="31" t="s">
        <v>1227</v>
      </c>
      <c r="E91" s="31" t="s">
        <v>573</v>
      </c>
      <c r="F91" s="86">
        <v>6425721</v>
      </c>
      <c r="G91" s="32">
        <v>380</v>
      </c>
      <c r="H91" s="32" t="s">
        <v>333</v>
      </c>
      <c r="I91" s="74"/>
      <c r="J91" s="74"/>
      <c r="K91" s="74"/>
      <c r="L91" s="74"/>
      <c r="M91" s="74"/>
      <c r="N91" s="74"/>
      <c r="O91" s="74"/>
      <c r="P91" s="74"/>
      <c r="Q91" s="74"/>
      <c r="R91" s="74"/>
      <c r="S91" s="74"/>
      <c r="T91" s="74"/>
      <c r="U91" s="74"/>
      <c r="V91" s="74"/>
      <c r="W91" s="74"/>
      <c r="X91" s="74"/>
      <c r="Y91" s="74"/>
      <c r="Z91" s="74"/>
      <c r="AA91" s="74"/>
      <c r="AB91" s="74"/>
    </row>
    <row r="92" spans="1:28" ht="12.75" customHeight="1">
      <c r="A92" s="85">
        <v>45320</v>
      </c>
      <c r="B92" s="32">
        <v>532375</v>
      </c>
      <c r="C92" s="31" t="s">
        <v>1226</v>
      </c>
      <c r="D92" s="31" t="s">
        <v>1228</v>
      </c>
      <c r="E92" s="31" t="s">
        <v>574</v>
      </c>
      <c r="F92" s="86">
        <v>800000</v>
      </c>
      <c r="G92" s="32">
        <v>380</v>
      </c>
      <c r="H92" s="32" t="s">
        <v>333</v>
      </c>
      <c r="I92" s="74"/>
      <c r="J92" s="74"/>
      <c r="K92" s="74"/>
      <c r="L92" s="74"/>
      <c r="M92" s="74"/>
      <c r="N92" s="74"/>
      <c r="O92" s="74"/>
      <c r="P92" s="74"/>
      <c r="Q92" s="74"/>
      <c r="R92" s="74"/>
      <c r="S92" s="74"/>
      <c r="T92" s="74"/>
      <c r="U92" s="74"/>
      <c r="V92" s="74"/>
      <c r="W92" s="74"/>
      <c r="X92" s="74"/>
      <c r="Y92" s="74"/>
      <c r="Z92" s="74"/>
      <c r="AA92" s="74"/>
      <c r="AB92" s="74"/>
    </row>
    <row r="93" spans="1:28" ht="12.75" customHeight="1">
      <c r="A93" s="85">
        <v>45320</v>
      </c>
      <c r="B93" s="32">
        <v>532375</v>
      </c>
      <c r="C93" s="31" t="s">
        <v>1226</v>
      </c>
      <c r="D93" s="31" t="s">
        <v>1229</v>
      </c>
      <c r="E93" s="31" t="s">
        <v>574</v>
      </c>
      <c r="F93" s="86">
        <v>2450000</v>
      </c>
      <c r="G93" s="32">
        <v>380</v>
      </c>
      <c r="H93" s="32" t="s">
        <v>333</v>
      </c>
      <c r="I93" s="74"/>
      <c r="J93" s="74"/>
      <c r="K93" s="74"/>
      <c r="L93" s="74"/>
      <c r="M93" s="74"/>
      <c r="N93" s="74"/>
      <c r="O93" s="74"/>
      <c r="P93" s="74"/>
      <c r="Q93" s="74"/>
      <c r="R93" s="74"/>
      <c r="S93" s="74"/>
      <c r="T93" s="74"/>
      <c r="U93" s="74"/>
      <c r="V93" s="74"/>
      <c r="W93" s="74"/>
      <c r="X93" s="74"/>
      <c r="Y93" s="74"/>
      <c r="Z93" s="74"/>
      <c r="AA93" s="74"/>
      <c r="AB93" s="74"/>
    </row>
    <row r="94" spans="1:28" ht="12.75" customHeight="1">
      <c r="A94" s="85">
        <v>45320</v>
      </c>
      <c r="B94" s="32">
        <v>532375</v>
      </c>
      <c r="C94" s="31" t="s">
        <v>1226</v>
      </c>
      <c r="D94" s="31" t="s">
        <v>1230</v>
      </c>
      <c r="E94" s="31" t="s">
        <v>574</v>
      </c>
      <c r="F94" s="86">
        <v>800000</v>
      </c>
      <c r="G94" s="32">
        <v>380</v>
      </c>
      <c r="H94" s="32" t="s">
        <v>333</v>
      </c>
      <c r="I94" s="74"/>
      <c r="J94" s="74"/>
      <c r="K94" s="74"/>
      <c r="L94" s="74"/>
      <c r="M94" s="74"/>
      <c r="N94" s="74"/>
      <c r="O94" s="74"/>
      <c r="P94" s="74"/>
      <c r="Q94" s="74"/>
      <c r="R94" s="74"/>
      <c r="S94" s="74"/>
      <c r="T94" s="74"/>
      <c r="U94" s="74"/>
      <c r="V94" s="74"/>
      <c r="W94" s="74"/>
      <c r="X94" s="74"/>
      <c r="Y94" s="74"/>
      <c r="Z94" s="74"/>
      <c r="AA94" s="74"/>
      <c r="AB94" s="74"/>
    </row>
    <row r="95" spans="1:28" ht="12.75" customHeight="1">
      <c r="A95" s="85">
        <v>45320</v>
      </c>
      <c r="B95" s="32">
        <v>532375</v>
      </c>
      <c r="C95" s="31" t="s">
        <v>1226</v>
      </c>
      <c r="D95" s="31" t="s">
        <v>1231</v>
      </c>
      <c r="E95" s="31" t="s">
        <v>574</v>
      </c>
      <c r="F95" s="86">
        <v>2450000</v>
      </c>
      <c r="G95" s="32">
        <v>380.26</v>
      </c>
      <c r="H95" s="32" t="s">
        <v>333</v>
      </c>
      <c r="I95" s="74"/>
      <c r="J95" s="74"/>
      <c r="K95" s="74"/>
      <c r="L95" s="74"/>
      <c r="M95" s="74"/>
      <c r="N95" s="74"/>
      <c r="O95" s="74"/>
      <c r="P95" s="74"/>
      <c r="Q95" s="74"/>
      <c r="R95" s="74"/>
      <c r="S95" s="74"/>
      <c r="T95" s="74"/>
      <c r="U95" s="74"/>
      <c r="V95" s="74"/>
      <c r="W95" s="74"/>
      <c r="X95" s="74"/>
      <c r="Y95" s="74"/>
      <c r="Z95" s="74"/>
      <c r="AA95" s="74"/>
      <c r="AB95" s="74"/>
    </row>
    <row r="96" spans="1:28" ht="12.75" customHeight="1">
      <c r="A96" s="85">
        <v>45320</v>
      </c>
      <c r="B96" s="32">
        <v>541358</v>
      </c>
      <c r="C96" s="31" t="s">
        <v>1232</v>
      </c>
      <c r="D96" s="31" t="s">
        <v>875</v>
      </c>
      <c r="E96" s="31" t="s">
        <v>573</v>
      </c>
      <c r="F96" s="86">
        <v>25000</v>
      </c>
      <c r="G96" s="32">
        <v>44.26</v>
      </c>
      <c r="H96" s="32" t="s">
        <v>333</v>
      </c>
      <c r="I96" s="74"/>
      <c r="J96" s="74"/>
      <c r="K96" s="74"/>
      <c r="L96" s="74"/>
      <c r="M96" s="74"/>
      <c r="N96" s="74"/>
      <c r="O96" s="74"/>
      <c r="P96" s="74"/>
      <c r="Q96" s="74"/>
      <c r="R96" s="74"/>
      <c r="S96" s="74"/>
      <c r="T96" s="74"/>
      <c r="U96" s="74"/>
      <c r="V96" s="74"/>
      <c r="W96" s="74"/>
      <c r="X96" s="74"/>
      <c r="Y96" s="74"/>
      <c r="Z96" s="74"/>
      <c r="AA96" s="74"/>
      <c r="AB96" s="74"/>
    </row>
    <row r="97" spans="1:28" ht="12.75" customHeight="1">
      <c r="A97" s="85">
        <v>45320</v>
      </c>
      <c r="B97" s="32">
        <v>541358</v>
      </c>
      <c r="C97" s="31" t="s">
        <v>1232</v>
      </c>
      <c r="D97" s="31" t="s">
        <v>1233</v>
      </c>
      <c r="E97" s="31" t="s">
        <v>574</v>
      </c>
      <c r="F97" s="86">
        <v>27200</v>
      </c>
      <c r="G97" s="32">
        <v>44.26</v>
      </c>
      <c r="H97" s="32" t="s">
        <v>333</v>
      </c>
      <c r="I97" s="74"/>
      <c r="J97" s="74"/>
      <c r="K97" s="74"/>
      <c r="L97" s="74"/>
      <c r="M97" s="74"/>
      <c r="N97" s="74"/>
      <c r="O97" s="74"/>
      <c r="P97" s="74"/>
      <c r="Q97" s="74"/>
      <c r="R97" s="74"/>
      <c r="S97" s="74"/>
      <c r="T97" s="74"/>
      <c r="U97" s="74"/>
      <c r="V97" s="74"/>
      <c r="W97" s="74"/>
      <c r="X97" s="74"/>
      <c r="Y97" s="74"/>
      <c r="Z97" s="74"/>
      <c r="AA97" s="74"/>
      <c r="AB97" s="74"/>
    </row>
    <row r="98" spans="1:28" ht="12.75" customHeight="1">
      <c r="A98" s="85">
        <v>45320</v>
      </c>
      <c r="B98" s="32">
        <v>537582</v>
      </c>
      <c r="C98" s="31" t="s">
        <v>1023</v>
      </c>
      <c r="D98" s="31" t="s">
        <v>1092</v>
      </c>
      <c r="E98" s="31" t="s">
        <v>574</v>
      </c>
      <c r="F98" s="86">
        <v>130000</v>
      </c>
      <c r="G98" s="32">
        <v>5.73</v>
      </c>
      <c r="H98" s="32" t="s">
        <v>333</v>
      </c>
      <c r="I98" s="74"/>
      <c r="J98" s="74"/>
      <c r="K98" s="74"/>
      <c r="L98" s="74"/>
      <c r="M98" s="74"/>
      <c r="N98" s="74"/>
      <c r="O98" s="74"/>
      <c r="P98" s="74"/>
      <c r="Q98" s="74"/>
      <c r="R98" s="74"/>
      <c r="S98" s="74"/>
      <c r="T98" s="74"/>
      <c r="U98" s="74"/>
      <c r="V98" s="74"/>
      <c r="W98" s="74"/>
      <c r="X98" s="74"/>
      <c r="Y98" s="74"/>
      <c r="Z98" s="74"/>
      <c r="AA98" s="74"/>
      <c r="AB98" s="74"/>
    </row>
    <row r="99" spans="1:28" ht="12.75" customHeight="1">
      <c r="A99" s="85">
        <v>45320</v>
      </c>
      <c r="B99" s="32">
        <v>538610</v>
      </c>
      <c r="C99" s="31" t="s">
        <v>1234</v>
      </c>
      <c r="D99" s="31" t="s">
        <v>1235</v>
      </c>
      <c r="E99" s="31" t="s">
        <v>574</v>
      </c>
      <c r="F99" s="86">
        <v>163850</v>
      </c>
      <c r="G99" s="32">
        <v>23.58</v>
      </c>
      <c r="H99" s="32" t="s">
        <v>333</v>
      </c>
      <c r="I99" s="74"/>
      <c r="J99" s="74"/>
      <c r="K99" s="74"/>
      <c r="L99" s="74"/>
      <c r="M99" s="74"/>
      <c r="N99" s="74"/>
      <c r="O99" s="74"/>
      <c r="P99" s="74"/>
      <c r="Q99" s="74"/>
      <c r="R99" s="74"/>
      <c r="S99" s="74"/>
      <c r="T99" s="74"/>
      <c r="U99" s="74"/>
      <c r="V99" s="74"/>
      <c r="W99" s="74"/>
      <c r="X99" s="74"/>
      <c r="Y99" s="74"/>
      <c r="Z99" s="74"/>
      <c r="AA99" s="74"/>
      <c r="AB99" s="74"/>
    </row>
    <row r="100" spans="1:28" ht="12.75" customHeight="1">
      <c r="A100" s="85">
        <v>45320</v>
      </c>
      <c r="B100" s="32">
        <v>503657</v>
      </c>
      <c r="C100" s="31" t="s">
        <v>1093</v>
      </c>
      <c r="D100" s="31" t="s">
        <v>1056</v>
      </c>
      <c r="E100" s="31" t="s">
        <v>573</v>
      </c>
      <c r="F100" s="86">
        <v>80100</v>
      </c>
      <c r="G100" s="32">
        <v>28.69</v>
      </c>
      <c r="H100" s="32" t="s">
        <v>333</v>
      </c>
      <c r="I100" s="74"/>
      <c r="J100" s="74"/>
      <c r="K100" s="74"/>
      <c r="L100" s="74"/>
      <c r="M100" s="74"/>
      <c r="N100" s="74"/>
      <c r="O100" s="74"/>
      <c r="P100" s="74"/>
      <c r="Q100" s="74"/>
      <c r="R100" s="74"/>
      <c r="S100" s="74"/>
      <c r="T100" s="74"/>
      <c r="U100" s="74"/>
      <c r="V100" s="74"/>
      <c r="W100" s="74"/>
      <c r="X100" s="74"/>
      <c r="Y100" s="74"/>
      <c r="Z100" s="74"/>
      <c r="AA100" s="74"/>
      <c r="AB100" s="74"/>
    </row>
    <row r="101" spans="1:28" ht="12.75" customHeight="1">
      <c r="A101" s="85">
        <v>45320</v>
      </c>
      <c r="B101" s="32">
        <v>503657</v>
      </c>
      <c r="C101" s="31" t="s">
        <v>1093</v>
      </c>
      <c r="D101" s="31" t="s">
        <v>1056</v>
      </c>
      <c r="E101" s="31" t="s">
        <v>574</v>
      </c>
      <c r="F101" s="86">
        <v>35000</v>
      </c>
      <c r="G101" s="32">
        <v>28.69</v>
      </c>
      <c r="H101" s="32" t="s">
        <v>333</v>
      </c>
      <c r="I101" s="74"/>
      <c r="J101" s="74"/>
      <c r="K101" s="74"/>
      <c r="L101" s="74"/>
      <c r="M101" s="74"/>
      <c r="N101" s="74"/>
      <c r="O101" s="74"/>
      <c r="P101" s="74"/>
      <c r="Q101" s="74"/>
      <c r="R101" s="74"/>
      <c r="S101" s="74"/>
      <c r="T101" s="74"/>
      <c r="U101" s="74"/>
      <c r="V101" s="74"/>
      <c r="W101" s="74"/>
      <c r="X101" s="74"/>
      <c r="Y101" s="74"/>
      <c r="Z101" s="74"/>
      <c r="AA101" s="74"/>
      <c r="AB101" s="74"/>
    </row>
    <row r="102" spans="1:28" ht="12.75" customHeight="1">
      <c r="A102" s="85">
        <v>45320</v>
      </c>
      <c r="B102" s="32">
        <v>503657</v>
      </c>
      <c r="C102" s="31" t="s">
        <v>1093</v>
      </c>
      <c r="D102" s="31" t="s">
        <v>1094</v>
      </c>
      <c r="E102" s="31" t="s">
        <v>574</v>
      </c>
      <c r="F102" s="86">
        <v>75000</v>
      </c>
      <c r="G102" s="32">
        <v>26.62</v>
      </c>
      <c r="H102" s="32" t="s">
        <v>333</v>
      </c>
      <c r="I102" s="74"/>
      <c r="J102" s="74"/>
      <c r="K102" s="74"/>
      <c r="L102" s="74"/>
      <c r="M102" s="74"/>
      <c r="N102" s="74"/>
      <c r="O102" s="74"/>
      <c r="P102" s="74"/>
      <c r="Q102" s="74"/>
      <c r="R102" s="74"/>
      <c r="S102" s="74"/>
      <c r="T102" s="74"/>
      <c r="U102" s="74"/>
      <c r="V102" s="74"/>
      <c r="W102" s="74"/>
      <c r="X102" s="74"/>
      <c r="Y102" s="74"/>
      <c r="Z102" s="74"/>
      <c r="AA102" s="74"/>
      <c r="AB102" s="74"/>
    </row>
    <row r="103" spans="1:28" ht="12.75" customHeight="1">
      <c r="A103" s="85">
        <v>45320</v>
      </c>
      <c r="B103" s="32">
        <v>503657</v>
      </c>
      <c r="C103" s="31" t="s">
        <v>1093</v>
      </c>
      <c r="D103" s="31" t="s">
        <v>1161</v>
      </c>
      <c r="E103" s="31" t="s">
        <v>574</v>
      </c>
      <c r="F103" s="86">
        <v>1000</v>
      </c>
      <c r="G103" s="32">
        <v>26.5</v>
      </c>
      <c r="H103" s="32" t="s">
        <v>333</v>
      </c>
      <c r="I103" s="74"/>
      <c r="J103" s="74"/>
      <c r="K103" s="74"/>
      <c r="L103" s="74"/>
      <c r="M103" s="74"/>
      <c r="N103" s="74"/>
      <c r="O103" s="74"/>
      <c r="P103" s="74"/>
      <c r="Q103" s="74"/>
      <c r="R103" s="74"/>
      <c r="S103" s="74"/>
      <c r="T103" s="74"/>
      <c r="U103" s="74"/>
      <c r="V103" s="74"/>
      <c r="W103" s="74"/>
      <c r="X103" s="74"/>
      <c r="Y103" s="74"/>
      <c r="Z103" s="74"/>
      <c r="AA103" s="74"/>
      <c r="AB103" s="74"/>
    </row>
    <row r="104" spans="1:28" ht="12.75" customHeight="1">
      <c r="A104" s="85">
        <v>45320</v>
      </c>
      <c r="B104" s="32">
        <v>503657</v>
      </c>
      <c r="C104" s="31" t="s">
        <v>1093</v>
      </c>
      <c r="D104" s="31" t="s">
        <v>1161</v>
      </c>
      <c r="E104" s="31" t="s">
        <v>573</v>
      </c>
      <c r="F104" s="86">
        <v>100000</v>
      </c>
      <c r="G104" s="32">
        <v>28.45</v>
      </c>
      <c r="H104" s="32" t="s">
        <v>333</v>
      </c>
      <c r="I104" s="74"/>
      <c r="J104" s="74"/>
      <c r="K104" s="74"/>
      <c r="L104" s="74"/>
      <c r="M104" s="74"/>
      <c r="N104" s="74"/>
      <c r="O104" s="74"/>
      <c r="P104" s="74"/>
      <c r="Q104" s="74"/>
      <c r="R104" s="74"/>
      <c r="S104" s="74"/>
      <c r="T104" s="74"/>
      <c r="U104" s="74"/>
      <c r="V104" s="74"/>
      <c r="W104" s="74"/>
      <c r="X104" s="74"/>
      <c r="Y104" s="74"/>
      <c r="Z104" s="74"/>
      <c r="AA104" s="74"/>
      <c r="AB104" s="74"/>
    </row>
    <row r="105" spans="1:28" ht="12.75" customHeight="1">
      <c r="A105" s="85">
        <v>45320</v>
      </c>
      <c r="B105" s="32">
        <v>511523</v>
      </c>
      <c r="C105" s="31" t="s">
        <v>1236</v>
      </c>
      <c r="D105" s="31" t="s">
        <v>1237</v>
      </c>
      <c r="E105" s="31" t="s">
        <v>574</v>
      </c>
      <c r="F105" s="86">
        <v>170311</v>
      </c>
      <c r="G105" s="32">
        <v>24.09</v>
      </c>
      <c r="H105" s="32" t="s">
        <v>333</v>
      </c>
      <c r="I105" s="74"/>
      <c r="J105" s="74"/>
      <c r="K105" s="74"/>
      <c r="L105" s="74"/>
      <c r="M105" s="74"/>
      <c r="N105" s="74"/>
      <c r="O105" s="74"/>
      <c r="P105" s="74"/>
      <c r="Q105" s="74"/>
      <c r="R105" s="74"/>
      <c r="S105" s="74"/>
      <c r="T105" s="74"/>
      <c r="U105" s="74"/>
      <c r="V105" s="74"/>
      <c r="W105" s="74"/>
      <c r="X105" s="74"/>
      <c r="Y105" s="74"/>
      <c r="Z105" s="74"/>
      <c r="AA105" s="74"/>
      <c r="AB105" s="74"/>
    </row>
    <row r="106" spans="1:28" ht="12.75" customHeight="1">
      <c r="A106" s="85">
        <v>45320</v>
      </c>
      <c r="B106" s="32">
        <v>511523</v>
      </c>
      <c r="C106" s="31" t="s">
        <v>1236</v>
      </c>
      <c r="D106" s="31" t="s">
        <v>1237</v>
      </c>
      <c r="E106" s="31" t="s">
        <v>573</v>
      </c>
      <c r="F106" s="86">
        <v>171380</v>
      </c>
      <c r="G106" s="32">
        <v>23.71</v>
      </c>
      <c r="H106" s="32" t="s">
        <v>333</v>
      </c>
      <c r="I106" s="74"/>
      <c r="J106" s="74"/>
      <c r="K106" s="74"/>
      <c r="L106" s="74"/>
      <c r="M106" s="74"/>
      <c r="N106" s="74"/>
      <c r="O106" s="74"/>
      <c r="P106" s="74"/>
      <c r="Q106" s="74"/>
      <c r="R106" s="74"/>
      <c r="S106" s="74"/>
      <c r="T106" s="74"/>
      <c r="U106" s="74"/>
      <c r="V106" s="74"/>
      <c r="W106" s="74"/>
      <c r="X106" s="74"/>
      <c r="Y106" s="74"/>
      <c r="Z106" s="74"/>
      <c r="AA106" s="74"/>
      <c r="AB106" s="74"/>
    </row>
    <row r="107" spans="1:28" ht="12.75" customHeight="1">
      <c r="A107" s="85">
        <v>45320</v>
      </c>
      <c r="B107" s="32">
        <v>511523</v>
      </c>
      <c r="C107" s="31" t="s">
        <v>1236</v>
      </c>
      <c r="D107" s="31" t="s">
        <v>1238</v>
      </c>
      <c r="E107" s="31" t="s">
        <v>574</v>
      </c>
      <c r="F107" s="86">
        <v>100000</v>
      </c>
      <c r="G107" s="32">
        <v>23.76</v>
      </c>
      <c r="H107" s="32" t="s">
        <v>333</v>
      </c>
      <c r="I107" s="74"/>
      <c r="J107" s="74"/>
      <c r="K107" s="74"/>
      <c r="L107" s="74"/>
      <c r="M107" s="74"/>
      <c r="N107" s="74"/>
      <c r="O107" s="74"/>
      <c r="P107" s="74"/>
      <c r="Q107" s="74"/>
      <c r="R107" s="74"/>
      <c r="S107" s="74"/>
      <c r="T107" s="74"/>
      <c r="U107" s="74"/>
      <c r="V107" s="74"/>
      <c r="W107" s="74"/>
      <c r="X107" s="74"/>
      <c r="Y107" s="74"/>
      <c r="Z107" s="74"/>
      <c r="AA107" s="74"/>
      <c r="AB107" s="74"/>
    </row>
    <row r="108" spans="1:28" ht="12.75" customHeight="1">
      <c r="A108" s="85">
        <v>45320</v>
      </c>
      <c r="B108" s="32">
        <v>511523</v>
      </c>
      <c r="C108" s="31" t="s">
        <v>1236</v>
      </c>
      <c r="D108" s="31" t="s">
        <v>1239</v>
      </c>
      <c r="E108" s="31" t="s">
        <v>574</v>
      </c>
      <c r="F108" s="86">
        <v>100000</v>
      </c>
      <c r="G108" s="32">
        <v>23.76</v>
      </c>
      <c r="H108" s="32" t="s">
        <v>333</v>
      </c>
      <c r="I108" s="74"/>
      <c r="J108" s="74"/>
      <c r="K108" s="74"/>
      <c r="L108" s="74"/>
      <c r="M108" s="74"/>
      <c r="N108" s="74"/>
      <c r="O108" s="74"/>
      <c r="P108" s="74"/>
      <c r="Q108" s="74"/>
      <c r="R108" s="74"/>
      <c r="S108" s="74"/>
      <c r="T108" s="74"/>
      <c r="U108" s="74"/>
      <c r="V108" s="74"/>
      <c r="W108" s="74"/>
      <c r="X108" s="74"/>
      <c r="Y108" s="74"/>
      <c r="Z108" s="74"/>
      <c r="AA108" s="74"/>
      <c r="AB108" s="74"/>
    </row>
    <row r="109" spans="1:28" ht="12.75" customHeight="1">
      <c r="A109" s="85">
        <v>45320</v>
      </c>
      <c r="B109" s="32">
        <v>514266</v>
      </c>
      <c r="C109" s="31" t="s">
        <v>1240</v>
      </c>
      <c r="D109" s="31" t="s">
        <v>1161</v>
      </c>
      <c r="E109" s="31" t="s">
        <v>573</v>
      </c>
      <c r="F109" s="86">
        <v>25598</v>
      </c>
      <c r="G109" s="32">
        <v>99.28</v>
      </c>
      <c r="H109" s="32" t="s">
        <v>333</v>
      </c>
      <c r="I109" s="74"/>
      <c r="J109" s="74"/>
      <c r="K109" s="74"/>
      <c r="L109" s="74"/>
      <c r="M109" s="74"/>
      <c r="N109" s="74"/>
      <c r="O109" s="74"/>
      <c r="P109" s="74"/>
      <c r="Q109" s="74"/>
      <c r="R109" s="74"/>
      <c r="S109" s="74"/>
      <c r="T109" s="74"/>
      <c r="U109" s="74"/>
      <c r="V109" s="74"/>
      <c r="W109" s="74"/>
      <c r="X109" s="74"/>
      <c r="Y109" s="74"/>
      <c r="Z109" s="74"/>
      <c r="AA109" s="74"/>
      <c r="AB109" s="74"/>
    </row>
    <row r="110" spans="1:28" ht="12.75" customHeight="1">
      <c r="A110" s="85">
        <v>45320</v>
      </c>
      <c r="B110" s="32" t="s">
        <v>1241</v>
      </c>
      <c r="C110" s="31" t="s">
        <v>1242</v>
      </c>
      <c r="D110" s="31" t="s">
        <v>1014</v>
      </c>
      <c r="E110" s="31" t="s">
        <v>573</v>
      </c>
      <c r="F110" s="86">
        <v>255000</v>
      </c>
      <c r="G110" s="32">
        <v>57.49</v>
      </c>
      <c r="H110" s="32" t="s">
        <v>860</v>
      </c>
      <c r="I110" s="74"/>
      <c r="J110" s="74"/>
      <c r="K110" s="74"/>
      <c r="L110" s="74"/>
      <c r="M110" s="74"/>
      <c r="N110" s="74"/>
      <c r="O110" s="74"/>
      <c r="P110" s="74"/>
      <c r="Q110" s="74"/>
      <c r="R110" s="74"/>
      <c r="S110" s="74"/>
      <c r="T110" s="74"/>
      <c r="U110" s="74"/>
      <c r="V110" s="74"/>
      <c r="W110" s="74"/>
      <c r="X110" s="74"/>
      <c r="Y110" s="74"/>
      <c r="Z110" s="74"/>
      <c r="AA110" s="74"/>
      <c r="AB110" s="74"/>
    </row>
    <row r="111" spans="1:28" ht="12.75" customHeight="1">
      <c r="A111" s="85">
        <v>45320</v>
      </c>
      <c r="B111" s="32" t="s">
        <v>1241</v>
      </c>
      <c r="C111" s="31" t="s">
        <v>1242</v>
      </c>
      <c r="D111" s="31" t="s">
        <v>1243</v>
      </c>
      <c r="E111" s="31" t="s">
        <v>573</v>
      </c>
      <c r="F111" s="86">
        <v>100000</v>
      </c>
      <c r="G111" s="32">
        <v>57.5</v>
      </c>
      <c r="H111" s="32" t="s">
        <v>860</v>
      </c>
      <c r="I111" s="74"/>
      <c r="J111" s="74"/>
      <c r="K111" s="74"/>
      <c r="L111" s="74"/>
      <c r="M111" s="74"/>
      <c r="N111" s="74"/>
      <c r="O111" s="74"/>
      <c r="P111" s="74"/>
      <c r="Q111" s="74"/>
      <c r="R111" s="74"/>
      <c r="S111" s="74"/>
      <c r="T111" s="74"/>
      <c r="U111" s="74"/>
      <c r="V111" s="74"/>
      <c r="W111" s="74"/>
      <c r="X111" s="74"/>
      <c r="Y111" s="74"/>
      <c r="Z111" s="74"/>
      <c r="AA111" s="74"/>
      <c r="AB111" s="74"/>
    </row>
    <row r="112" spans="1:28" ht="12.75" customHeight="1">
      <c r="A112" s="85">
        <v>45320</v>
      </c>
      <c r="B112" s="32" t="s">
        <v>1241</v>
      </c>
      <c r="C112" s="31" t="s">
        <v>1242</v>
      </c>
      <c r="D112" s="31" t="s">
        <v>875</v>
      </c>
      <c r="E112" s="31" t="s">
        <v>573</v>
      </c>
      <c r="F112" s="86">
        <v>50000</v>
      </c>
      <c r="G112" s="32">
        <v>57.5</v>
      </c>
      <c r="H112" s="32" t="s">
        <v>860</v>
      </c>
      <c r="I112" s="74"/>
      <c r="J112" s="74"/>
      <c r="K112" s="74"/>
      <c r="L112" s="74"/>
      <c r="M112" s="74"/>
      <c r="N112" s="74"/>
      <c r="O112" s="74"/>
      <c r="P112" s="74"/>
      <c r="Q112" s="74"/>
      <c r="R112" s="74"/>
      <c r="S112" s="74"/>
      <c r="T112" s="74"/>
      <c r="U112" s="74"/>
      <c r="V112" s="74"/>
      <c r="W112" s="74"/>
      <c r="X112" s="74"/>
      <c r="Y112" s="74"/>
      <c r="Z112" s="74"/>
      <c r="AA112" s="74"/>
      <c r="AB112" s="74"/>
    </row>
    <row r="113" spans="1:28" ht="12.75" customHeight="1">
      <c r="A113" s="85">
        <v>45320</v>
      </c>
      <c r="B113" s="32" t="s">
        <v>1244</v>
      </c>
      <c r="C113" s="31" t="s">
        <v>1245</v>
      </c>
      <c r="D113" s="31" t="s">
        <v>1246</v>
      </c>
      <c r="E113" s="31" t="s">
        <v>573</v>
      </c>
      <c r="F113" s="86">
        <v>305000</v>
      </c>
      <c r="G113" s="32">
        <v>58.8</v>
      </c>
      <c r="H113" s="32" t="s">
        <v>860</v>
      </c>
      <c r="I113" s="74"/>
      <c r="J113" s="74"/>
      <c r="K113" s="74"/>
      <c r="L113" s="74"/>
      <c r="M113" s="74"/>
      <c r="N113" s="74"/>
      <c r="O113" s="74"/>
      <c r="P113" s="74"/>
      <c r="Q113" s="74"/>
      <c r="R113" s="74"/>
      <c r="S113" s="74"/>
      <c r="T113" s="74"/>
      <c r="U113" s="74"/>
      <c r="V113" s="74"/>
      <c r="W113" s="74"/>
      <c r="X113" s="74"/>
      <c r="Y113" s="74"/>
      <c r="Z113" s="74"/>
      <c r="AA113" s="74"/>
      <c r="AB113" s="74"/>
    </row>
    <row r="114" spans="1:28" ht="12.75" customHeight="1">
      <c r="A114" s="85">
        <v>45320</v>
      </c>
      <c r="B114" s="32" t="s">
        <v>1147</v>
      </c>
      <c r="C114" s="31" t="s">
        <v>1247</v>
      </c>
      <c r="D114" s="31" t="s">
        <v>1059</v>
      </c>
      <c r="E114" s="31" t="s">
        <v>573</v>
      </c>
      <c r="F114" s="86">
        <v>1500000</v>
      </c>
      <c r="G114" s="32">
        <v>6.45</v>
      </c>
      <c r="H114" s="32" t="s">
        <v>860</v>
      </c>
      <c r="I114" s="74"/>
      <c r="J114" s="74"/>
      <c r="K114" s="74"/>
      <c r="L114" s="74"/>
      <c r="M114" s="74"/>
      <c r="N114" s="74"/>
      <c r="O114" s="74"/>
      <c r="P114" s="74"/>
      <c r="Q114" s="74"/>
      <c r="R114" s="74"/>
      <c r="S114" s="74"/>
      <c r="T114" s="74"/>
      <c r="U114" s="74"/>
      <c r="V114" s="74"/>
      <c r="W114" s="74"/>
      <c r="X114" s="74"/>
      <c r="Y114" s="74"/>
      <c r="Z114" s="74"/>
      <c r="AA114" s="74"/>
      <c r="AB114" s="74"/>
    </row>
    <row r="115" spans="1:28" ht="12.75" customHeight="1">
      <c r="A115" s="85">
        <v>45320</v>
      </c>
      <c r="B115" s="32" t="s">
        <v>1248</v>
      </c>
      <c r="C115" s="31" t="s">
        <v>1249</v>
      </c>
      <c r="D115" s="31" t="s">
        <v>575</v>
      </c>
      <c r="E115" s="31" t="s">
        <v>573</v>
      </c>
      <c r="F115" s="86">
        <v>397349</v>
      </c>
      <c r="G115" s="32">
        <v>723.19</v>
      </c>
      <c r="H115" s="32" t="s">
        <v>860</v>
      </c>
      <c r="I115" s="74"/>
      <c r="J115" s="74"/>
      <c r="K115" s="74"/>
      <c r="L115" s="74"/>
      <c r="M115" s="74"/>
      <c r="N115" s="74"/>
      <c r="O115" s="74"/>
      <c r="P115" s="74"/>
      <c r="Q115" s="74"/>
      <c r="R115" s="74"/>
      <c r="S115" s="74"/>
      <c r="T115" s="74"/>
      <c r="U115" s="74"/>
      <c r="V115" s="74"/>
      <c r="W115" s="74"/>
      <c r="X115" s="74"/>
      <c r="Y115" s="74"/>
      <c r="Z115" s="74"/>
      <c r="AA115" s="74"/>
      <c r="AB115" s="74"/>
    </row>
    <row r="116" spans="1:28" ht="12.75" customHeight="1">
      <c r="A116" s="85">
        <v>45320</v>
      </c>
      <c r="B116" s="32" t="s">
        <v>1250</v>
      </c>
      <c r="C116" s="31" t="s">
        <v>1251</v>
      </c>
      <c r="D116" s="31" t="s">
        <v>1252</v>
      </c>
      <c r="E116" s="31" t="s">
        <v>573</v>
      </c>
      <c r="F116" s="86">
        <v>67989</v>
      </c>
      <c r="G116" s="32">
        <v>140.54</v>
      </c>
      <c r="H116" s="32" t="s">
        <v>860</v>
      </c>
      <c r="I116" s="74"/>
      <c r="J116" s="74"/>
      <c r="K116" s="74"/>
      <c r="L116" s="74"/>
      <c r="M116" s="74"/>
      <c r="N116" s="74"/>
      <c r="O116" s="74"/>
      <c r="P116" s="74"/>
      <c r="Q116" s="74"/>
      <c r="R116" s="74"/>
      <c r="S116" s="74"/>
      <c r="T116" s="74"/>
      <c r="U116" s="74"/>
      <c r="V116" s="74"/>
      <c r="W116" s="74"/>
      <c r="X116" s="74"/>
      <c r="Y116" s="74"/>
      <c r="Z116" s="74"/>
      <c r="AA116" s="74"/>
      <c r="AB116" s="74"/>
    </row>
    <row r="117" spans="1:28" ht="12.75" customHeight="1">
      <c r="A117" s="85">
        <v>45320</v>
      </c>
      <c r="B117" s="32" t="s">
        <v>1253</v>
      </c>
      <c r="C117" s="31" t="s">
        <v>1254</v>
      </c>
      <c r="D117" s="31" t="s">
        <v>575</v>
      </c>
      <c r="E117" s="31" t="s">
        <v>573</v>
      </c>
      <c r="F117" s="86">
        <v>47436</v>
      </c>
      <c r="G117" s="32">
        <v>5176.6499999999996</v>
      </c>
      <c r="H117" s="32" t="s">
        <v>860</v>
      </c>
      <c r="I117" s="74"/>
      <c r="J117" s="74"/>
      <c r="K117" s="74"/>
      <c r="L117" s="74"/>
      <c r="M117" s="74"/>
      <c r="N117" s="74"/>
      <c r="O117" s="74"/>
      <c r="P117" s="74"/>
      <c r="Q117" s="74"/>
      <c r="R117" s="74"/>
      <c r="S117" s="74"/>
      <c r="T117" s="74"/>
      <c r="U117" s="74"/>
      <c r="V117" s="74"/>
      <c r="W117" s="74"/>
      <c r="X117" s="74"/>
      <c r="Y117" s="74"/>
      <c r="Z117" s="74"/>
      <c r="AA117" s="74"/>
      <c r="AB117" s="74"/>
    </row>
    <row r="118" spans="1:28" ht="12.75" customHeight="1">
      <c r="A118" s="85">
        <v>45320</v>
      </c>
      <c r="B118" s="32" t="s">
        <v>1097</v>
      </c>
      <c r="C118" s="31" t="s">
        <v>1098</v>
      </c>
      <c r="D118" s="31" t="s">
        <v>1255</v>
      </c>
      <c r="E118" s="31" t="s">
        <v>573</v>
      </c>
      <c r="F118" s="86">
        <v>768</v>
      </c>
      <c r="G118" s="32">
        <v>72.900000000000006</v>
      </c>
      <c r="H118" s="32" t="s">
        <v>860</v>
      </c>
      <c r="I118" s="74"/>
      <c r="J118" s="74"/>
      <c r="K118" s="74"/>
      <c r="L118" s="74"/>
      <c r="M118" s="74"/>
      <c r="N118" s="74"/>
      <c r="O118" s="74"/>
      <c r="P118" s="74"/>
      <c r="Q118" s="74"/>
      <c r="R118" s="74"/>
      <c r="S118" s="74"/>
      <c r="T118" s="74"/>
      <c r="U118" s="74"/>
      <c r="V118" s="74"/>
      <c r="W118" s="74"/>
      <c r="X118" s="74"/>
      <c r="Y118" s="74"/>
      <c r="Z118" s="74"/>
      <c r="AA118" s="74"/>
      <c r="AB118" s="74"/>
    </row>
    <row r="119" spans="1:28" ht="12.75" customHeight="1">
      <c r="A119" s="85">
        <v>45320</v>
      </c>
      <c r="B119" s="32" t="s">
        <v>1256</v>
      </c>
      <c r="C119" s="31" t="s">
        <v>1257</v>
      </c>
      <c r="D119" s="31" t="s">
        <v>875</v>
      </c>
      <c r="E119" s="31" t="s">
        <v>573</v>
      </c>
      <c r="F119" s="86">
        <v>295339</v>
      </c>
      <c r="G119" s="32">
        <v>110.13</v>
      </c>
      <c r="H119" s="32" t="s">
        <v>860</v>
      </c>
      <c r="I119" s="74"/>
      <c r="J119" s="74"/>
      <c r="K119" s="74"/>
      <c r="L119" s="74"/>
      <c r="M119" s="74"/>
      <c r="N119" s="74"/>
      <c r="O119" s="74"/>
      <c r="P119" s="74"/>
      <c r="Q119" s="74"/>
      <c r="R119" s="74"/>
      <c r="S119" s="74"/>
      <c r="T119" s="74"/>
      <c r="U119" s="74"/>
      <c r="V119" s="74"/>
      <c r="W119" s="74"/>
      <c r="X119" s="74"/>
      <c r="Y119" s="74"/>
      <c r="Z119" s="74"/>
      <c r="AA119" s="74"/>
      <c r="AB119" s="74"/>
    </row>
    <row r="120" spans="1:28" ht="12.75" customHeight="1">
      <c r="A120" s="85">
        <v>45320</v>
      </c>
      <c r="B120" s="32" t="s">
        <v>1099</v>
      </c>
      <c r="C120" s="31" t="s">
        <v>1100</v>
      </c>
      <c r="D120" s="31" t="s">
        <v>1006</v>
      </c>
      <c r="E120" s="31" t="s">
        <v>573</v>
      </c>
      <c r="F120" s="86">
        <v>575809</v>
      </c>
      <c r="G120" s="32">
        <v>9.32</v>
      </c>
      <c r="H120" s="32" t="s">
        <v>860</v>
      </c>
      <c r="I120" s="74"/>
      <c r="J120" s="74"/>
      <c r="K120" s="74"/>
      <c r="L120" s="74"/>
      <c r="M120" s="74"/>
      <c r="N120" s="74"/>
      <c r="O120" s="74"/>
      <c r="P120" s="74"/>
      <c r="Q120" s="74"/>
      <c r="R120" s="74"/>
      <c r="S120" s="74"/>
      <c r="T120" s="74"/>
      <c r="U120" s="74"/>
      <c r="V120" s="74"/>
      <c r="W120" s="74"/>
      <c r="X120" s="74"/>
      <c r="Y120" s="74"/>
      <c r="Z120" s="74"/>
      <c r="AA120" s="74"/>
      <c r="AB120" s="74"/>
    </row>
    <row r="121" spans="1:28" ht="12.75" customHeight="1">
      <c r="A121" s="85">
        <v>45320</v>
      </c>
      <c r="B121" s="32" t="s">
        <v>1258</v>
      </c>
      <c r="C121" s="31" t="s">
        <v>1259</v>
      </c>
      <c r="D121" s="31" t="s">
        <v>1260</v>
      </c>
      <c r="E121" s="31" t="s">
        <v>573</v>
      </c>
      <c r="F121" s="86">
        <v>44053</v>
      </c>
      <c r="G121" s="32">
        <v>128.76</v>
      </c>
      <c r="H121" s="32" t="s">
        <v>860</v>
      </c>
      <c r="I121" s="74"/>
      <c r="J121" s="74"/>
      <c r="K121" s="74"/>
      <c r="L121" s="74"/>
      <c r="M121" s="74"/>
      <c r="N121" s="74"/>
      <c r="O121" s="74"/>
      <c r="P121" s="74"/>
      <c r="Q121" s="74"/>
      <c r="R121" s="74"/>
      <c r="S121" s="74"/>
      <c r="T121" s="74"/>
      <c r="U121" s="74"/>
      <c r="V121" s="74"/>
      <c r="W121" s="74"/>
      <c r="X121" s="74"/>
      <c r="Y121" s="74"/>
      <c r="Z121" s="74"/>
      <c r="AA121" s="74"/>
      <c r="AB121" s="74"/>
    </row>
    <row r="122" spans="1:28" ht="12.75" customHeight="1">
      <c r="A122" s="85">
        <v>45320</v>
      </c>
      <c r="B122" s="32" t="s">
        <v>1261</v>
      </c>
      <c r="C122" s="31" t="s">
        <v>1262</v>
      </c>
      <c r="D122" s="31" t="s">
        <v>575</v>
      </c>
      <c r="E122" s="31" t="s">
        <v>573</v>
      </c>
      <c r="F122" s="86">
        <v>1440599</v>
      </c>
      <c r="G122" s="32">
        <v>222.26</v>
      </c>
      <c r="H122" s="32" t="s">
        <v>860</v>
      </c>
      <c r="I122" s="74"/>
      <c r="J122" s="74"/>
      <c r="K122" s="74"/>
      <c r="L122" s="74"/>
      <c r="M122" s="74"/>
      <c r="N122" s="74"/>
      <c r="O122" s="74"/>
      <c r="P122" s="74"/>
      <c r="Q122" s="74"/>
      <c r="R122" s="74"/>
      <c r="S122" s="74"/>
      <c r="T122" s="74"/>
      <c r="U122" s="74"/>
      <c r="V122" s="74"/>
      <c r="W122" s="74"/>
      <c r="X122" s="74"/>
      <c r="Y122" s="74"/>
      <c r="Z122" s="74"/>
      <c r="AA122" s="74"/>
      <c r="AB122" s="74"/>
    </row>
    <row r="123" spans="1:28" ht="12.75" customHeight="1">
      <c r="A123" s="85">
        <v>45320</v>
      </c>
      <c r="B123" s="32" t="s">
        <v>1038</v>
      </c>
      <c r="C123" s="31" t="s">
        <v>1039</v>
      </c>
      <c r="D123" s="31" t="s">
        <v>575</v>
      </c>
      <c r="E123" s="31" t="s">
        <v>573</v>
      </c>
      <c r="F123" s="86">
        <v>14194587</v>
      </c>
      <c r="G123" s="32">
        <v>39.85</v>
      </c>
      <c r="H123" s="32" t="s">
        <v>860</v>
      </c>
      <c r="I123" s="74"/>
      <c r="J123" s="74"/>
      <c r="K123" s="74"/>
      <c r="L123" s="74"/>
      <c r="M123" s="74"/>
      <c r="N123" s="74"/>
      <c r="O123" s="74"/>
      <c r="P123" s="74"/>
      <c r="Q123" s="74"/>
      <c r="R123" s="74"/>
      <c r="S123" s="74"/>
      <c r="T123" s="74"/>
      <c r="U123" s="74"/>
      <c r="V123" s="74"/>
      <c r="W123" s="74"/>
      <c r="X123" s="74"/>
      <c r="Y123" s="74"/>
      <c r="Z123" s="74"/>
      <c r="AA123" s="74"/>
      <c r="AB123" s="74"/>
    </row>
    <row r="124" spans="1:28" ht="12.75" customHeight="1">
      <c r="A124" s="85">
        <v>45320</v>
      </c>
      <c r="B124" s="32" t="s">
        <v>1038</v>
      </c>
      <c r="C124" s="31" t="s">
        <v>1039</v>
      </c>
      <c r="D124" s="31" t="s">
        <v>878</v>
      </c>
      <c r="E124" s="31" t="s">
        <v>573</v>
      </c>
      <c r="F124" s="86">
        <v>21177124</v>
      </c>
      <c r="G124" s="32">
        <v>39.869999999999997</v>
      </c>
      <c r="H124" s="32" t="s">
        <v>860</v>
      </c>
      <c r="I124" s="74"/>
      <c r="J124" s="74"/>
      <c r="K124" s="74"/>
      <c r="L124" s="74"/>
      <c r="M124" s="74"/>
      <c r="N124" s="74"/>
      <c r="O124" s="74"/>
      <c r="P124" s="74"/>
      <c r="Q124" s="74"/>
      <c r="R124" s="74"/>
      <c r="S124" s="74"/>
      <c r="T124" s="74"/>
      <c r="U124" s="74"/>
      <c r="V124" s="74"/>
      <c r="W124" s="74"/>
      <c r="X124" s="74"/>
      <c r="Y124" s="74"/>
      <c r="Z124" s="74"/>
      <c r="AA124" s="74"/>
      <c r="AB124" s="74"/>
    </row>
    <row r="125" spans="1:28" ht="12.75" customHeight="1">
      <c r="A125" s="85">
        <v>45320</v>
      </c>
      <c r="B125" s="32" t="s">
        <v>1263</v>
      </c>
      <c r="C125" s="31" t="s">
        <v>1264</v>
      </c>
      <c r="D125" s="31" t="s">
        <v>1265</v>
      </c>
      <c r="E125" s="31" t="s">
        <v>573</v>
      </c>
      <c r="F125" s="86">
        <v>176356</v>
      </c>
      <c r="G125" s="32">
        <v>17.5</v>
      </c>
      <c r="H125" s="32" t="s">
        <v>860</v>
      </c>
      <c r="I125" s="74"/>
      <c r="J125" s="74"/>
      <c r="K125" s="74"/>
      <c r="L125" s="74"/>
      <c r="M125" s="74"/>
      <c r="N125" s="74"/>
      <c r="O125" s="74"/>
      <c r="P125" s="74"/>
      <c r="Q125" s="74"/>
      <c r="R125" s="74"/>
      <c r="S125" s="74"/>
      <c r="T125" s="74"/>
      <c r="U125" s="74"/>
      <c r="V125" s="74"/>
      <c r="W125" s="74"/>
      <c r="X125" s="74"/>
      <c r="Y125" s="74"/>
      <c r="Z125" s="74"/>
      <c r="AA125" s="74"/>
      <c r="AB125" s="74"/>
    </row>
    <row r="126" spans="1:28" ht="12.75" customHeight="1">
      <c r="A126" s="85">
        <v>45320</v>
      </c>
      <c r="B126" s="32" t="s">
        <v>137</v>
      </c>
      <c r="C126" s="31" t="s">
        <v>1101</v>
      </c>
      <c r="D126" s="31" t="s">
        <v>575</v>
      </c>
      <c r="E126" s="31" t="s">
        <v>573</v>
      </c>
      <c r="F126" s="86">
        <v>2912480</v>
      </c>
      <c r="G126" s="32">
        <v>199.91</v>
      </c>
      <c r="H126" s="32" t="s">
        <v>860</v>
      </c>
      <c r="I126" s="74"/>
      <c r="J126" s="74"/>
      <c r="K126" s="74"/>
      <c r="L126" s="74"/>
      <c r="M126" s="74"/>
      <c r="N126" s="74"/>
      <c r="O126" s="74"/>
      <c r="P126" s="74"/>
      <c r="Q126" s="74"/>
      <c r="R126" s="74"/>
      <c r="S126" s="74"/>
      <c r="T126" s="74"/>
      <c r="U126" s="74"/>
      <c r="V126" s="74"/>
      <c r="W126" s="74"/>
      <c r="X126" s="74"/>
      <c r="Y126" s="74"/>
      <c r="Z126" s="74"/>
      <c r="AA126" s="74"/>
      <c r="AB126" s="74"/>
    </row>
    <row r="127" spans="1:28" ht="12.75" customHeight="1">
      <c r="A127" s="85">
        <v>45320</v>
      </c>
      <c r="B127" s="32" t="s">
        <v>1266</v>
      </c>
      <c r="C127" s="31" t="s">
        <v>1267</v>
      </c>
      <c r="D127" s="31" t="s">
        <v>1014</v>
      </c>
      <c r="E127" s="31" t="s">
        <v>573</v>
      </c>
      <c r="F127" s="86">
        <v>662499</v>
      </c>
      <c r="G127" s="32">
        <v>51.49</v>
      </c>
      <c r="H127" s="32" t="s">
        <v>860</v>
      </c>
      <c r="I127" s="74"/>
      <c r="J127" s="74"/>
      <c r="K127" s="74"/>
      <c r="L127" s="74"/>
      <c r="M127" s="74"/>
      <c r="N127" s="74"/>
      <c r="O127" s="74"/>
      <c r="P127" s="74"/>
      <c r="Q127" s="74"/>
      <c r="R127" s="74"/>
      <c r="S127" s="74"/>
      <c r="T127" s="74"/>
      <c r="U127" s="74"/>
      <c r="V127" s="74"/>
      <c r="W127" s="74"/>
      <c r="X127" s="74"/>
      <c r="Y127" s="74"/>
      <c r="Z127" s="74"/>
      <c r="AA127" s="74"/>
      <c r="AB127" s="74"/>
    </row>
    <row r="128" spans="1:28" ht="12.75" customHeight="1">
      <c r="A128" s="85">
        <v>45320</v>
      </c>
      <c r="B128" s="32" t="s">
        <v>1266</v>
      </c>
      <c r="C128" s="31" t="s">
        <v>1267</v>
      </c>
      <c r="D128" s="31" t="s">
        <v>1268</v>
      </c>
      <c r="E128" s="31" t="s">
        <v>573</v>
      </c>
      <c r="F128" s="86">
        <v>273638</v>
      </c>
      <c r="G128" s="32">
        <v>49.89</v>
      </c>
      <c r="H128" s="32" t="s">
        <v>860</v>
      </c>
      <c r="I128" s="74"/>
      <c r="J128" s="74"/>
      <c r="K128" s="74"/>
      <c r="L128" s="74"/>
      <c r="M128" s="74"/>
      <c r="N128" s="74"/>
      <c r="O128" s="74"/>
      <c r="P128" s="74"/>
      <c r="Q128" s="74"/>
      <c r="R128" s="74"/>
      <c r="S128" s="74"/>
      <c r="T128" s="74"/>
      <c r="U128" s="74"/>
      <c r="V128" s="74"/>
      <c r="W128" s="74"/>
      <c r="X128" s="74"/>
      <c r="Y128" s="74"/>
      <c r="Z128" s="74"/>
      <c r="AA128" s="74"/>
      <c r="AB128" s="74"/>
    </row>
    <row r="129" spans="1:28" ht="12.75" customHeight="1">
      <c r="A129" s="85">
        <v>45320</v>
      </c>
      <c r="B129" s="32" t="s">
        <v>1266</v>
      </c>
      <c r="C129" s="31" t="s">
        <v>1267</v>
      </c>
      <c r="D129" s="31" t="s">
        <v>898</v>
      </c>
      <c r="E129" s="31" t="s">
        <v>573</v>
      </c>
      <c r="F129" s="86">
        <v>520899</v>
      </c>
      <c r="G129" s="32">
        <v>51.16</v>
      </c>
      <c r="H129" s="32" t="s">
        <v>860</v>
      </c>
      <c r="I129" s="74"/>
      <c r="J129" s="74"/>
      <c r="K129" s="74"/>
      <c r="L129" s="74"/>
      <c r="M129" s="74"/>
      <c r="N129" s="74"/>
      <c r="O129" s="74"/>
      <c r="P129" s="74"/>
      <c r="Q129" s="74"/>
      <c r="R129" s="74"/>
      <c r="S129" s="74"/>
      <c r="T129" s="74"/>
      <c r="U129" s="74"/>
      <c r="V129" s="74"/>
      <c r="W129" s="74"/>
      <c r="X129" s="74"/>
      <c r="Y129" s="74"/>
      <c r="Z129" s="74"/>
      <c r="AA129" s="74"/>
      <c r="AB129" s="74"/>
    </row>
    <row r="130" spans="1:28" ht="12.75" customHeight="1">
      <c r="A130" s="85">
        <v>45320</v>
      </c>
      <c r="B130" s="32" t="s">
        <v>423</v>
      </c>
      <c r="C130" s="31" t="s">
        <v>1040</v>
      </c>
      <c r="D130" s="31" t="s">
        <v>575</v>
      </c>
      <c r="E130" s="31" t="s">
        <v>573</v>
      </c>
      <c r="F130" s="86">
        <v>17230296</v>
      </c>
      <c r="G130" s="32">
        <v>32.75</v>
      </c>
      <c r="H130" s="32" t="s">
        <v>860</v>
      </c>
      <c r="I130" s="74"/>
      <c r="J130" s="74"/>
      <c r="K130" s="74"/>
      <c r="L130" s="74"/>
      <c r="M130" s="74"/>
      <c r="N130" s="74"/>
      <c r="O130" s="74"/>
      <c r="P130" s="74"/>
      <c r="Q130" s="74"/>
      <c r="R130" s="74"/>
      <c r="S130" s="74"/>
      <c r="T130" s="74"/>
      <c r="U130" s="74"/>
      <c r="V130" s="74"/>
      <c r="W130" s="74"/>
      <c r="X130" s="74"/>
      <c r="Y130" s="74"/>
      <c r="Z130" s="74"/>
      <c r="AA130" s="74"/>
      <c r="AB130" s="74"/>
    </row>
    <row r="131" spans="1:28" ht="12.75" customHeight="1">
      <c r="A131" s="85">
        <v>45320</v>
      </c>
      <c r="B131" s="32" t="s">
        <v>423</v>
      </c>
      <c r="C131" s="31" t="s">
        <v>1040</v>
      </c>
      <c r="D131" s="31" t="s">
        <v>878</v>
      </c>
      <c r="E131" s="31" t="s">
        <v>573</v>
      </c>
      <c r="F131" s="86">
        <v>16746178</v>
      </c>
      <c r="G131" s="32">
        <v>32.74</v>
      </c>
      <c r="H131" s="32" t="s">
        <v>860</v>
      </c>
      <c r="I131" s="74"/>
      <c r="J131" s="74"/>
      <c r="K131" s="74"/>
      <c r="L131" s="74"/>
      <c r="M131" s="74"/>
      <c r="N131" s="74"/>
      <c r="O131" s="74"/>
      <c r="P131" s="74"/>
      <c r="Q131" s="74"/>
      <c r="R131" s="74"/>
      <c r="S131" s="74"/>
      <c r="T131" s="74"/>
      <c r="U131" s="74"/>
      <c r="V131" s="74"/>
      <c r="W131" s="74"/>
      <c r="X131" s="74"/>
      <c r="Y131" s="74"/>
      <c r="Z131" s="74"/>
      <c r="AA131" s="74"/>
      <c r="AB131" s="74"/>
    </row>
    <row r="132" spans="1:28" ht="12.75" customHeight="1">
      <c r="A132" s="85">
        <v>45320</v>
      </c>
      <c r="B132" s="32" t="s">
        <v>1269</v>
      </c>
      <c r="C132" s="31" t="s">
        <v>1270</v>
      </c>
      <c r="D132" s="31" t="s">
        <v>575</v>
      </c>
      <c r="E132" s="31" t="s">
        <v>573</v>
      </c>
      <c r="F132" s="86">
        <v>153380</v>
      </c>
      <c r="G132" s="32">
        <v>123.88</v>
      </c>
      <c r="H132" s="32" t="s">
        <v>860</v>
      </c>
      <c r="I132" s="74"/>
      <c r="J132" s="74"/>
      <c r="K132" s="74"/>
      <c r="L132" s="74"/>
      <c r="M132" s="74"/>
      <c r="N132" s="74"/>
      <c r="O132" s="74"/>
      <c r="P132" s="74"/>
      <c r="Q132" s="74"/>
      <c r="R132" s="74"/>
      <c r="S132" s="74"/>
      <c r="T132" s="74"/>
      <c r="U132" s="74"/>
      <c r="V132" s="74"/>
      <c r="W132" s="74"/>
      <c r="X132" s="74"/>
      <c r="Y132" s="74"/>
      <c r="Z132" s="74"/>
      <c r="AA132" s="74"/>
      <c r="AB132" s="74"/>
    </row>
    <row r="133" spans="1:28" ht="12.75" customHeight="1">
      <c r="A133" s="85">
        <v>45320</v>
      </c>
      <c r="B133" s="32" t="s">
        <v>1271</v>
      </c>
      <c r="C133" s="31" t="s">
        <v>1272</v>
      </c>
      <c r="D133" s="31" t="s">
        <v>1006</v>
      </c>
      <c r="E133" s="31" t="s">
        <v>573</v>
      </c>
      <c r="F133" s="86">
        <v>655930</v>
      </c>
      <c r="G133" s="32">
        <v>10.14</v>
      </c>
      <c r="H133" s="32" t="s">
        <v>860</v>
      </c>
      <c r="I133" s="74"/>
      <c r="J133" s="74"/>
      <c r="K133" s="74"/>
      <c r="L133" s="74"/>
      <c r="M133" s="74"/>
      <c r="N133" s="74"/>
      <c r="O133" s="74"/>
      <c r="P133" s="74"/>
      <c r="Q133" s="74"/>
      <c r="R133" s="74"/>
      <c r="S133" s="74"/>
      <c r="T133" s="74"/>
      <c r="U133" s="74"/>
      <c r="V133" s="74"/>
      <c r="W133" s="74"/>
      <c r="X133" s="74"/>
      <c r="Y133" s="74"/>
      <c r="Z133" s="74"/>
      <c r="AA133" s="74"/>
      <c r="AB133" s="74"/>
    </row>
    <row r="134" spans="1:28" ht="12.75" customHeight="1">
      <c r="A134" s="85">
        <v>45320</v>
      </c>
      <c r="B134" s="32" t="s">
        <v>1273</v>
      </c>
      <c r="C134" s="31" t="s">
        <v>1274</v>
      </c>
      <c r="D134" s="31" t="s">
        <v>575</v>
      </c>
      <c r="E134" s="31" t="s">
        <v>573</v>
      </c>
      <c r="F134" s="86">
        <v>248472</v>
      </c>
      <c r="G134" s="32">
        <v>155.72</v>
      </c>
      <c r="H134" s="32" t="s">
        <v>860</v>
      </c>
      <c r="I134" s="74"/>
      <c r="J134" s="74"/>
      <c r="K134" s="74"/>
      <c r="L134" s="74"/>
      <c r="M134" s="74"/>
      <c r="N134" s="74"/>
      <c r="O134" s="74"/>
      <c r="P134" s="74"/>
      <c r="Q134" s="74"/>
      <c r="R134" s="74"/>
      <c r="S134" s="74"/>
      <c r="T134" s="74"/>
      <c r="U134" s="74"/>
      <c r="V134" s="74"/>
      <c r="W134" s="74"/>
      <c r="X134" s="74"/>
      <c r="Y134" s="74"/>
      <c r="Z134" s="74"/>
      <c r="AA134" s="74"/>
      <c r="AB134" s="74"/>
    </row>
    <row r="135" spans="1:28" ht="12.75" customHeight="1">
      <c r="A135" s="85">
        <v>45320</v>
      </c>
      <c r="B135" s="32" t="s">
        <v>1106</v>
      </c>
      <c r="C135" s="31" t="s">
        <v>1107</v>
      </c>
      <c r="D135" s="31" t="s">
        <v>1006</v>
      </c>
      <c r="E135" s="31" t="s">
        <v>573</v>
      </c>
      <c r="F135" s="86">
        <v>1727875</v>
      </c>
      <c r="G135" s="32">
        <v>2.31</v>
      </c>
      <c r="H135" s="32" t="s">
        <v>860</v>
      </c>
      <c r="I135" s="74"/>
      <c r="J135" s="74"/>
      <c r="K135" s="74"/>
      <c r="L135" s="74"/>
      <c r="M135" s="74"/>
      <c r="N135" s="74"/>
      <c r="O135" s="74"/>
      <c r="P135" s="74"/>
      <c r="Q135" s="74"/>
      <c r="R135" s="74"/>
      <c r="S135" s="74"/>
      <c r="T135" s="74"/>
      <c r="U135" s="74"/>
      <c r="V135" s="74"/>
      <c r="W135" s="74"/>
      <c r="X135" s="74"/>
      <c r="Y135" s="74"/>
      <c r="Z135" s="74"/>
      <c r="AA135" s="74"/>
      <c r="AB135" s="74"/>
    </row>
    <row r="136" spans="1:28" ht="12.75" customHeight="1">
      <c r="A136" s="85">
        <v>45320</v>
      </c>
      <c r="B136" s="32" t="s">
        <v>1106</v>
      </c>
      <c r="C136" s="31" t="s">
        <v>1107</v>
      </c>
      <c r="D136" s="31" t="s">
        <v>1109</v>
      </c>
      <c r="E136" s="31" t="s">
        <v>573</v>
      </c>
      <c r="F136" s="86">
        <v>2132716</v>
      </c>
      <c r="G136" s="32">
        <v>2.29</v>
      </c>
      <c r="H136" s="32" t="s">
        <v>860</v>
      </c>
      <c r="I136" s="74"/>
      <c r="J136" s="74"/>
      <c r="K136" s="74"/>
      <c r="L136" s="74"/>
      <c r="M136" s="74"/>
      <c r="N136" s="74"/>
      <c r="O136" s="74"/>
      <c r="P136" s="74"/>
      <c r="Q136" s="74"/>
      <c r="R136" s="74"/>
      <c r="S136" s="74"/>
      <c r="T136" s="74"/>
      <c r="U136" s="74"/>
      <c r="V136" s="74"/>
      <c r="W136" s="74"/>
      <c r="X136" s="74"/>
      <c r="Y136" s="74"/>
      <c r="Z136" s="74"/>
      <c r="AA136" s="74"/>
      <c r="AB136" s="74"/>
    </row>
    <row r="137" spans="1:28" ht="12.75" customHeight="1">
      <c r="A137" s="85">
        <v>45320</v>
      </c>
      <c r="B137" s="32" t="s">
        <v>1106</v>
      </c>
      <c r="C137" s="31" t="s">
        <v>1107</v>
      </c>
      <c r="D137" s="31" t="s">
        <v>1108</v>
      </c>
      <c r="E137" s="31" t="s">
        <v>573</v>
      </c>
      <c r="F137" s="86">
        <v>2606948</v>
      </c>
      <c r="G137" s="32">
        <v>2.29</v>
      </c>
      <c r="H137" s="32" t="s">
        <v>860</v>
      </c>
      <c r="I137" s="74"/>
      <c r="J137" s="74"/>
      <c r="K137" s="74"/>
      <c r="L137" s="74"/>
      <c r="M137" s="74"/>
      <c r="N137" s="74"/>
      <c r="O137" s="74"/>
      <c r="P137" s="74"/>
      <c r="Q137" s="74"/>
      <c r="R137" s="74"/>
      <c r="S137" s="74"/>
      <c r="T137" s="74"/>
      <c r="U137" s="74"/>
      <c r="V137" s="74"/>
      <c r="W137" s="74"/>
      <c r="X137" s="74"/>
      <c r="Y137" s="74"/>
      <c r="Z137" s="74"/>
      <c r="AA137" s="74"/>
      <c r="AB137" s="74"/>
    </row>
    <row r="138" spans="1:28" ht="12.75" customHeight="1">
      <c r="A138" s="85">
        <v>45320</v>
      </c>
      <c r="B138" s="32" t="s">
        <v>995</v>
      </c>
      <c r="C138" s="31" t="s">
        <v>996</v>
      </c>
      <c r="D138" s="31" t="s">
        <v>878</v>
      </c>
      <c r="E138" s="31" t="s">
        <v>573</v>
      </c>
      <c r="F138" s="86">
        <v>2694859</v>
      </c>
      <c r="G138" s="32">
        <v>44.83</v>
      </c>
      <c r="H138" s="32" t="s">
        <v>860</v>
      </c>
      <c r="I138" s="74"/>
      <c r="J138" s="74"/>
      <c r="K138" s="74"/>
      <c r="L138" s="74"/>
      <c r="M138" s="74"/>
      <c r="N138" s="74"/>
      <c r="O138" s="74"/>
      <c r="P138" s="74"/>
      <c r="Q138" s="74"/>
      <c r="R138" s="74"/>
      <c r="S138" s="74"/>
      <c r="T138" s="74"/>
      <c r="U138" s="74"/>
      <c r="V138" s="74"/>
      <c r="W138" s="74"/>
      <c r="X138" s="74"/>
      <c r="Y138" s="74"/>
      <c r="Z138" s="74"/>
      <c r="AA138" s="74"/>
      <c r="AB138" s="74"/>
    </row>
    <row r="139" spans="1:28" ht="12.75" customHeight="1">
      <c r="A139" s="85">
        <v>45320</v>
      </c>
      <c r="B139" s="32" t="s">
        <v>995</v>
      </c>
      <c r="C139" s="31" t="s">
        <v>996</v>
      </c>
      <c r="D139" s="31" t="s">
        <v>575</v>
      </c>
      <c r="E139" s="31" t="s">
        <v>573</v>
      </c>
      <c r="F139" s="86">
        <v>3118137</v>
      </c>
      <c r="G139" s="32">
        <v>44.92</v>
      </c>
      <c r="H139" s="32" t="s">
        <v>860</v>
      </c>
      <c r="I139" s="74"/>
      <c r="J139" s="74"/>
      <c r="K139" s="74"/>
      <c r="L139" s="74"/>
      <c r="M139" s="74"/>
      <c r="N139" s="74"/>
      <c r="O139" s="74"/>
      <c r="P139" s="74"/>
      <c r="Q139" s="74"/>
      <c r="R139" s="74"/>
      <c r="S139" s="74"/>
      <c r="T139" s="74"/>
      <c r="U139" s="74"/>
      <c r="V139" s="74"/>
      <c r="W139" s="74"/>
      <c r="X139" s="74"/>
      <c r="Y139" s="74"/>
      <c r="Z139" s="74"/>
      <c r="AA139" s="74"/>
      <c r="AB139" s="74"/>
    </row>
    <row r="140" spans="1:28" ht="12.75" customHeight="1">
      <c r="A140" s="85">
        <v>45320</v>
      </c>
      <c r="B140" s="32" t="s">
        <v>464</v>
      </c>
      <c r="C140" s="31" t="s">
        <v>1015</v>
      </c>
      <c r="D140" s="31" t="s">
        <v>878</v>
      </c>
      <c r="E140" s="31" t="s">
        <v>573</v>
      </c>
      <c r="F140" s="86">
        <v>10852599</v>
      </c>
      <c r="G140" s="32">
        <v>124.19</v>
      </c>
      <c r="H140" s="32" t="s">
        <v>860</v>
      </c>
      <c r="I140" s="74"/>
      <c r="J140" s="74"/>
      <c r="K140" s="74"/>
      <c r="L140" s="74"/>
      <c r="M140" s="74"/>
      <c r="N140" s="74"/>
      <c r="O140" s="74"/>
      <c r="P140" s="74"/>
      <c r="Q140" s="74"/>
      <c r="R140" s="74"/>
      <c r="S140" s="74"/>
      <c r="T140" s="74"/>
      <c r="U140" s="74"/>
      <c r="V140" s="74"/>
      <c r="W140" s="74"/>
      <c r="X140" s="74"/>
      <c r="Y140" s="74"/>
      <c r="Z140" s="74"/>
      <c r="AA140" s="74"/>
      <c r="AB140" s="74"/>
    </row>
    <row r="141" spans="1:28" ht="12.75" customHeight="1">
      <c r="A141" s="85">
        <v>45320</v>
      </c>
      <c r="B141" s="32" t="s">
        <v>464</v>
      </c>
      <c r="C141" s="31" t="s">
        <v>1015</v>
      </c>
      <c r="D141" s="31" t="s">
        <v>575</v>
      </c>
      <c r="E141" s="31" t="s">
        <v>573</v>
      </c>
      <c r="F141" s="86">
        <v>10795660</v>
      </c>
      <c r="G141" s="32">
        <v>124.18</v>
      </c>
      <c r="H141" s="32" t="s">
        <v>860</v>
      </c>
      <c r="I141" s="74"/>
      <c r="J141" s="74"/>
      <c r="K141" s="74"/>
      <c r="L141" s="74"/>
      <c r="M141" s="74"/>
      <c r="N141" s="74"/>
      <c r="O141" s="74"/>
      <c r="P141" s="74"/>
      <c r="Q141" s="74"/>
      <c r="R141" s="74"/>
      <c r="S141" s="74"/>
      <c r="T141" s="74"/>
      <c r="U141" s="74"/>
      <c r="V141" s="74"/>
      <c r="W141" s="74"/>
      <c r="X141" s="74"/>
      <c r="Y141" s="74"/>
      <c r="Z141" s="74"/>
      <c r="AA141" s="74"/>
      <c r="AB141" s="74"/>
    </row>
    <row r="142" spans="1:28" ht="12.75" customHeight="1">
      <c r="A142" s="85">
        <v>45320</v>
      </c>
      <c r="B142" s="32" t="s">
        <v>935</v>
      </c>
      <c r="C142" s="31" t="s">
        <v>936</v>
      </c>
      <c r="D142" s="31" t="s">
        <v>1275</v>
      </c>
      <c r="E142" s="31" t="s">
        <v>573</v>
      </c>
      <c r="F142" s="86">
        <v>700000</v>
      </c>
      <c r="G142" s="32">
        <v>68.290000000000006</v>
      </c>
      <c r="H142" s="32" t="s">
        <v>860</v>
      </c>
      <c r="I142" s="74"/>
      <c r="J142" s="74"/>
      <c r="K142" s="74"/>
      <c r="L142" s="74"/>
      <c r="M142" s="74"/>
      <c r="N142" s="74"/>
      <c r="O142" s="74"/>
      <c r="P142" s="74"/>
      <c r="Q142" s="74"/>
      <c r="R142" s="74"/>
      <c r="S142" s="74"/>
      <c r="T142" s="74"/>
      <c r="U142" s="74"/>
      <c r="V142" s="74"/>
      <c r="W142" s="74"/>
      <c r="X142" s="74"/>
      <c r="Y142" s="74"/>
      <c r="Z142" s="74"/>
      <c r="AA142" s="74"/>
      <c r="AB142" s="74"/>
    </row>
    <row r="143" spans="1:28" ht="12.75" customHeight="1">
      <c r="A143" s="85">
        <v>45320</v>
      </c>
      <c r="B143" s="32" t="s">
        <v>935</v>
      </c>
      <c r="C143" s="31" t="s">
        <v>936</v>
      </c>
      <c r="D143" s="31" t="s">
        <v>971</v>
      </c>
      <c r="E143" s="31" t="s">
        <v>573</v>
      </c>
      <c r="F143" s="86">
        <v>627125</v>
      </c>
      <c r="G143" s="32">
        <v>68.260000000000005</v>
      </c>
      <c r="H143" s="32" t="s">
        <v>860</v>
      </c>
      <c r="I143" s="74"/>
      <c r="J143" s="74"/>
      <c r="K143" s="74"/>
      <c r="L143" s="74"/>
      <c r="M143" s="74"/>
      <c r="N143" s="74"/>
      <c r="O143" s="74"/>
      <c r="P143" s="74"/>
      <c r="Q143" s="74"/>
      <c r="R143" s="74"/>
      <c r="S143" s="74"/>
      <c r="T143" s="74"/>
      <c r="U143" s="74"/>
      <c r="V143" s="74"/>
      <c r="W143" s="74"/>
      <c r="X143" s="74"/>
      <c r="Y143" s="74"/>
      <c r="Z143" s="74"/>
      <c r="AA143" s="74"/>
      <c r="AB143" s="74"/>
    </row>
    <row r="144" spans="1:28" ht="12.75" customHeight="1">
      <c r="A144" s="85">
        <v>45320</v>
      </c>
      <c r="B144" s="32" t="s">
        <v>935</v>
      </c>
      <c r="C144" s="31" t="s">
        <v>936</v>
      </c>
      <c r="D144" s="31" t="s">
        <v>878</v>
      </c>
      <c r="E144" s="31" t="s">
        <v>573</v>
      </c>
      <c r="F144" s="86">
        <v>1576247</v>
      </c>
      <c r="G144" s="32">
        <v>68.08</v>
      </c>
      <c r="H144" s="32" t="s">
        <v>860</v>
      </c>
      <c r="I144" s="74"/>
      <c r="J144" s="74"/>
      <c r="K144" s="74"/>
      <c r="L144" s="74"/>
      <c r="M144" s="74"/>
      <c r="N144" s="74"/>
      <c r="O144" s="74"/>
      <c r="P144" s="74"/>
      <c r="Q144" s="74"/>
      <c r="R144" s="74"/>
      <c r="S144" s="74"/>
      <c r="T144" s="74"/>
      <c r="U144" s="74"/>
      <c r="V144" s="74"/>
      <c r="W144" s="74"/>
      <c r="X144" s="74"/>
      <c r="Y144" s="74"/>
      <c r="Z144" s="74"/>
      <c r="AA144" s="74"/>
      <c r="AB144" s="74"/>
    </row>
    <row r="145" spans="1:28" ht="12.75" customHeight="1">
      <c r="A145" s="85">
        <v>45320</v>
      </c>
      <c r="B145" s="32" t="s">
        <v>935</v>
      </c>
      <c r="C145" s="31" t="s">
        <v>936</v>
      </c>
      <c r="D145" s="31" t="s">
        <v>1276</v>
      </c>
      <c r="E145" s="31" t="s">
        <v>573</v>
      </c>
      <c r="F145" s="86">
        <v>1109111</v>
      </c>
      <c r="G145" s="32">
        <v>68.459999999999994</v>
      </c>
      <c r="H145" s="32" t="s">
        <v>860</v>
      </c>
      <c r="I145" s="74"/>
      <c r="J145" s="74"/>
      <c r="K145" s="74"/>
      <c r="L145" s="74"/>
      <c r="M145" s="74"/>
      <c r="N145" s="74"/>
      <c r="O145" s="74"/>
      <c r="P145" s="74"/>
      <c r="Q145" s="74"/>
      <c r="R145" s="74"/>
      <c r="S145" s="74"/>
      <c r="T145" s="74"/>
      <c r="U145" s="74"/>
      <c r="V145" s="74"/>
      <c r="W145" s="74"/>
      <c r="X145" s="74"/>
      <c r="Y145" s="74"/>
      <c r="Z145" s="74"/>
      <c r="AA145" s="74"/>
      <c r="AB145" s="74"/>
    </row>
    <row r="146" spans="1:28" ht="12.75" customHeight="1">
      <c r="A146" s="85">
        <v>45320</v>
      </c>
      <c r="B146" s="32" t="s">
        <v>1277</v>
      </c>
      <c r="C146" s="31" t="s">
        <v>1278</v>
      </c>
      <c r="D146" s="31" t="s">
        <v>575</v>
      </c>
      <c r="E146" s="31" t="s">
        <v>573</v>
      </c>
      <c r="F146" s="86">
        <v>1371944</v>
      </c>
      <c r="G146" s="32">
        <v>40.770000000000003</v>
      </c>
      <c r="H146" s="32" t="s">
        <v>860</v>
      </c>
      <c r="I146" s="74"/>
      <c r="J146" s="74"/>
      <c r="K146" s="74"/>
      <c r="L146" s="74"/>
      <c r="M146" s="74"/>
      <c r="N146" s="74"/>
      <c r="O146" s="74"/>
      <c r="P146" s="74"/>
      <c r="Q146" s="74"/>
      <c r="R146" s="74"/>
      <c r="S146" s="74"/>
      <c r="T146" s="74"/>
      <c r="U146" s="74"/>
      <c r="V146" s="74"/>
      <c r="W146" s="74"/>
      <c r="X146" s="74"/>
      <c r="Y146" s="74"/>
      <c r="Z146" s="74"/>
      <c r="AA146" s="74"/>
      <c r="AB146" s="74"/>
    </row>
    <row r="147" spans="1:28" ht="12.75" customHeight="1">
      <c r="A147" s="85">
        <v>45320</v>
      </c>
      <c r="B147" s="32" t="s">
        <v>207</v>
      </c>
      <c r="C147" s="31" t="s">
        <v>1279</v>
      </c>
      <c r="D147" s="31" t="s">
        <v>575</v>
      </c>
      <c r="E147" s="31" t="s">
        <v>573</v>
      </c>
      <c r="F147" s="86">
        <v>2289175</v>
      </c>
      <c r="G147" s="32">
        <v>183.97</v>
      </c>
      <c r="H147" s="32" t="s">
        <v>860</v>
      </c>
      <c r="I147" s="74"/>
      <c r="J147" s="74"/>
      <c r="K147" s="74"/>
      <c r="L147" s="74"/>
      <c r="M147" s="74"/>
      <c r="N147" s="74"/>
      <c r="O147" s="74"/>
      <c r="P147" s="74"/>
      <c r="Q147" s="74"/>
      <c r="R147" s="74"/>
      <c r="S147" s="74"/>
      <c r="T147" s="74"/>
      <c r="U147" s="74"/>
      <c r="V147" s="74"/>
      <c r="W147" s="74"/>
      <c r="X147" s="74"/>
      <c r="Y147" s="74"/>
      <c r="Z147" s="74"/>
      <c r="AA147" s="74"/>
      <c r="AB147" s="74"/>
    </row>
    <row r="148" spans="1:28" ht="12.75" customHeight="1">
      <c r="A148" s="85">
        <v>45320</v>
      </c>
      <c r="B148" s="32" t="s">
        <v>1024</v>
      </c>
      <c r="C148" s="31" t="s">
        <v>1025</v>
      </c>
      <c r="D148" s="31" t="s">
        <v>1110</v>
      </c>
      <c r="E148" s="31" t="s">
        <v>573</v>
      </c>
      <c r="F148" s="86">
        <v>4736253</v>
      </c>
      <c r="G148" s="32">
        <v>46.04</v>
      </c>
      <c r="H148" s="32" t="s">
        <v>860</v>
      </c>
      <c r="I148" s="74"/>
      <c r="J148" s="74"/>
      <c r="K148" s="74"/>
      <c r="L148" s="74"/>
      <c r="M148" s="74"/>
      <c r="N148" s="74"/>
      <c r="O148" s="74"/>
      <c r="P148" s="74"/>
      <c r="Q148" s="74"/>
      <c r="R148" s="74"/>
      <c r="S148" s="74"/>
      <c r="T148" s="74"/>
      <c r="U148" s="74"/>
      <c r="V148" s="74"/>
      <c r="W148" s="74"/>
      <c r="X148" s="74"/>
      <c r="Y148" s="74"/>
      <c r="Z148" s="74"/>
      <c r="AA148" s="74"/>
      <c r="AB148" s="74"/>
    </row>
    <row r="149" spans="1:28" ht="12.75" customHeight="1">
      <c r="A149" s="85">
        <v>45320</v>
      </c>
      <c r="B149" s="32" t="s">
        <v>1024</v>
      </c>
      <c r="C149" s="31" t="s">
        <v>1025</v>
      </c>
      <c r="D149" s="31" t="s">
        <v>575</v>
      </c>
      <c r="E149" s="31" t="s">
        <v>573</v>
      </c>
      <c r="F149" s="86">
        <v>2972029</v>
      </c>
      <c r="G149" s="32">
        <v>46.25</v>
      </c>
      <c r="H149" s="32" t="s">
        <v>860</v>
      </c>
      <c r="I149" s="74"/>
      <c r="J149" s="74"/>
      <c r="K149" s="74"/>
      <c r="L149" s="74"/>
      <c r="M149" s="74"/>
      <c r="N149" s="74"/>
      <c r="O149" s="74"/>
      <c r="P149" s="74"/>
      <c r="Q149" s="74"/>
      <c r="R149" s="74"/>
      <c r="S149" s="74"/>
      <c r="T149" s="74"/>
      <c r="U149" s="74"/>
      <c r="V149" s="74"/>
      <c r="W149" s="74"/>
      <c r="X149" s="74"/>
      <c r="Y149" s="74"/>
      <c r="Z149" s="74"/>
      <c r="AA149" s="74"/>
      <c r="AB149" s="74"/>
    </row>
    <row r="150" spans="1:28" ht="12.75" customHeight="1">
      <c r="A150" s="85">
        <v>45320</v>
      </c>
      <c r="B150" s="32" t="s">
        <v>1024</v>
      </c>
      <c r="C150" s="31" t="s">
        <v>1025</v>
      </c>
      <c r="D150" s="31" t="s">
        <v>1060</v>
      </c>
      <c r="E150" s="31" t="s">
        <v>573</v>
      </c>
      <c r="F150" s="86">
        <v>6585</v>
      </c>
      <c r="G150" s="32">
        <v>45.45</v>
      </c>
      <c r="H150" s="32" t="s">
        <v>860</v>
      </c>
      <c r="I150" s="74"/>
      <c r="J150" s="74"/>
      <c r="K150" s="74"/>
      <c r="L150" s="74"/>
      <c r="M150" s="74"/>
      <c r="N150" s="74"/>
      <c r="O150" s="74"/>
      <c r="P150" s="74"/>
      <c r="Q150" s="74"/>
      <c r="R150" s="74"/>
      <c r="S150" s="74"/>
      <c r="T150" s="74"/>
      <c r="U150" s="74"/>
      <c r="V150" s="74"/>
      <c r="W150" s="74"/>
      <c r="X150" s="74"/>
      <c r="Y150" s="74"/>
      <c r="Z150" s="74"/>
      <c r="AA150" s="74"/>
      <c r="AB150" s="74"/>
    </row>
    <row r="151" spans="1:28" ht="12.75" customHeight="1">
      <c r="A151" s="85">
        <v>45320</v>
      </c>
      <c r="B151" s="32" t="s">
        <v>1024</v>
      </c>
      <c r="C151" s="31" t="s">
        <v>1025</v>
      </c>
      <c r="D151" s="31" t="s">
        <v>1005</v>
      </c>
      <c r="E151" s="31" t="s">
        <v>573</v>
      </c>
      <c r="F151" s="86">
        <v>6076801</v>
      </c>
      <c r="G151" s="32">
        <v>45.15</v>
      </c>
      <c r="H151" s="32" t="s">
        <v>860</v>
      </c>
      <c r="I151" s="74"/>
      <c r="J151" s="74"/>
      <c r="K151" s="74"/>
      <c r="L151" s="74"/>
      <c r="M151" s="74"/>
      <c r="N151" s="74"/>
      <c r="O151" s="74"/>
      <c r="P151" s="74"/>
      <c r="Q151" s="74"/>
      <c r="R151" s="74"/>
      <c r="S151" s="74"/>
      <c r="T151" s="74"/>
      <c r="U151" s="74"/>
      <c r="V151" s="74"/>
      <c r="W151" s="74"/>
      <c r="X151" s="74"/>
      <c r="Y151" s="74"/>
      <c r="Z151" s="74"/>
      <c r="AA151" s="74"/>
      <c r="AB151" s="74"/>
    </row>
    <row r="152" spans="1:28" ht="12.75" customHeight="1">
      <c r="A152" s="85">
        <v>45320</v>
      </c>
      <c r="B152" s="32" t="s">
        <v>488</v>
      </c>
      <c r="C152" s="31" t="s">
        <v>1111</v>
      </c>
      <c r="D152" s="31" t="s">
        <v>575</v>
      </c>
      <c r="E152" s="31" t="s">
        <v>573</v>
      </c>
      <c r="F152" s="86">
        <v>2467689</v>
      </c>
      <c r="G152" s="32">
        <v>735.18</v>
      </c>
      <c r="H152" s="32" t="s">
        <v>860</v>
      </c>
      <c r="I152" s="74"/>
      <c r="J152" s="74"/>
      <c r="K152" s="74"/>
      <c r="L152" s="74"/>
      <c r="M152" s="74"/>
      <c r="N152" s="74"/>
      <c r="O152" s="74"/>
      <c r="P152" s="74"/>
      <c r="Q152" s="74"/>
      <c r="R152" s="74"/>
      <c r="S152" s="74"/>
      <c r="T152" s="74"/>
      <c r="U152" s="74"/>
      <c r="V152" s="74"/>
      <c r="W152" s="74"/>
      <c r="X152" s="74"/>
      <c r="Y152" s="74"/>
      <c r="Z152" s="74"/>
      <c r="AA152" s="74"/>
      <c r="AB152" s="74"/>
    </row>
    <row r="153" spans="1:28" ht="12.75" customHeight="1">
      <c r="A153" s="85">
        <v>45320</v>
      </c>
      <c r="B153" s="32" t="s">
        <v>1280</v>
      </c>
      <c r="C153" s="31" t="s">
        <v>1281</v>
      </c>
      <c r="D153" s="31" t="s">
        <v>575</v>
      </c>
      <c r="E153" s="31" t="s">
        <v>573</v>
      </c>
      <c r="F153" s="86">
        <v>196456</v>
      </c>
      <c r="G153" s="32">
        <v>435.9</v>
      </c>
      <c r="H153" s="32" t="s">
        <v>860</v>
      </c>
      <c r="I153" s="74"/>
      <c r="J153" s="74"/>
      <c r="K153" s="74"/>
      <c r="L153" s="74"/>
      <c r="M153" s="74"/>
      <c r="N153" s="74"/>
      <c r="O153" s="74"/>
      <c r="P153" s="74"/>
      <c r="Q153" s="74"/>
      <c r="R153" s="74"/>
      <c r="S153" s="74"/>
      <c r="T153" s="74"/>
      <c r="U153" s="74"/>
      <c r="V153" s="74"/>
      <c r="W153" s="74"/>
      <c r="X153" s="74"/>
      <c r="Y153" s="74"/>
      <c r="Z153" s="74"/>
      <c r="AA153" s="74"/>
      <c r="AB153" s="74"/>
    </row>
    <row r="154" spans="1:28" ht="12.75" customHeight="1">
      <c r="A154" s="85">
        <v>45320</v>
      </c>
      <c r="B154" s="32" t="s">
        <v>1114</v>
      </c>
      <c r="C154" s="31" t="s">
        <v>1115</v>
      </c>
      <c r="D154" s="31" t="s">
        <v>1282</v>
      </c>
      <c r="E154" s="31" t="s">
        <v>573</v>
      </c>
      <c r="F154" s="86">
        <v>133992</v>
      </c>
      <c r="G154" s="32">
        <v>27.86</v>
      </c>
      <c r="H154" s="32" t="s">
        <v>860</v>
      </c>
      <c r="I154" s="74"/>
      <c r="J154" s="74"/>
      <c r="K154" s="74"/>
      <c r="L154" s="74"/>
      <c r="M154" s="74"/>
      <c r="N154" s="74"/>
      <c r="O154" s="74"/>
      <c r="P154" s="74"/>
      <c r="Q154" s="74"/>
      <c r="R154" s="74"/>
      <c r="S154" s="74"/>
      <c r="T154" s="74"/>
      <c r="U154" s="74"/>
      <c r="V154" s="74"/>
      <c r="W154" s="74"/>
      <c r="X154" s="74"/>
      <c r="Y154" s="74"/>
      <c r="Z154" s="74"/>
      <c r="AA154" s="74"/>
      <c r="AB154" s="74"/>
    </row>
    <row r="155" spans="1:28" ht="12.75" customHeight="1">
      <c r="A155" s="85">
        <v>45320</v>
      </c>
      <c r="B155" s="32" t="s">
        <v>1114</v>
      </c>
      <c r="C155" s="31" t="s">
        <v>1115</v>
      </c>
      <c r="D155" s="31" t="s">
        <v>1283</v>
      </c>
      <c r="E155" s="31" t="s">
        <v>573</v>
      </c>
      <c r="F155" s="86">
        <v>10000</v>
      </c>
      <c r="G155" s="32">
        <v>24.57</v>
      </c>
      <c r="H155" s="32" t="s">
        <v>860</v>
      </c>
      <c r="I155" s="74"/>
      <c r="J155" s="74"/>
      <c r="K155" s="74"/>
      <c r="L155" s="74"/>
      <c r="M155" s="74"/>
      <c r="N155" s="74"/>
      <c r="O155" s="74"/>
      <c r="P155" s="74"/>
      <c r="Q155" s="74"/>
      <c r="R155" s="74"/>
      <c r="S155" s="74"/>
      <c r="T155" s="74"/>
      <c r="U155" s="74"/>
      <c r="V155" s="74"/>
      <c r="W155" s="74"/>
      <c r="X155" s="74"/>
      <c r="Y155" s="74"/>
      <c r="Z155" s="74"/>
      <c r="AA155" s="74"/>
      <c r="AB155" s="74"/>
    </row>
    <row r="156" spans="1:28" ht="12.75" customHeight="1">
      <c r="A156" s="85">
        <v>45320</v>
      </c>
      <c r="B156" s="32" t="s">
        <v>1114</v>
      </c>
      <c r="C156" s="31" t="s">
        <v>1115</v>
      </c>
      <c r="D156" s="31" t="s">
        <v>1265</v>
      </c>
      <c r="E156" s="31" t="s">
        <v>573</v>
      </c>
      <c r="F156" s="86">
        <v>244100</v>
      </c>
      <c r="G156" s="32">
        <v>27.62</v>
      </c>
      <c r="H156" s="32" t="s">
        <v>860</v>
      </c>
      <c r="I156" s="74"/>
      <c r="J156" s="74"/>
      <c r="K156" s="74"/>
      <c r="L156" s="74"/>
      <c r="M156" s="74"/>
      <c r="N156" s="74"/>
      <c r="O156" s="74"/>
      <c r="P156" s="74"/>
      <c r="Q156" s="74"/>
      <c r="R156" s="74"/>
      <c r="S156" s="74"/>
      <c r="T156" s="74"/>
      <c r="U156" s="74"/>
      <c r="V156" s="74"/>
      <c r="W156" s="74"/>
      <c r="X156" s="74"/>
      <c r="Y156" s="74"/>
      <c r="Z156" s="74"/>
      <c r="AA156" s="74"/>
      <c r="AB156" s="74"/>
    </row>
    <row r="157" spans="1:28" ht="12.75" customHeight="1">
      <c r="A157" s="85">
        <v>45320</v>
      </c>
      <c r="B157" s="32" t="s">
        <v>1114</v>
      </c>
      <c r="C157" s="31" t="s">
        <v>1115</v>
      </c>
      <c r="D157" s="31" t="s">
        <v>1284</v>
      </c>
      <c r="E157" s="31" t="s">
        <v>573</v>
      </c>
      <c r="F157" s="86">
        <v>34200</v>
      </c>
      <c r="G157" s="32">
        <v>28.01</v>
      </c>
      <c r="H157" s="32" t="s">
        <v>860</v>
      </c>
      <c r="I157" s="74"/>
      <c r="J157" s="74"/>
      <c r="K157" s="74"/>
      <c r="L157" s="74"/>
      <c r="M157" s="74"/>
      <c r="N157" s="74"/>
      <c r="O157" s="74"/>
      <c r="P157" s="74"/>
      <c r="Q157" s="74"/>
      <c r="R157" s="74"/>
      <c r="S157" s="74"/>
      <c r="T157" s="74"/>
      <c r="U157" s="74"/>
      <c r="V157" s="74"/>
      <c r="W157" s="74"/>
      <c r="X157" s="74"/>
      <c r="Y157" s="74"/>
      <c r="Z157" s="74"/>
      <c r="AA157" s="74"/>
      <c r="AB157" s="74"/>
    </row>
    <row r="158" spans="1:28" ht="12.75" customHeight="1">
      <c r="A158" s="85">
        <v>45320</v>
      </c>
      <c r="B158" s="32" t="s">
        <v>1114</v>
      </c>
      <c r="C158" s="31" t="s">
        <v>1115</v>
      </c>
      <c r="D158" s="31" t="s">
        <v>1014</v>
      </c>
      <c r="E158" s="31" t="s">
        <v>573</v>
      </c>
      <c r="F158" s="86">
        <v>217019</v>
      </c>
      <c r="G158" s="32">
        <v>28.05</v>
      </c>
      <c r="H158" s="32" t="s">
        <v>860</v>
      </c>
      <c r="I158" s="74"/>
      <c r="J158" s="74"/>
      <c r="K158" s="74"/>
      <c r="L158" s="74"/>
      <c r="M158" s="74"/>
      <c r="N158" s="74"/>
      <c r="O158" s="74"/>
      <c r="P158" s="74"/>
      <c r="Q158" s="74"/>
      <c r="R158" s="74"/>
      <c r="S158" s="74"/>
      <c r="T158" s="74"/>
      <c r="U158" s="74"/>
      <c r="V158" s="74"/>
      <c r="W158" s="74"/>
      <c r="X158" s="74"/>
      <c r="Y158" s="74"/>
      <c r="Z158" s="74"/>
      <c r="AA158" s="74"/>
      <c r="AB158" s="74"/>
    </row>
    <row r="159" spans="1:28" ht="12.75" customHeight="1">
      <c r="A159" s="85">
        <v>45320</v>
      </c>
      <c r="B159" s="32" t="s">
        <v>1114</v>
      </c>
      <c r="C159" s="31" t="s">
        <v>1115</v>
      </c>
      <c r="D159" s="31" t="s">
        <v>1285</v>
      </c>
      <c r="E159" s="31" t="s">
        <v>573</v>
      </c>
      <c r="F159" s="86">
        <v>186689</v>
      </c>
      <c r="G159" s="32">
        <v>26.75</v>
      </c>
      <c r="H159" s="32" t="s">
        <v>860</v>
      </c>
      <c r="I159" s="74"/>
      <c r="J159" s="74"/>
      <c r="K159" s="74"/>
      <c r="L159" s="74"/>
      <c r="M159" s="74"/>
      <c r="N159" s="74"/>
      <c r="O159" s="74"/>
      <c r="P159" s="74"/>
      <c r="Q159" s="74"/>
      <c r="R159" s="74"/>
      <c r="S159" s="74"/>
      <c r="T159" s="74"/>
      <c r="U159" s="74"/>
      <c r="V159" s="74"/>
      <c r="W159" s="74"/>
      <c r="X159" s="74"/>
      <c r="Y159" s="74"/>
      <c r="Z159" s="74"/>
      <c r="AA159" s="74"/>
      <c r="AB159" s="74"/>
    </row>
    <row r="160" spans="1:28" ht="12.75" customHeight="1">
      <c r="A160" s="85">
        <v>45320</v>
      </c>
      <c r="B160" s="32" t="s">
        <v>1114</v>
      </c>
      <c r="C160" s="31" t="s">
        <v>1115</v>
      </c>
      <c r="D160" s="31" t="s">
        <v>1286</v>
      </c>
      <c r="E160" s="31" t="s">
        <v>573</v>
      </c>
      <c r="F160" s="86">
        <v>148802</v>
      </c>
      <c r="G160" s="32">
        <v>28.02</v>
      </c>
      <c r="H160" s="32" t="s">
        <v>860</v>
      </c>
      <c r="I160" s="74"/>
      <c r="J160" s="74"/>
      <c r="K160" s="74"/>
      <c r="L160" s="74"/>
      <c r="M160" s="74"/>
      <c r="N160" s="74"/>
      <c r="O160" s="74"/>
      <c r="P160" s="74"/>
      <c r="Q160" s="74"/>
      <c r="R160" s="74"/>
      <c r="S160" s="74"/>
      <c r="T160" s="74"/>
      <c r="U160" s="74"/>
      <c r="V160" s="74"/>
      <c r="W160" s="74"/>
      <c r="X160" s="74"/>
      <c r="Y160" s="74"/>
      <c r="Z160" s="74"/>
      <c r="AA160" s="74"/>
      <c r="AB160" s="74"/>
    </row>
    <row r="161" spans="1:28" ht="12.75" customHeight="1">
      <c r="A161" s="85">
        <v>45320</v>
      </c>
      <c r="B161" s="32" t="s">
        <v>1114</v>
      </c>
      <c r="C161" s="31" t="s">
        <v>1115</v>
      </c>
      <c r="D161" s="31" t="s">
        <v>1103</v>
      </c>
      <c r="E161" s="31" t="s">
        <v>573</v>
      </c>
      <c r="F161" s="86">
        <v>173888</v>
      </c>
      <c r="G161" s="32">
        <v>27.74</v>
      </c>
      <c r="H161" s="32" t="s">
        <v>860</v>
      </c>
      <c r="I161" s="74"/>
      <c r="J161" s="74"/>
      <c r="K161" s="74"/>
      <c r="L161" s="74"/>
      <c r="M161" s="74"/>
      <c r="N161" s="74"/>
      <c r="O161" s="74"/>
      <c r="P161" s="74"/>
      <c r="Q161" s="74"/>
      <c r="R161" s="74"/>
      <c r="S161" s="74"/>
      <c r="T161" s="74"/>
      <c r="U161" s="74"/>
      <c r="V161" s="74"/>
      <c r="W161" s="74"/>
      <c r="X161" s="74"/>
      <c r="Y161" s="74"/>
      <c r="Z161" s="74"/>
      <c r="AA161" s="74"/>
      <c r="AB161" s="74"/>
    </row>
    <row r="162" spans="1:28" ht="12.75" customHeight="1">
      <c r="A162" s="85">
        <v>45320</v>
      </c>
      <c r="B162" s="32" t="s">
        <v>1114</v>
      </c>
      <c r="C162" s="31" t="s">
        <v>1115</v>
      </c>
      <c r="D162" s="31" t="s">
        <v>1287</v>
      </c>
      <c r="E162" s="31" t="s">
        <v>573</v>
      </c>
      <c r="F162" s="86">
        <v>55801</v>
      </c>
      <c r="G162" s="32">
        <v>25.83</v>
      </c>
      <c r="H162" s="32" t="s">
        <v>860</v>
      </c>
      <c r="I162" s="74"/>
      <c r="J162" s="74"/>
      <c r="K162" s="74"/>
      <c r="L162" s="74"/>
      <c r="M162" s="74"/>
      <c r="N162" s="74"/>
      <c r="O162" s="74"/>
      <c r="P162" s="74"/>
      <c r="Q162" s="74"/>
      <c r="R162" s="74"/>
      <c r="S162" s="74"/>
      <c r="T162" s="74"/>
      <c r="U162" s="74"/>
      <c r="V162" s="74"/>
      <c r="W162" s="74"/>
      <c r="X162" s="74"/>
      <c r="Y162" s="74"/>
      <c r="Z162" s="74"/>
      <c r="AA162" s="74"/>
      <c r="AB162" s="74"/>
    </row>
    <row r="163" spans="1:28" ht="12.75" customHeight="1">
      <c r="A163" s="85">
        <v>45320</v>
      </c>
      <c r="B163" s="32" t="s">
        <v>1114</v>
      </c>
      <c r="C163" s="31" t="s">
        <v>1115</v>
      </c>
      <c r="D163" s="31" t="s">
        <v>1288</v>
      </c>
      <c r="E163" s="31" t="s">
        <v>573</v>
      </c>
      <c r="F163" s="86">
        <v>60000</v>
      </c>
      <c r="G163" s="32">
        <v>27.78</v>
      </c>
      <c r="H163" s="32" t="s">
        <v>860</v>
      </c>
      <c r="I163" s="74"/>
      <c r="J163" s="74"/>
      <c r="K163" s="74"/>
      <c r="L163" s="74"/>
      <c r="M163" s="74"/>
      <c r="N163" s="74"/>
      <c r="O163" s="74"/>
      <c r="P163" s="74"/>
      <c r="Q163" s="74"/>
      <c r="R163" s="74"/>
      <c r="S163" s="74"/>
      <c r="T163" s="74"/>
      <c r="U163" s="74"/>
      <c r="V163" s="74"/>
      <c r="W163" s="74"/>
      <c r="X163" s="74"/>
      <c r="Y163" s="74"/>
      <c r="Z163" s="74"/>
      <c r="AA163" s="74"/>
      <c r="AB163" s="74"/>
    </row>
    <row r="164" spans="1:28" ht="12.75" customHeight="1">
      <c r="A164" s="85">
        <v>45320</v>
      </c>
      <c r="B164" s="32" t="s">
        <v>1114</v>
      </c>
      <c r="C164" s="31" t="s">
        <v>1115</v>
      </c>
      <c r="D164" s="31" t="s">
        <v>1174</v>
      </c>
      <c r="E164" s="31" t="s">
        <v>573</v>
      </c>
      <c r="F164" s="86">
        <v>12501</v>
      </c>
      <c r="G164" s="32">
        <v>24.41</v>
      </c>
      <c r="H164" s="32" t="s">
        <v>860</v>
      </c>
      <c r="I164" s="74"/>
      <c r="J164" s="74"/>
      <c r="K164" s="74"/>
      <c r="L164" s="74"/>
      <c r="M164" s="74"/>
      <c r="N164" s="74"/>
      <c r="O164" s="74"/>
      <c r="P164" s="74"/>
      <c r="Q164" s="74"/>
      <c r="R164" s="74"/>
      <c r="S164" s="74"/>
      <c r="T164" s="74"/>
      <c r="U164" s="74"/>
      <c r="V164" s="74"/>
      <c r="W164" s="74"/>
      <c r="X164" s="74"/>
      <c r="Y164" s="74"/>
      <c r="Z164" s="74"/>
      <c r="AA164" s="74"/>
      <c r="AB164" s="74"/>
    </row>
    <row r="165" spans="1:28" ht="12.75" customHeight="1">
      <c r="A165" s="85">
        <v>45320</v>
      </c>
      <c r="B165" s="32" t="s">
        <v>1114</v>
      </c>
      <c r="C165" s="31" t="s">
        <v>1115</v>
      </c>
      <c r="D165" s="31" t="s">
        <v>1112</v>
      </c>
      <c r="E165" s="31" t="s">
        <v>573</v>
      </c>
      <c r="F165" s="86">
        <v>125228</v>
      </c>
      <c r="G165" s="32">
        <v>26.28</v>
      </c>
      <c r="H165" s="32" t="s">
        <v>860</v>
      </c>
      <c r="I165" s="74"/>
      <c r="J165" s="74"/>
      <c r="K165" s="74"/>
      <c r="L165" s="74"/>
      <c r="M165" s="74"/>
      <c r="N165" s="74"/>
      <c r="O165" s="74"/>
      <c r="P165" s="74"/>
      <c r="Q165" s="74"/>
      <c r="R165" s="74"/>
      <c r="S165" s="74"/>
      <c r="T165" s="74"/>
      <c r="U165" s="74"/>
      <c r="V165" s="74"/>
      <c r="W165" s="74"/>
      <c r="X165" s="74"/>
      <c r="Y165" s="74"/>
      <c r="Z165" s="74"/>
      <c r="AA165" s="74"/>
      <c r="AB165" s="74"/>
    </row>
    <row r="166" spans="1:28" ht="12.75" customHeight="1">
      <c r="A166" s="85">
        <v>45320</v>
      </c>
      <c r="B166" s="32" t="s">
        <v>1116</v>
      </c>
      <c r="C166" s="31" t="s">
        <v>1117</v>
      </c>
      <c r="D166" s="31" t="s">
        <v>575</v>
      </c>
      <c r="E166" s="31" t="s">
        <v>573</v>
      </c>
      <c r="F166" s="86">
        <v>316011</v>
      </c>
      <c r="G166" s="32">
        <v>229.18</v>
      </c>
      <c r="H166" s="32" t="s">
        <v>860</v>
      </c>
      <c r="I166" s="74"/>
      <c r="J166" s="74"/>
      <c r="K166" s="74"/>
      <c r="L166" s="74"/>
      <c r="M166" s="74"/>
      <c r="N166" s="74"/>
      <c r="O166" s="74"/>
      <c r="P166" s="74"/>
      <c r="Q166" s="74"/>
      <c r="R166" s="74"/>
      <c r="S166" s="74"/>
      <c r="T166" s="74"/>
      <c r="U166" s="74"/>
      <c r="V166" s="74"/>
      <c r="W166" s="74"/>
      <c r="X166" s="74"/>
      <c r="Y166" s="74"/>
      <c r="Z166" s="74"/>
      <c r="AA166" s="74"/>
      <c r="AB166" s="74"/>
    </row>
    <row r="167" spans="1:28" ht="12.75" customHeight="1">
      <c r="A167" s="85">
        <v>45320</v>
      </c>
      <c r="B167" s="32" t="s">
        <v>1118</v>
      </c>
      <c r="C167" s="31" t="s">
        <v>1119</v>
      </c>
      <c r="D167" s="31" t="s">
        <v>1289</v>
      </c>
      <c r="E167" s="31" t="s">
        <v>573</v>
      </c>
      <c r="F167" s="86">
        <v>6368225</v>
      </c>
      <c r="G167" s="32">
        <v>16.489999999999998</v>
      </c>
      <c r="H167" s="32" t="s">
        <v>860</v>
      </c>
      <c r="I167" s="74"/>
      <c r="J167" s="74"/>
      <c r="K167" s="74"/>
      <c r="L167" s="74"/>
      <c r="M167" s="74"/>
      <c r="N167" s="74"/>
      <c r="O167" s="74"/>
      <c r="P167" s="74"/>
      <c r="Q167" s="74"/>
      <c r="R167" s="74"/>
      <c r="S167" s="74"/>
      <c r="T167" s="74"/>
      <c r="U167" s="74"/>
      <c r="V167" s="74"/>
      <c r="W167" s="74"/>
      <c r="X167" s="74"/>
      <c r="Y167" s="74"/>
      <c r="Z167" s="74"/>
      <c r="AA167" s="74"/>
      <c r="AB167" s="74"/>
    </row>
    <row r="168" spans="1:28" ht="12.75" customHeight="1">
      <c r="A168" s="85">
        <v>45320</v>
      </c>
      <c r="B168" s="32" t="s">
        <v>1118</v>
      </c>
      <c r="C168" s="31" t="s">
        <v>1119</v>
      </c>
      <c r="D168" s="31" t="s">
        <v>971</v>
      </c>
      <c r="E168" s="31" t="s">
        <v>573</v>
      </c>
      <c r="F168" s="86">
        <v>4640037</v>
      </c>
      <c r="G168" s="32">
        <v>16.63</v>
      </c>
      <c r="H168" s="32" t="s">
        <v>860</v>
      </c>
      <c r="I168" s="74"/>
      <c r="J168" s="74"/>
      <c r="K168" s="74"/>
      <c r="L168" s="74"/>
      <c r="M168" s="74"/>
      <c r="N168" s="74"/>
      <c r="O168" s="74"/>
      <c r="P168" s="74"/>
      <c r="Q168" s="74"/>
      <c r="R168" s="74"/>
      <c r="S168" s="74"/>
      <c r="T168" s="74"/>
      <c r="U168" s="74"/>
      <c r="V168" s="74"/>
      <c r="W168" s="74"/>
      <c r="X168" s="74"/>
      <c r="Y168" s="74"/>
      <c r="Z168" s="74"/>
      <c r="AA168" s="74"/>
      <c r="AB168" s="74"/>
    </row>
    <row r="169" spans="1:28" ht="12.75" customHeight="1">
      <c r="A169" s="85">
        <v>45320</v>
      </c>
      <c r="B169" s="32" t="s">
        <v>1118</v>
      </c>
      <c r="C169" s="31" t="s">
        <v>1119</v>
      </c>
      <c r="D169" s="31" t="s">
        <v>575</v>
      </c>
      <c r="E169" s="31" t="s">
        <v>573</v>
      </c>
      <c r="F169" s="86">
        <v>11244609</v>
      </c>
      <c r="G169" s="32">
        <v>16.489999999999998</v>
      </c>
      <c r="H169" s="32" t="s">
        <v>860</v>
      </c>
      <c r="I169" s="74"/>
      <c r="J169" s="74"/>
      <c r="K169" s="74"/>
      <c r="L169" s="74"/>
      <c r="M169" s="74"/>
      <c r="N169" s="74"/>
      <c r="O169" s="74"/>
      <c r="P169" s="74"/>
      <c r="Q169" s="74"/>
      <c r="R169" s="74"/>
      <c r="S169" s="74"/>
      <c r="T169" s="74"/>
      <c r="U169" s="74"/>
      <c r="V169" s="74"/>
      <c r="W169" s="74"/>
      <c r="X169" s="74"/>
      <c r="Y169" s="74"/>
      <c r="Z169" s="74"/>
      <c r="AA169" s="74"/>
      <c r="AB169" s="74"/>
    </row>
    <row r="170" spans="1:28" ht="12.75" customHeight="1">
      <c r="A170" s="85">
        <v>45320</v>
      </c>
      <c r="B170" s="32" t="s">
        <v>1118</v>
      </c>
      <c r="C170" s="31" t="s">
        <v>1119</v>
      </c>
      <c r="D170" s="31" t="s">
        <v>878</v>
      </c>
      <c r="E170" s="31" t="s">
        <v>573</v>
      </c>
      <c r="F170" s="86">
        <v>5794356</v>
      </c>
      <c r="G170" s="32">
        <v>16.39</v>
      </c>
      <c r="H170" s="32" t="s">
        <v>860</v>
      </c>
      <c r="I170" s="74"/>
      <c r="J170" s="74"/>
      <c r="K170" s="74"/>
      <c r="L170" s="74"/>
      <c r="M170" s="74"/>
      <c r="N170" s="74"/>
      <c r="O170" s="74"/>
      <c r="P170" s="74"/>
      <c r="Q170" s="74"/>
      <c r="R170" s="74"/>
      <c r="S170" s="74"/>
      <c r="T170" s="74"/>
      <c r="U170" s="74"/>
      <c r="V170" s="74"/>
      <c r="W170" s="74"/>
      <c r="X170" s="74"/>
      <c r="Y170" s="74"/>
      <c r="Z170" s="74"/>
      <c r="AA170" s="74"/>
      <c r="AB170" s="74"/>
    </row>
    <row r="171" spans="1:28" ht="12.75" customHeight="1">
      <c r="A171" s="85">
        <v>45320</v>
      </c>
      <c r="B171" s="32" t="s">
        <v>1061</v>
      </c>
      <c r="C171" s="31" t="s">
        <v>1062</v>
      </c>
      <c r="D171" s="31" t="s">
        <v>1006</v>
      </c>
      <c r="E171" s="31" t="s">
        <v>573</v>
      </c>
      <c r="F171" s="86">
        <v>466568</v>
      </c>
      <c r="G171" s="32">
        <v>38.75</v>
      </c>
      <c r="H171" s="32" t="s">
        <v>860</v>
      </c>
      <c r="I171" s="74"/>
      <c r="J171" s="74"/>
      <c r="K171" s="74"/>
      <c r="L171" s="74"/>
      <c r="M171" s="74"/>
      <c r="N171" s="74"/>
      <c r="O171" s="74"/>
      <c r="P171" s="74"/>
      <c r="Q171" s="74"/>
      <c r="R171" s="74"/>
      <c r="S171" s="74"/>
      <c r="T171" s="74"/>
      <c r="U171" s="74"/>
      <c r="V171" s="74"/>
      <c r="W171" s="74"/>
      <c r="X171" s="74"/>
      <c r="Y171" s="74"/>
      <c r="Z171" s="74"/>
      <c r="AA171" s="74"/>
      <c r="AB171" s="74"/>
    </row>
    <row r="172" spans="1:28" ht="12.75" customHeight="1">
      <c r="A172" s="85">
        <v>45320</v>
      </c>
      <c r="B172" s="32" t="s">
        <v>1061</v>
      </c>
      <c r="C172" s="31" t="s">
        <v>1062</v>
      </c>
      <c r="D172" s="31" t="s">
        <v>878</v>
      </c>
      <c r="E172" s="31" t="s">
        <v>573</v>
      </c>
      <c r="F172" s="86">
        <v>3178216</v>
      </c>
      <c r="G172" s="32">
        <v>37.85</v>
      </c>
      <c r="H172" s="32" t="s">
        <v>860</v>
      </c>
      <c r="I172" s="74"/>
      <c r="J172" s="74"/>
      <c r="K172" s="74"/>
      <c r="L172" s="74"/>
      <c r="M172" s="74"/>
      <c r="N172" s="74"/>
      <c r="O172" s="74"/>
      <c r="P172" s="74"/>
      <c r="Q172" s="74"/>
      <c r="R172" s="74"/>
      <c r="S172" s="74"/>
      <c r="T172" s="74"/>
      <c r="U172" s="74"/>
      <c r="V172" s="74"/>
      <c r="W172" s="74"/>
      <c r="X172" s="74"/>
      <c r="Y172" s="74"/>
      <c r="Z172" s="74"/>
      <c r="AA172" s="74"/>
      <c r="AB172" s="74"/>
    </row>
    <row r="173" spans="1:28" ht="12.75" customHeight="1">
      <c r="A173" s="85">
        <v>45320</v>
      </c>
      <c r="B173" s="32" t="s">
        <v>1061</v>
      </c>
      <c r="C173" s="31" t="s">
        <v>1062</v>
      </c>
      <c r="D173" s="31" t="s">
        <v>575</v>
      </c>
      <c r="E173" s="31" t="s">
        <v>573</v>
      </c>
      <c r="F173" s="86">
        <v>2988391</v>
      </c>
      <c r="G173" s="32">
        <v>38.11</v>
      </c>
      <c r="H173" s="32" t="s">
        <v>860</v>
      </c>
      <c r="I173" s="74"/>
      <c r="J173" s="74"/>
      <c r="K173" s="74"/>
      <c r="L173" s="74"/>
      <c r="M173" s="74"/>
      <c r="N173" s="74"/>
      <c r="O173" s="74"/>
      <c r="P173" s="74"/>
      <c r="Q173" s="74"/>
      <c r="R173" s="74"/>
      <c r="S173" s="74"/>
      <c r="T173" s="74"/>
      <c r="U173" s="74"/>
      <c r="V173" s="74"/>
      <c r="W173" s="74"/>
      <c r="X173" s="74"/>
      <c r="Y173" s="74"/>
      <c r="Z173" s="74"/>
      <c r="AA173" s="74"/>
      <c r="AB173" s="74"/>
    </row>
    <row r="174" spans="1:28" ht="12.75" customHeight="1">
      <c r="A174" s="85">
        <v>45320</v>
      </c>
      <c r="B174" s="32" t="s">
        <v>1290</v>
      </c>
      <c r="C174" s="31" t="s">
        <v>1291</v>
      </c>
      <c r="D174" s="31" t="s">
        <v>1292</v>
      </c>
      <c r="E174" s="31" t="s">
        <v>573</v>
      </c>
      <c r="F174" s="86">
        <v>146250</v>
      </c>
      <c r="G174" s="32">
        <v>89.02</v>
      </c>
      <c r="H174" s="32" t="s">
        <v>860</v>
      </c>
      <c r="I174" s="74"/>
      <c r="J174" s="74"/>
      <c r="K174" s="74"/>
      <c r="L174" s="74"/>
      <c r="M174" s="74"/>
      <c r="N174" s="74"/>
      <c r="O174" s="74"/>
      <c r="P174" s="74"/>
      <c r="Q174" s="74"/>
      <c r="R174" s="74"/>
      <c r="S174" s="74"/>
      <c r="T174" s="74"/>
      <c r="U174" s="74"/>
      <c r="V174" s="74"/>
      <c r="W174" s="74"/>
      <c r="X174" s="74"/>
      <c r="Y174" s="74"/>
      <c r="Z174" s="74"/>
      <c r="AA174" s="74"/>
      <c r="AB174" s="74"/>
    </row>
    <row r="175" spans="1:28" ht="12.75" customHeight="1">
      <c r="A175" s="85">
        <v>45320</v>
      </c>
      <c r="B175" s="32" t="s">
        <v>1120</v>
      </c>
      <c r="C175" s="31" t="s">
        <v>1121</v>
      </c>
      <c r="D175" s="31" t="s">
        <v>575</v>
      </c>
      <c r="E175" s="31" t="s">
        <v>573</v>
      </c>
      <c r="F175" s="86">
        <v>836894</v>
      </c>
      <c r="G175" s="32">
        <v>163.36000000000001</v>
      </c>
      <c r="H175" s="32" t="s">
        <v>860</v>
      </c>
      <c r="I175" s="74"/>
      <c r="J175" s="74"/>
      <c r="K175" s="74"/>
      <c r="L175" s="74"/>
      <c r="M175" s="74"/>
      <c r="N175" s="74"/>
      <c r="O175" s="74"/>
      <c r="P175" s="74"/>
      <c r="Q175" s="74"/>
      <c r="R175" s="74"/>
      <c r="S175" s="74"/>
      <c r="T175" s="74"/>
      <c r="U175" s="74"/>
      <c r="V175" s="74"/>
      <c r="W175" s="74"/>
      <c r="X175" s="74"/>
      <c r="Y175" s="74"/>
      <c r="Z175" s="74"/>
      <c r="AA175" s="74"/>
      <c r="AB175" s="74"/>
    </row>
    <row r="176" spans="1:28" ht="12.75" customHeight="1">
      <c r="A176" s="85">
        <v>45320</v>
      </c>
      <c r="B176" s="32" t="s">
        <v>1120</v>
      </c>
      <c r="C176" s="31" t="s">
        <v>1121</v>
      </c>
      <c r="D176" s="31" t="s">
        <v>971</v>
      </c>
      <c r="E176" s="31" t="s">
        <v>573</v>
      </c>
      <c r="F176" s="86">
        <v>279250</v>
      </c>
      <c r="G176" s="32">
        <v>164.3</v>
      </c>
      <c r="H176" s="32" t="s">
        <v>860</v>
      </c>
      <c r="I176" s="74"/>
      <c r="J176" s="74"/>
      <c r="K176" s="74"/>
      <c r="L176" s="74"/>
      <c r="M176" s="74"/>
      <c r="N176" s="74"/>
      <c r="O176" s="74"/>
      <c r="P176" s="74"/>
      <c r="Q176" s="74"/>
      <c r="R176" s="74"/>
      <c r="S176" s="74"/>
      <c r="T176" s="74"/>
      <c r="U176" s="74"/>
      <c r="V176" s="74"/>
      <c r="W176" s="74"/>
      <c r="X176" s="74"/>
      <c r="Y176" s="74"/>
      <c r="Z176" s="74"/>
      <c r="AA176" s="74"/>
      <c r="AB176" s="74"/>
    </row>
    <row r="177" spans="1:28" ht="12.75" customHeight="1">
      <c r="A177" s="85">
        <v>45320</v>
      </c>
      <c r="B177" s="32" t="s">
        <v>1037</v>
      </c>
      <c r="C177" s="31" t="s">
        <v>1041</v>
      </c>
      <c r="D177" s="31" t="s">
        <v>898</v>
      </c>
      <c r="E177" s="31" t="s">
        <v>573</v>
      </c>
      <c r="F177" s="86">
        <v>11947774</v>
      </c>
      <c r="G177" s="32">
        <v>28.3</v>
      </c>
      <c r="H177" s="32" t="s">
        <v>860</v>
      </c>
      <c r="I177" s="74"/>
      <c r="J177" s="74"/>
      <c r="K177" s="74"/>
      <c r="L177" s="74"/>
      <c r="M177" s="74"/>
      <c r="N177" s="74"/>
      <c r="O177" s="74"/>
      <c r="P177" s="74"/>
      <c r="Q177" s="74"/>
      <c r="R177" s="74"/>
      <c r="S177" s="74"/>
      <c r="T177" s="74"/>
      <c r="U177" s="74"/>
      <c r="V177" s="74"/>
      <c r="W177" s="74"/>
      <c r="X177" s="74"/>
      <c r="Y177" s="74"/>
      <c r="Z177" s="74"/>
      <c r="AA177" s="74"/>
      <c r="AB177" s="74"/>
    </row>
    <row r="178" spans="1:28" ht="12.75" customHeight="1">
      <c r="A178" s="85">
        <v>45320</v>
      </c>
      <c r="B178" s="32" t="s">
        <v>1037</v>
      </c>
      <c r="C178" s="31" t="s">
        <v>1041</v>
      </c>
      <c r="D178" s="31" t="s">
        <v>575</v>
      </c>
      <c r="E178" s="31" t="s">
        <v>573</v>
      </c>
      <c r="F178" s="86">
        <v>2965853</v>
      </c>
      <c r="G178" s="32">
        <v>27.45</v>
      </c>
      <c r="H178" s="32" t="s">
        <v>860</v>
      </c>
      <c r="I178" s="74"/>
      <c r="J178" s="74"/>
      <c r="K178" s="74"/>
      <c r="L178" s="74"/>
      <c r="M178" s="74"/>
      <c r="N178" s="74"/>
      <c r="O178" s="74"/>
      <c r="P178" s="74"/>
      <c r="Q178" s="74"/>
      <c r="R178" s="74"/>
      <c r="S178" s="74"/>
      <c r="T178" s="74"/>
      <c r="U178" s="74"/>
      <c r="V178" s="74"/>
      <c r="W178" s="74"/>
      <c r="X178" s="74"/>
      <c r="Y178" s="74"/>
      <c r="Z178" s="74"/>
      <c r="AA178" s="74"/>
      <c r="AB178" s="74"/>
    </row>
    <row r="179" spans="1:28" ht="12.75" customHeight="1">
      <c r="A179" s="85">
        <v>45320</v>
      </c>
      <c r="B179" s="32" t="s">
        <v>1122</v>
      </c>
      <c r="C179" s="31" t="s">
        <v>1123</v>
      </c>
      <c r="D179" s="31" t="s">
        <v>575</v>
      </c>
      <c r="E179" s="31" t="s">
        <v>573</v>
      </c>
      <c r="F179" s="86">
        <v>12285464</v>
      </c>
      <c r="G179" s="32">
        <v>24.47</v>
      </c>
      <c r="H179" s="32" t="s">
        <v>860</v>
      </c>
      <c r="I179" s="74"/>
      <c r="J179" s="74"/>
      <c r="K179" s="74"/>
      <c r="L179" s="74"/>
      <c r="M179" s="74"/>
      <c r="N179" s="74"/>
      <c r="O179" s="74"/>
      <c r="P179" s="74"/>
      <c r="Q179" s="74"/>
      <c r="R179" s="74"/>
      <c r="S179" s="74"/>
      <c r="T179" s="74"/>
      <c r="U179" s="74"/>
      <c r="V179" s="74"/>
      <c r="W179" s="74"/>
      <c r="X179" s="74"/>
      <c r="Y179" s="74"/>
      <c r="Z179" s="74"/>
      <c r="AA179" s="74"/>
      <c r="AB179" s="74"/>
    </row>
    <row r="180" spans="1:28" ht="12.75" customHeight="1">
      <c r="A180" s="85">
        <v>45320</v>
      </c>
      <c r="B180" s="32" t="s">
        <v>1122</v>
      </c>
      <c r="C180" s="31" t="s">
        <v>1123</v>
      </c>
      <c r="D180" s="31" t="s">
        <v>878</v>
      </c>
      <c r="E180" s="31" t="s">
        <v>573</v>
      </c>
      <c r="F180" s="86">
        <v>15194383</v>
      </c>
      <c r="G180" s="32">
        <v>24.56</v>
      </c>
      <c r="H180" s="32" t="s">
        <v>860</v>
      </c>
      <c r="I180" s="74"/>
      <c r="J180" s="74"/>
      <c r="K180" s="74"/>
      <c r="L180" s="74"/>
      <c r="M180" s="74"/>
      <c r="N180" s="74"/>
      <c r="O180" s="74"/>
      <c r="P180" s="74"/>
      <c r="Q180" s="74"/>
      <c r="R180" s="74"/>
      <c r="S180" s="74"/>
      <c r="T180" s="74"/>
      <c r="U180" s="74"/>
      <c r="V180" s="74"/>
      <c r="W180" s="74"/>
      <c r="X180" s="74"/>
      <c r="Y180" s="74"/>
      <c r="Z180" s="74"/>
      <c r="AA180" s="74"/>
      <c r="AB180" s="74"/>
    </row>
    <row r="181" spans="1:28" ht="12.75" customHeight="1">
      <c r="A181" s="85">
        <v>45320</v>
      </c>
      <c r="B181" s="32" t="s">
        <v>1293</v>
      </c>
      <c r="C181" s="31" t="s">
        <v>1294</v>
      </c>
      <c r="D181" s="31" t="s">
        <v>1295</v>
      </c>
      <c r="E181" s="31" t="s">
        <v>573</v>
      </c>
      <c r="F181" s="86">
        <v>7023312</v>
      </c>
      <c r="G181" s="32">
        <v>4.34</v>
      </c>
      <c r="H181" s="32" t="s">
        <v>860</v>
      </c>
      <c r="I181" s="74"/>
      <c r="J181" s="74"/>
      <c r="K181" s="74"/>
      <c r="L181" s="74"/>
      <c r="M181" s="74"/>
      <c r="N181" s="74"/>
      <c r="O181" s="74"/>
      <c r="P181" s="74"/>
      <c r="Q181" s="74"/>
      <c r="R181" s="74"/>
      <c r="S181" s="74"/>
      <c r="T181" s="74"/>
      <c r="U181" s="74"/>
      <c r="V181" s="74"/>
      <c r="W181" s="74"/>
      <c r="X181" s="74"/>
      <c r="Y181" s="74"/>
      <c r="Z181" s="74"/>
      <c r="AA181" s="74"/>
      <c r="AB181" s="74"/>
    </row>
    <row r="182" spans="1:28" ht="12.75" customHeight="1">
      <c r="A182" s="85">
        <v>45320</v>
      </c>
      <c r="B182" s="32" t="s">
        <v>1007</v>
      </c>
      <c r="C182" s="31" t="s">
        <v>1008</v>
      </c>
      <c r="D182" s="31" t="s">
        <v>1296</v>
      </c>
      <c r="E182" s="31" t="s">
        <v>573</v>
      </c>
      <c r="F182" s="86">
        <v>11196551</v>
      </c>
      <c r="G182" s="32">
        <v>7.53</v>
      </c>
      <c r="H182" s="32" t="s">
        <v>860</v>
      </c>
      <c r="I182" s="74"/>
      <c r="J182" s="74"/>
      <c r="K182" s="74"/>
      <c r="L182" s="74"/>
      <c r="M182" s="74"/>
      <c r="N182" s="74"/>
      <c r="O182" s="74"/>
      <c r="P182" s="74"/>
      <c r="Q182" s="74"/>
      <c r="R182" s="74"/>
      <c r="S182" s="74"/>
      <c r="T182" s="74"/>
      <c r="U182" s="74"/>
      <c r="V182" s="74"/>
      <c r="W182" s="74"/>
      <c r="X182" s="74"/>
      <c r="Y182" s="74"/>
      <c r="Z182" s="74"/>
      <c r="AA182" s="74"/>
      <c r="AB182" s="74"/>
    </row>
    <row r="183" spans="1:28" ht="12.75" customHeight="1">
      <c r="A183" s="85">
        <v>45320</v>
      </c>
      <c r="B183" s="32" t="s">
        <v>1124</v>
      </c>
      <c r="C183" s="31" t="s">
        <v>1125</v>
      </c>
      <c r="D183" s="31" t="s">
        <v>575</v>
      </c>
      <c r="E183" s="31" t="s">
        <v>573</v>
      </c>
      <c r="F183" s="86">
        <v>889357</v>
      </c>
      <c r="G183" s="32">
        <v>131.37</v>
      </c>
      <c r="H183" s="32" t="s">
        <v>860</v>
      </c>
      <c r="I183" s="74"/>
      <c r="J183" s="74"/>
      <c r="K183" s="74"/>
      <c r="L183" s="74"/>
      <c r="M183" s="74"/>
      <c r="N183" s="74"/>
      <c r="O183" s="74"/>
      <c r="P183" s="74"/>
      <c r="Q183" s="74"/>
      <c r="R183" s="74"/>
      <c r="S183" s="74"/>
      <c r="T183" s="74"/>
      <c r="U183" s="74"/>
      <c r="V183" s="74"/>
      <c r="W183" s="74"/>
      <c r="X183" s="74"/>
      <c r="Y183" s="74"/>
      <c r="Z183" s="74"/>
      <c r="AA183" s="74"/>
      <c r="AB183" s="74"/>
    </row>
    <row r="184" spans="1:28" ht="12.75" customHeight="1">
      <c r="A184" s="85">
        <v>45320</v>
      </c>
      <c r="B184" s="32" t="s">
        <v>1241</v>
      </c>
      <c r="C184" s="31" t="s">
        <v>1242</v>
      </c>
      <c r="D184" s="31" t="s">
        <v>875</v>
      </c>
      <c r="E184" s="31" t="s">
        <v>574</v>
      </c>
      <c r="F184" s="86">
        <v>120000</v>
      </c>
      <c r="G184" s="32">
        <v>57.5</v>
      </c>
      <c r="H184" s="32" t="s">
        <v>860</v>
      </c>
      <c r="I184" s="74"/>
      <c r="J184" s="74"/>
      <c r="K184" s="74"/>
      <c r="L184" s="74"/>
      <c r="M184" s="74"/>
      <c r="N184" s="74"/>
      <c r="O184" s="74"/>
      <c r="P184" s="74"/>
      <c r="Q184" s="74"/>
      <c r="R184" s="74"/>
      <c r="S184" s="74"/>
      <c r="T184" s="74"/>
      <c r="U184" s="74"/>
      <c r="V184" s="74"/>
      <c r="W184" s="74"/>
      <c r="X184" s="74"/>
      <c r="Y184" s="74"/>
      <c r="Z184" s="74"/>
      <c r="AA184" s="74"/>
      <c r="AB184" s="74"/>
    </row>
    <row r="185" spans="1:28" ht="12.75" customHeight="1">
      <c r="A185" s="85">
        <v>45320</v>
      </c>
      <c r="B185" s="32" t="s">
        <v>1241</v>
      </c>
      <c r="C185" s="31" t="s">
        <v>1242</v>
      </c>
      <c r="D185" s="31" t="s">
        <v>1014</v>
      </c>
      <c r="E185" s="31" t="s">
        <v>574</v>
      </c>
      <c r="F185" s="86">
        <v>325000</v>
      </c>
      <c r="G185" s="32">
        <v>57.5</v>
      </c>
      <c r="H185" s="32" t="s">
        <v>860</v>
      </c>
      <c r="I185" s="74"/>
      <c r="J185" s="74"/>
      <c r="K185" s="74"/>
      <c r="L185" s="74"/>
      <c r="M185" s="74"/>
      <c r="N185" s="74"/>
      <c r="O185" s="74"/>
      <c r="P185" s="74"/>
      <c r="Q185" s="74"/>
      <c r="R185" s="74"/>
      <c r="S185" s="74"/>
      <c r="T185" s="74"/>
      <c r="U185" s="74"/>
      <c r="V185" s="74"/>
      <c r="W185" s="74"/>
      <c r="X185" s="74"/>
      <c r="Y185" s="74"/>
      <c r="Z185" s="74"/>
      <c r="AA185" s="74"/>
      <c r="AB185" s="74"/>
    </row>
    <row r="186" spans="1:28" ht="15" customHeight="1">
      <c r="A186" s="85">
        <v>45320</v>
      </c>
      <c r="B186" s="32" t="s">
        <v>1297</v>
      </c>
      <c r="C186" s="31" t="s">
        <v>1298</v>
      </c>
      <c r="D186" s="31" t="s">
        <v>1299</v>
      </c>
      <c r="E186" s="31" t="s">
        <v>574</v>
      </c>
      <c r="F186" s="86">
        <v>91038</v>
      </c>
      <c r="G186" s="32">
        <v>135.94999999999999</v>
      </c>
      <c r="H186" s="32" t="s">
        <v>860</v>
      </c>
    </row>
    <row r="187" spans="1:28" ht="15" customHeight="1">
      <c r="A187" s="85">
        <v>45320</v>
      </c>
      <c r="B187" s="32" t="s">
        <v>1147</v>
      </c>
      <c r="C187" s="31" t="s">
        <v>1247</v>
      </c>
      <c r="D187" s="31" t="s">
        <v>898</v>
      </c>
      <c r="E187" s="31" t="s">
        <v>574</v>
      </c>
      <c r="F187" s="86">
        <v>2000000</v>
      </c>
      <c r="G187" s="32">
        <v>6.45</v>
      </c>
      <c r="H187" s="32" t="s">
        <v>860</v>
      </c>
    </row>
    <row r="188" spans="1:28" ht="15" customHeight="1">
      <c r="A188" s="85">
        <v>45320</v>
      </c>
      <c r="B188" s="32" t="s">
        <v>1300</v>
      </c>
      <c r="C188" s="31" t="s">
        <v>1301</v>
      </c>
      <c r="D188" s="31" t="s">
        <v>1302</v>
      </c>
      <c r="E188" s="31" t="s">
        <v>574</v>
      </c>
      <c r="F188" s="86">
        <v>996735</v>
      </c>
      <c r="G188" s="32">
        <v>13.98</v>
      </c>
      <c r="H188" s="32" t="s">
        <v>860</v>
      </c>
    </row>
    <row r="189" spans="1:28" ht="15" customHeight="1">
      <c r="A189" s="85">
        <v>45320</v>
      </c>
      <c r="B189" s="32" t="s">
        <v>1248</v>
      </c>
      <c r="C189" s="31" t="s">
        <v>1249</v>
      </c>
      <c r="D189" s="31" t="s">
        <v>575</v>
      </c>
      <c r="E189" s="31" t="s">
        <v>574</v>
      </c>
      <c r="F189" s="86">
        <v>397349</v>
      </c>
      <c r="G189" s="32">
        <v>723.59</v>
      </c>
      <c r="H189" s="32" t="s">
        <v>860</v>
      </c>
    </row>
    <row r="190" spans="1:28" ht="15" customHeight="1">
      <c r="A190" s="85">
        <v>45320</v>
      </c>
      <c r="B190" s="32" t="s">
        <v>1095</v>
      </c>
      <c r="C190" s="31" t="s">
        <v>1096</v>
      </c>
      <c r="D190" s="31" t="s">
        <v>898</v>
      </c>
      <c r="E190" s="31" t="s">
        <v>574</v>
      </c>
      <c r="F190" s="86">
        <v>80000</v>
      </c>
      <c r="G190" s="32">
        <v>50.39</v>
      </c>
      <c r="H190" s="32" t="s">
        <v>860</v>
      </c>
    </row>
    <row r="191" spans="1:28" ht="15" customHeight="1">
      <c r="A191" s="85">
        <v>45320</v>
      </c>
      <c r="B191" s="32" t="s">
        <v>1253</v>
      </c>
      <c r="C191" s="31" t="s">
        <v>1254</v>
      </c>
      <c r="D191" s="31" t="s">
        <v>575</v>
      </c>
      <c r="E191" s="31" t="s">
        <v>574</v>
      </c>
      <c r="F191" s="86">
        <v>47436</v>
      </c>
      <c r="G191" s="32">
        <v>5181.6000000000004</v>
      </c>
      <c r="H191" s="32" t="s">
        <v>860</v>
      </c>
    </row>
    <row r="192" spans="1:28" ht="15" customHeight="1">
      <c r="A192" s="85">
        <v>45320</v>
      </c>
      <c r="B192" s="32" t="s">
        <v>1097</v>
      </c>
      <c r="C192" s="31" t="s">
        <v>1098</v>
      </c>
      <c r="D192" s="31" t="s">
        <v>1255</v>
      </c>
      <c r="E192" s="31" t="s">
        <v>574</v>
      </c>
      <c r="F192" s="86">
        <v>106215</v>
      </c>
      <c r="G192" s="32">
        <v>71.14</v>
      </c>
      <c r="H192" s="32" t="s">
        <v>860</v>
      </c>
    </row>
    <row r="193" spans="1:8" ht="15" customHeight="1">
      <c r="A193" s="85">
        <v>45320</v>
      </c>
      <c r="B193" s="32" t="s">
        <v>1097</v>
      </c>
      <c r="C193" s="31" t="s">
        <v>1098</v>
      </c>
      <c r="D193" s="31" t="s">
        <v>1303</v>
      </c>
      <c r="E193" s="31" t="s">
        <v>574</v>
      </c>
      <c r="F193" s="86">
        <v>105959</v>
      </c>
      <c r="G193" s="32">
        <v>73.459999999999994</v>
      </c>
      <c r="H193" s="32" t="s">
        <v>860</v>
      </c>
    </row>
    <row r="194" spans="1:8" ht="15" customHeight="1">
      <c r="A194" s="85">
        <v>45320</v>
      </c>
      <c r="B194" s="32" t="s">
        <v>1256</v>
      </c>
      <c r="C194" s="31" t="s">
        <v>1257</v>
      </c>
      <c r="D194" s="31" t="s">
        <v>875</v>
      </c>
      <c r="E194" s="31" t="s">
        <v>574</v>
      </c>
      <c r="F194" s="86">
        <v>300000</v>
      </c>
      <c r="G194" s="32">
        <v>110.5</v>
      </c>
      <c r="H194" s="32" t="s">
        <v>860</v>
      </c>
    </row>
    <row r="195" spans="1:8" ht="15" customHeight="1">
      <c r="A195" s="85">
        <v>45320</v>
      </c>
      <c r="B195" s="32" t="s">
        <v>1099</v>
      </c>
      <c r="C195" s="31" t="s">
        <v>1100</v>
      </c>
      <c r="D195" s="31" t="s">
        <v>1006</v>
      </c>
      <c r="E195" s="31" t="s">
        <v>574</v>
      </c>
      <c r="F195" s="86">
        <v>47979</v>
      </c>
      <c r="G195" s="32">
        <v>9.4</v>
      </c>
      <c r="H195" s="32" t="s">
        <v>860</v>
      </c>
    </row>
    <row r="196" spans="1:8" ht="15" customHeight="1">
      <c r="A196" s="85">
        <v>45320</v>
      </c>
      <c r="B196" s="32" t="s">
        <v>1304</v>
      </c>
      <c r="C196" s="31" t="s">
        <v>1305</v>
      </c>
      <c r="D196" s="31" t="s">
        <v>1056</v>
      </c>
      <c r="E196" s="31" t="s">
        <v>574</v>
      </c>
      <c r="F196" s="86">
        <v>357600</v>
      </c>
      <c r="G196" s="32">
        <v>124.59</v>
      </c>
      <c r="H196" s="32" t="s">
        <v>860</v>
      </c>
    </row>
    <row r="197" spans="1:8" ht="15" customHeight="1">
      <c r="A197" s="85">
        <v>45320</v>
      </c>
      <c r="B197" s="32" t="s">
        <v>1258</v>
      </c>
      <c r="C197" s="31" t="s">
        <v>1259</v>
      </c>
      <c r="D197" s="31" t="s">
        <v>1260</v>
      </c>
      <c r="E197" s="31" t="s">
        <v>574</v>
      </c>
      <c r="F197" s="86">
        <v>89053</v>
      </c>
      <c r="G197" s="32">
        <v>126.8</v>
      </c>
      <c r="H197" s="32" t="s">
        <v>860</v>
      </c>
    </row>
    <row r="198" spans="1:8" ht="15" customHeight="1">
      <c r="A198" s="85">
        <v>45320</v>
      </c>
      <c r="B198" s="32" t="s">
        <v>1261</v>
      </c>
      <c r="C198" s="31" t="s">
        <v>1262</v>
      </c>
      <c r="D198" s="31" t="s">
        <v>575</v>
      </c>
      <c r="E198" s="31" t="s">
        <v>574</v>
      </c>
      <c r="F198" s="86">
        <v>1440599</v>
      </c>
      <c r="G198" s="32">
        <v>222.44</v>
      </c>
      <c r="H198" s="32" t="s">
        <v>860</v>
      </c>
    </row>
    <row r="199" spans="1:8" ht="15" customHeight="1">
      <c r="A199" s="85">
        <v>45320</v>
      </c>
      <c r="B199" s="32" t="s">
        <v>1038</v>
      </c>
      <c r="C199" s="31" t="s">
        <v>1039</v>
      </c>
      <c r="D199" s="31" t="s">
        <v>575</v>
      </c>
      <c r="E199" s="31" t="s">
        <v>574</v>
      </c>
      <c r="F199" s="86">
        <v>14194587</v>
      </c>
      <c r="G199" s="32">
        <v>39.86</v>
      </c>
      <c r="H199" s="32" t="s">
        <v>860</v>
      </c>
    </row>
    <row r="200" spans="1:8" ht="15" customHeight="1">
      <c r="A200" s="85">
        <v>45320</v>
      </c>
      <c r="B200" s="32" t="s">
        <v>1038</v>
      </c>
      <c r="C200" s="31" t="s">
        <v>1039</v>
      </c>
      <c r="D200" s="31" t="s">
        <v>878</v>
      </c>
      <c r="E200" s="31" t="s">
        <v>574</v>
      </c>
      <c r="F200" s="86">
        <v>22394379</v>
      </c>
      <c r="G200" s="32">
        <v>39.880000000000003</v>
      </c>
      <c r="H200" s="32" t="s">
        <v>860</v>
      </c>
    </row>
    <row r="201" spans="1:8" ht="15" customHeight="1">
      <c r="A201" s="85">
        <v>45320</v>
      </c>
      <c r="B201" s="32" t="s">
        <v>1263</v>
      </c>
      <c r="C201" s="31" t="s">
        <v>1264</v>
      </c>
      <c r="D201" s="31" t="s">
        <v>1265</v>
      </c>
      <c r="E201" s="31" t="s">
        <v>574</v>
      </c>
      <c r="F201" s="86">
        <v>78000</v>
      </c>
      <c r="G201" s="32">
        <v>18.489999999999998</v>
      </c>
      <c r="H201" s="32" t="s">
        <v>860</v>
      </c>
    </row>
    <row r="202" spans="1:8" ht="15" customHeight="1">
      <c r="A202" s="85">
        <v>45320</v>
      </c>
      <c r="B202" s="32" t="s">
        <v>137</v>
      </c>
      <c r="C202" s="31" t="s">
        <v>1101</v>
      </c>
      <c r="D202" s="31" t="s">
        <v>575</v>
      </c>
      <c r="E202" s="31" t="s">
        <v>574</v>
      </c>
      <c r="F202" s="86">
        <v>2912480</v>
      </c>
      <c r="G202" s="32">
        <v>199.82</v>
      </c>
      <c r="H202" s="32" t="s">
        <v>860</v>
      </c>
    </row>
    <row r="203" spans="1:8" ht="15" customHeight="1">
      <c r="A203" s="85">
        <v>45320</v>
      </c>
      <c r="B203" s="32" t="s">
        <v>1266</v>
      </c>
      <c r="C203" s="31" t="s">
        <v>1267</v>
      </c>
      <c r="D203" s="31" t="s">
        <v>1014</v>
      </c>
      <c r="E203" s="31" t="s">
        <v>574</v>
      </c>
      <c r="F203" s="86">
        <v>562499</v>
      </c>
      <c r="G203" s="32">
        <v>51.88</v>
      </c>
      <c r="H203" s="32" t="s">
        <v>860</v>
      </c>
    </row>
    <row r="204" spans="1:8" ht="15" customHeight="1">
      <c r="A204" s="85">
        <v>45320</v>
      </c>
      <c r="B204" s="32" t="s">
        <v>1266</v>
      </c>
      <c r="C204" s="31" t="s">
        <v>1267</v>
      </c>
      <c r="D204" s="31" t="s">
        <v>1268</v>
      </c>
      <c r="E204" s="31" t="s">
        <v>574</v>
      </c>
      <c r="F204" s="86">
        <v>223638</v>
      </c>
      <c r="G204" s="32">
        <v>50.69</v>
      </c>
      <c r="H204" s="32" t="s">
        <v>860</v>
      </c>
    </row>
    <row r="205" spans="1:8" ht="15" customHeight="1">
      <c r="A205" s="85">
        <v>45320</v>
      </c>
      <c r="B205" s="32" t="s">
        <v>1266</v>
      </c>
      <c r="C205" s="31" t="s">
        <v>1267</v>
      </c>
      <c r="D205" s="31" t="s">
        <v>898</v>
      </c>
      <c r="E205" s="31" t="s">
        <v>574</v>
      </c>
      <c r="F205" s="86">
        <v>520902</v>
      </c>
      <c r="G205" s="32">
        <v>51.89</v>
      </c>
      <c r="H205" s="32" t="s">
        <v>860</v>
      </c>
    </row>
    <row r="206" spans="1:8" ht="15" customHeight="1">
      <c r="A206" s="85">
        <v>45320</v>
      </c>
      <c r="B206" s="32" t="s">
        <v>423</v>
      </c>
      <c r="C206" s="31" t="s">
        <v>1040</v>
      </c>
      <c r="D206" s="31" t="s">
        <v>575</v>
      </c>
      <c r="E206" s="31" t="s">
        <v>574</v>
      </c>
      <c r="F206" s="86">
        <v>17230296</v>
      </c>
      <c r="G206" s="32">
        <v>32.69</v>
      </c>
      <c r="H206" s="32" t="s">
        <v>860</v>
      </c>
    </row>
    <row r="207" spans="1:8" ht="15" customHeight="1">
      <c r="A207" s="85">
        <v>45320</v>
      </c>
      <c r="B207" s="32" t="s">
        <v>423</v>
      </c>
      <c r="C207" s="31" t="s">
        <v>1040</v>
      </c>
      <c r="D207" s="31" t="s">
        <v>878</v>
      </c>
      <c r="E207" s="31" t="s">
        <v>574</v>
      </c>
      <c r="F207" s="86">
        <v>15708123</v>
      </c>
      <c r="G207" s="32">
        <v>32.51</v>
      </c>
      <c r="H207" s="32" t="s">
        <v>860</v>
      </c>
    </row>
    <row r="208" spans="1:8" ht="15" customHeight="1">
      <c r="A208" s="85">
        <v>45320</v>
      </c>
      <c r="B208" s="32" t="s">
        <v>1269</v>
      </c>
      <c r="C208" s="31" t="s">
        <v>1270</v>
      </c>
      <c r="D208" s="31" t="s">
        <v>575</v>
      </c>
      <c r="E208" s="31" t="s">
        <v>574</v>
      </c>
      <c r="F208" s="86">
        <v>153380</v>
      </c>
      <c r="G208" s="32">
        <v>124.31</v>
      </c>
      <c r="H208" s="32" t="s">
        <v>860</v>
      </c>
    </row>
    <row r="209" spans="1:8" ht="15" customHeight="1">
      <c r="A209" s="85">
        <v>45320</v>
      </c>
      <c r="B209" s="32" t="s">
        <v>1306</v>
      </c>
      <c r="C209" s="31" t="s">
        <v>1307</v>
      </c>
      <c r="D209" s="31" t="s">
        <v>1308</v>
      </c>
      <c r="E209" s="31" t="s">
        <v>574</v>
      </c>
      <c r="F209" s="86">
        <v>83100</v>
      </c>
      <c r="G209" s="32">
        <v>243.77</v>
      </c>
      <c r="H209" s="32" t="s">
        <v>860</v>
      </c>
    </row>
    <row r="210" spans="1:8" ht="15" customHeight="1">
      <c r="A210" s="85">
        <v>45320</v>
      </c>
      <c r="B210" s="32" t="s">
        <v>1271</v>
      </c>
      <c r="C210" s="31" t="s">
        <v>1272</v>
      </c>
      <c r="D210" s="31" t="s">
        <v>1006</v>
      </c>
      <c r="E210" s="31" t="s">
        <v>574</v>
      </c>
      <c r="F210" s="86">
        <v>202682</v>
      </c>
      <c r="G210" s="32">
        <v>10.43</v>
      </c>
      <c r="H210" s="32" t="s">
        <v>860</v>
      </c>
    </row>
    <row r="211" spans="1:8" ht="15" customHeight="1">
      <c r="A211" s="85">
        <v>45320</v>
      </c>
      <c r="B211" s="32" t="s">
        <v>1271</v>
      </c>
      <c r="C211" s="31" t="s">
        <v>1272</v>
      </c>
      <c r="D211" s="31" t="s">
        <v>1309</v>
      </c>
      <c r="E211" s="31" t="s">
        <v>574</v>
      </c>
      <c r="F211" s="86">
        <v>969991</v>
      </c>
      <c r="G211" s="32">
        <v>10.37</v>
      </c>
      <c r="H211" s="32" t="s">
        <v>860</v>
      </c>
    </row>
    <row r="212" spans="1:8" ht="15" customHeight="1">
      <c r="A212" s="85">
        <v>45320</v>
      </c>
      <c r="B212" s="32" t="s">
        <v>1273</v>
      </c>
      <c r="C212" s="31" t="s">
        <v>1274</v>
      </c>
      <c r="D212" s="31" t="s">
        <v>575</v>
      </c>
      <c r="E212" s="31" t="s">
        <v>574</v>
      </c>
      <c r="F212" s="86">
        <v>248472</v>
      </c>
      <c r="G212" s="32">
        <v>155.93</v>
      </c>
      <c r="H212" s="32" t="s">
        <v>860</v>
      </c>
    </row>
    <row r="213" spans="1:8" ht="15" customHeight="1">
      <c r="A213" s="85">
        <v>45320</v>
      </c>
      <c r="B213" s="32" t="s">
        <v>1104</v>
      </c>
      <c r="C213" s="31" t="s">
        <v>1105</v>
      </c>
      <c r="D213" s="31" t="s">
        <v>1014</v>
      </c>
      <c r="E213" s="31" t="s">
        <v>574</v>
      </c>
      <c r="F213" s="86">
        <v>100000</v>
      </c>
      <c r="G213" s="32">
        <v>62.56</v>
      </c>
      <c r="H213" s="32" t="s">
        <v>860</v>
      </c>
    </row>
    <row r="214" spans="1:8" ht="15" customHeight="1">
      <c r="A214" s="85">
        <v>45320</v>
      </c>
      <c r="B214" s="32" t="s">
        <v>1106</v>
      </c>
      <c r="C214" s="31" t="s">
        <v>1107</v>
      </c>
      <c r="D214" s="31" t="s">
        <v>1108</v>
      </c>
      <c r="E214" s="31" t="s">
        <v>574</v>
      </c>
      <c r="F214" s="86">
        <v>3236357</v>
      </c>
      <c r="G214" s="32">
        <v>2.31</v>
      </c>
      <c r="H214" s="32" t="s">
        <v>860</v>
      </c>
    </row>
    <row r="215" spans="1:8" ht="15" customHeight="1">
      <c r="A215" s="85">
        <v>45320</v>
      </c>
      <c r="B215" s="32" t="s">
        <v>1106</v>
      </c>
      <c r="C215" s="31" t="s">
        <v>1107</v>
      </c>
      <c r="D215" s="31" t="s">
        <v>1109</v>
      </c>
      <c r="E215" s="31" t="s">
        <v>574</v>
      </c>
      <c r="F215" s="86">
        <v>130000</v>
      </c>
      <c r="G215" s="32">
        <v>2.35</v>
      </c>
      <c r="H215" s="32" t="s">
        <v>860</v>
      </c>
    </row>
    <row r="216" spans="1:8" ht="15" customHeight="1">
      <c r="A216" s="85">
        <v>45320</v>
      </c>
      <c r="B216" s="32" t="s">
        <v>995</v>
      </c>
      <c r="C216" s="31" t="s">
        <v>996</v>
      </c>
      <c r="D216" s="31" t="s">
        <v>575</v>
      </c>
      <c r="E216" s="31" t="s">
        <v>574</v>
      </c>
      <c r="F216" s="86">
        <v>3118137</v>
      </c>
      <c r="G216" s="32">
        <v>44.93</v>
      </c>
      <c r="H216" s="32" t="s">
        <v>860</v>
      </c>
    </row>
    <row r="217" spans="1:8" ht="15" customHeight="1">
      <c r="A217" s="85">
        <v>45320</v>
      </c>
      <c r="B217" s="32" t="s">
        <v>995</v>
      </c>
      <c r="C217" s="31" t="s">
        <v>996</v>
      </c>
      <c r="D217" s="31" t="s">
        <v>878</v>
      </c>
      <c r="E217" s="31" t="s">
        <v>574</v>
      </c>
      <c r="F217" s="86">
        <v>3419171</v>
      </c>
      <c r="G217" s="32">
        <v>44.94</v>
      </c>
      <c r="H217" s="32" t="s">
        <v>860</v>
      </c>
    </row>
    <row r="218" spans="1:8" ht="15" customHeight="1">
      <c r="A218" s="85">
        <v>45320</v>
      </c>
      <c r="B218" s="32" t="s">
        <v>464</v>
      </c>
      <c r="C218" s="31" t="s">
        <v>1015</v>
      </c>
      <c r="D218" s="31" t="s">
        <v>878</v>
      </c>
      <c r="E218" s="31" t="s">
        <v>574</v>
      </c>
      <c r="F218" s="86">
        <v>11619693</v>
      </c>
      <c r="G218" s="32">
        <v>124.36</v>
      </c>
      <c r="H218" s="32" t="s">
        <v>860</v>
      </c>
    </row>
    <row r="219" spans="1:8" ht="15" customHeight="1">
      <c r="A219" s="85">
        <v>45320</v>
      </c>
      <c r="B219" s="32" t="s">
        <v>464</v>
      </c>
      <c r="C219" s="31" t="s">
        <v>1015</v>
      </c>
      <c r="D219" s="31" t="s">
        <v>575</v>
      </c>
      <c r="E219" s="31" t="s">
        <v>574</v>
      </c>
      <c r="F219" s="86">
        <v>10795660</v>
      </c>
      <c r="G219" s="32">
        <v>124.27</v>
      </c>
      <c r="H219" s="32" t="s">
        <v>860</v>
      </c>
    </row>
    <row r="220" spans="1:8" ht="15" customHeight="1">
      <c r="A220" s="85">
        <v>45320</v>
      </c>
      <c r="B220" s="32" t="s">
        <v>935</v>
      </c>
      <c r="C220" s="31" t="s">
        <v>936</v>
      </c>
      <c r="D220" s="31" t="s">
        <v>1276</v>
      </c>
      <c r="E220" s="31" t="s">
        <v>574</v>
      </c>
      <c r="F220" s="86">
        <v>875000</v>
      </c>
      <c r="G220" s="32">
        <v>67.59</v>
      </c>
      <c r="H220" s="32" t="s">
        <v>860</v>
      </c>
    </row>
    <row r="221" spans="1:8" ht="15" customHeight="1">
      <c r="A221" s="85">
        <v>45320</v>
      </c>
      <c r="B221" s="32" t="s">
        <v>935</v>
      </c>
      <c r="C221" s="31" t="s">
        <v>936</v>
      </c>
      <c r="D221" s="31" t="s">
        <v>1275</v>
      </c>
      <c r="E221" s="31" t="s">
        <v>574</v>
      </c>
      <c r="F221" s="86">
        <v>700000</v>
      </c>
      <c r="G221" s="32">
        <v>67.510000000000005</v>
      </c>
      <c r="H221" s="32" t="s">
        <v>860</v>
      </c>
    </row>
    <row r="222" spans="1:8" ht="15" customHeight="1">
      <c r="A222" s="85">
        <v>45320</v>
      </c>
      <c r="B222" s="32" t="s">
        <v>935</v>
      </c>
      <c r="C222" s="31" t="s">
        <v>936</v>
      </c>
      <c r="D222" s="31" t="s">
        <v>878</v>
      </c>
      <c r="E222" s="31" t="s">
        <v>574</v>
      </c>
      <c r="F222" s="86">
        <v>1576247</v>
      </c>
      <c r="G222" s="32">
        <v>68.010000000000005</v>
      </c>
      <c r="H222" s="32" t="s">
        <v>860</v>
      </c>
    </row>
    <row r="223" spans="1:8" ht="15" customHeight="1">
      <c r="A223" s="85">
        <v>45320</v>
      </c>
      <c r="B223" s="32" t="s">
        <v>935</v>
      </c>
      <c r="C223" s="31" t="s">
        <v>936</v>
      </c>
      <c r="D223" s="31" t="s">
        <v>971</v>
      </c>
      <c r="E223" s="31" t="s">
        <v>574</v>
      </c>
      <c r="F223" s="86">
        <v>627125</v>
      </c>
      <c r="G223" s="32">
        <v>67.66</v>
      </c>
      <c r="H223" s="32" t="s">
        <v>860</v>
      </c>
    </row>
    <row r="224" spans="1:8" ht="15" customHeight="1">
      <c r="A224" s="85">
        <v>45320</v>
      </c>
      <c r="B224" s="32" t="s">
        <v>1277</v>
      </c>
      <c r="C224" s="31" t="s">
        <v>1278</v>
      </c>
      <c r="D224" s="31" t="s">
        <v>575</v>
      </c>
      <c r="E224" s="31" t="s">
        <v>574</v>
      </c>
      <c r="F224" s="86">
        <v>1371944</v>
      </c>
      <c r="G224" s="32">
        <v>40.72</v>
      </c>
      <c r="H224" s="32" t="s">
        <v>860</v>
      </c>
    </row>
    <row r="225" spans="1:8" ht="15" customHeight="1">
      <c r="A225" s="85">
        <v>45320</v>
      </c>
      <c r="B225" s="32" t="s">
        <v>207</v>
      </c>
      <c r="C225" s="31" t="s">
        <v>1279</v>
      </c>
      <c r="D225" s="31" t="s">
        <v>575</v>
      </c>
      <c r="E225" s="31" t="s">
        <v>574</v>
      </c>
      <c r="F225" s="86">
        <v>2289175</v>
      </c>
      <c r="G225" s="32">
        <v>183.99</v>
      </c>
      <c r="H225" s="32" t="s">
        <v>860</v>
      </c>
    </row>
    <row r="226" spans="1:8" ht="15" customHeight="1">
      <c r="A226" s="85">
        <v>45320</v>
      </c>
      <c r="B226" s="32" t="s">
        <v>1024</v>
      </c>
      <c r="C226" s="31" t="s">
        <v>1025</v>
      </c>
      <c r="D226" s="31" t="s">
        <v>1110</v>
      </c>
      <c r="E226" s="31" t="s">
        <v>574</v>
      </c>
      <c r="F226" s="86">
        <v>4736253</v>
      </c>
      <c r="G226" s="32">
        <v>45.53</v>
      </c>
      <c r="H226" s="32" t="s">
        <v>860</v>
      </c>
    </row>
    <row r="227" spans="1:8" ht="15" customHeight="1">
      <c r="A227" s="85">
        <v>45320</v>
      </c>
      <c r="B227" s="32" t="s">
        <v>1024</v>
      </c>
      <c r="C227" s="31" t="s">
        <v>1025</v>
      </c>
      <c r="D227" s="31" t="s">
        <v>1060</v>
      </c>
      <c r="E227" s="31" t="s">
        <v>574</v>
      </c>
      <c r="F227" s="86">
        <v>3447594</v>
      </c>
      <c r="G227" s="32">
        <v>45.16</v>
      </c>
      <c r="H227" s="32" t="s">
        <v>860</v>
      </c>
    </row>
    <row r="228" spans="1:8" ht="15" customHeight="1">
      <c r="A228" s="85">
        <v>45320</v>
      </c>
      <c r="B228" s="32" t="s">
        <v>1024</v>
      </c>
      <c r="C228" s="31" t="s">
        <v>1025</v>
      </c>
      <c r="D228" s="31" t="s">
        <v>575</v>
      </c>
      <c r="E228" s="31" t="s">
        <v>574</v>
      </c>
      <c r="F228" s="86">
        <v>2972029</v>
      </c>
      <c r="G228" s="32">
        <v>46.18</v>
      </c>
      <c r="H228" s="32" t="s">
        <v>860</v>
      </c>
    </row>
    <row r="229" spans="1:8" ht="15" customHeight="1">
      <c r="A229" s="85">
        <v>45320</v>
      </c>
      <c r="B229" s="32" t="s">
        <v>1024</v>
      </c>
      <c r="C229" s="31" t="s">
        <v>1025</v>
      </c>
      <c r="D229" s="31" t="s">
        <v>1005</v>
      </c>
      <c r="E229" s="31" t="s">
        <v>574</v>
      </c>
      <c r="F229" s="86">
        <v>6076801</v>
      </c>
      <c r="G229" s="32">
        <v>45.5</v>
      </c>
      <c r="H229" s="32" t="s">
        <v>860</v>
      </c>
    </row>
    <row r="230" spans="1:8" ht="15" customHeight="1">
      <c r="A230" s="85">
        <v>45320</v>
      </c>
      <c r="B230" s="32" t="s">
        <v>1310</v>
      </c>
      <c r="C230" s="31" t="s">
        <v>1311</v>
      </c>
      <c r="D230" s="31" t="s">
        <v>1312</v>
      </c>
      <c r="E230" s="31" t="s">
        <v>574</v>
      </c>
      <c r="F230" s="86">
        <v>294000</v>
      </c>
      <c r="G230" s="32">
        <v>47.01</v>
      </c>
      <c r="H230" s="32" t="s">
        <v>860</v>
      </c>
    </row>
    <row r="231" spans="1:8" ht="15" customHeight="1">
      <c r="A231" s="85">
        <v>45320</v>
      </c>
      <c r="B231" s="32" t="s">
        <v>488</v>
      </c>
      <c r="C231" s="31" t="s">
        <v>1111</v>
      </c>
      <c r="D231" s="31" t="s">
        <v>575</v>
      </c>
      <c r="E231" s="31" t="s">
        <v>574</v>
      </c>
      <c r="F231" s="86">
        <v>2467689</v>
      </c>
      <c r="G231" s="32">
        <v>735.42</v>
      </c>
      <c r="H231" s="32" t="s">
        <v>860</v>
      </c>
    </row>
    <row r="232" spans="1:8" ht="15" customHeight="1">
      <c r="A232" s="85">
        <v>45320</v>
      </c>
      <c r="B232" s="32" t="s">
        <v>1280</v>
      </c>
      <c r="C232" s="31" t="s">
        <v>1281</v>
      </c>
      <c r="D232" s="31" t="s">
        <v>575</v>
      </c>
      <c r="E232" s="31" t="s">
        <v>574</v>
      </c>
      <c r="F232" s="86">
        <v>196456</v>
      </c>
      <c r="G232" s="32">
        <v>436.67</v>
      </c>
      <c r="H232" s="32" t="s">
        <v>860</v>
      </c>
    </row>
    <row r="233" spans="1:8" ht="15" customHeight="1">
      <c r="A233" s="85">
        <v>45320</v>
      </c>
      <c r="B233" s="32" t="s">
        <v>1114</v>
      </c>
      <c r="C233" s="31" t="s">
        <v>1115</v>
      </c>
      <c r="D233" s="31" t="s">
        <v>1283</v>
      </c>
      <c r="E233" s="31" t="s">
        <v>574</v>
      </c>
      <c r="F233" s="86">
        <v>65000</v>
      </c>
      <c r="G233" s="32">
        <v>27.67</v>
      </c>
      <c r="H233" s="32" t="s">
        <v>860</v>
      </c>
    </row>
    <row r="234" spans="1:8" ht="15" customHeight="1">
      <c r="A234" s="85">
        <v>45320</v>
      </c>
      <c r="B234" s="32" t="s">
        <v>1114</v>
      </c>
      <c r="C234" s="31" t="s">
        <v>1115</v>
      </c>
      <c r="D234" s="31" t="s">
        <v>1265</v>
      </c>
      <c r="E234" s="31" t="s">
        <v>574</v>
      </c>
      <c r="F234" s="86">
        <v>244100</v>
      </c>
      <c r="G234" s="32">
        <v>27.6</v>
      </c>
      <c r="H234" s="32" t="s">
        <v>860</v>
      </c>
    </row>
    <row r="235" spans="1:8" ht="15" customHeight="1">
      <c r="A235" s="85">
        <v>45320</v>
      </c>
      <c r="B235" s="32" t="s">
        <v>1114</v>
      </c>
      <c r="C235" s="31" t="s">
        <v>1115</v>
      </c>
      <c r="D235" s="31" t="s">
        <v>1282</v>
      </c>
      <c r="E235" s="31" t="s">
        <v>574</v>
      </c>
      <c r="F235" s="86">
        <v>209810</v>
      </c>
      <c r="G235" s="32">
        <v>26.75</v>
      </c>
      <c r="H235" s="32" t="s">
        <v>860</v>
      </c>
    </row>
    <row r="236" spans="1:8" ht="15" customHeight="1">
      <c r="A236" s="85">
        <v>45320</v>
      </c>
      <c r="B236" s="32" t="s">
        <v>1114</v>
      </c>
      <c r="C236" s="31" t="s">
        <v>1115</v>
      </c>
      <c r="D236" s="31" t="s">
        <v>1112</v>
      </c>
      <c r="E236" s="31" t="s">
        <v>574</v>
      </c>
      <c r="F236" s="86">
        <v>125228</v>
      </c>
      <c r="G236" s="32">
        <v>26.41</v>
      </c>
      <c r="H236" s="32" t="s">
        <v>860</v>
      </c>
    </row>
    <row r="237" spans="1:8" ht="15" customHeight="1">
      <c r="A237" s="85">
        <v>45320</v>
      </c>
      <c r="B237" s="32" t="s">
        <v>1114</v>
      </c>
      <c r="C237" s="31" t="s">
        <v>1115</v>
      </c>
      <c r="D237" s="31" t="s">
        <v>1174</v>
      </c>
      <c r="E237" s="31" t="s">
        <v>574</v>
      </c>
      <c r="F237" s="86">
        <v>85001</v>
      </c>
      <c r="G237" s="32">
        <v>27.59</v>
      </c>
      <c r="H237" s="32" t="s">
        <v>860</v>
      </c>
    </row>
    <row r="238" spans="1:8" ht="15" customHeight="1">
      <c r="A238" s="85">
        <v>45320</v>
      </c>
      <c r="B238" s="32" t="s">
        <v>1114</v>
      </c>
      <c r="C238" s="31" t="s">
        <v>1115</v>
      </c>
      <c r="D238" s="31" t="s">
        <v>1288</v>
      </c>
      <c r="E238" s="31" t="s">
        <v>574</v>
      </c>
      <c r="F238" s="86">
        <v>60000</v>
      </c>
      <c r="G238" s="32">
        <v>24.2</v>
      </c>
      <c r="H238" s="32" t="s">
        <v>860</v>
      </c>
    </row>
    <row r="239" spans="1:8" ht="15" customHeight="1">
      <c r="A239" s="85">
        <v>45320</v>
      </c>
      <c r="B239" s="32" t="s">
        <v>1114</v>
      </c>
      <c r="C239" s="31" t="s">
        <v>1115</v>
      </c>
      <c r="D239" s="31" t="s">
        <v>1287</v>
      </c>
      <c r="E239" s="31" t="s">
        <v>574</v>
      </c>
      <c r="F239" s="86">
        <v>55801</v>
      </c>
      <c r="G239" s="32">
        <v>25.91</v>
      </c>
      <c r="H239" s="32" t="s">
        <v>860</v>
      </c>
    </row>
    <row r="240" spans="1:8" ht="15" customHeight="1">
      <c r="A240" s="85">
        <v>45320</v>
      </c>
      <c r="B240" s="32" t="s">
        <v>1114</v>
      </c>
      <c r="C240" s="31" t="s">
        <v>1115</v>
      </c>
      <c r="D240" s="31" t="s">
        <v>1103</v>
      </c>
      <c r="E240" s="31" t="s">
        <v>574</v>
      </c>
      <c r="F240" s="86">
        <v>173888</v>
      </c>
      <c r="G240" s="32">
        <v>27.69</v>
      </c>
      <c r="H240" s="32" t="s">
        <v>860</v>
      </c>
    </row>
    <row r="241" spans="1:8" ht="15" customHeight="1">
      <c r="A241" s="85">
        <v>45320</v>
      </c>
      <c r="B241" s="32" t="s">
        <v>1114</v>
      </c>
      <c r="C241" s="31" t="s">
        <v>1115</v>
      </c>
      <c r="D241" s="31" t="s">
        <v>1286</v>
      </c>
      <c r="E241" s="31" t="s">
        <v>574</v>
      </c>
      <c r="F241" s="86">
        <v>148802</v>
      </c>
      <c r="G241" s="32">
        <v>28.03</v>
      </c>
      <c r="H241" s="32" t="s">
        <v>860</v>
      </c>
    </row>
    <row r="242" spans="1:8" ht="15" customHeight="1">
      <c r="A242" s="85">
        <v>45320</v>
      </c>
      <c r="B242" s="32" t="s">
        <v>1114</v>
      </c>
      <c r="C242" s="31" t="s">
        <v>1115</v>
      </c>
      <c r="D242" s="31" t="s">
        <v>1102</v>
      </c>
      <c r="E242" s="31" t="s">
        <v>574</v>
      </c>
      <c r="F242" s="86">
        <v>153000</v>
      </c>
      <c r="G242" s="32">
        <v>28.05</v>
      </c>
      <c r="H242" s="32" t="s">
        <v>860</v>
      </c>
    </row>
    <row r="243" spans="1:8" ht="15" customHeight="1">
      <c r="A243" s="85">
        <v>45320</v>
      </c>
      <c r="B243" s="32" t="s">
        <v>1114</v>
      </c>
      <c r="C243" s="31" t="s">
        <v>1115</v>
      </c>
      <c r="D243" s="31" t="s">
        <v>1284</v>
      </c>
      <c r="E243" s="31" t="s">
        <v>574</v>
      </c>
      <c r="F243" s="86">
        <v>56519</v>
      </c>
      <c r="G243" s="32">
        <v>28.04</v>
      </c>
      <c r="H243" s="32" t="s">
        <v>860</v>
      </c>
    </row>
    <row r="244" spans="1:8" ht="15" customHeight="1">
      <c r="A244" s="85">
        <v>45320</v>
      </c>
      <c r="B244" s="32" t="s">
        <v>1114</v>
      </c>
      <c r="C244" s="31" t="s">
        <v>1115</v>
      </c>
      <c r="D244" s="31" t="s">
        <v>1014</v>
      </c>
      <c r="E244" s="31" t="s">
        <v>574</v>
      </c>
      <c r="F244" s="86">
        <v>217019</v>
      </c>
      <c r="G244" s="32">
        <v>27.62</v>
      </c>
      <c r="H244" s="32" t="s">
        <v>860</v>
      </c>
    </row>
    <row r="245" spans="1:8" ht="15" customHeight="1">
      <c r="A245" s="85">
        <v>45320</v>
      </c>
      <c r="B245" s="32" t="s">
        <v>1114</v>
      </c>
      <c r="C245" s="31" t="s">
        <v>1115</v>
      </c>
      <c r="D245" s="31" t="s">
        <v>1285</v>
      </c>
      <c r="E245" s="31" t="s">
        <v>574</v>
      </c>
      <c r="F245" s="86">
        <v>186689</v>
      </c>
      <c r="G245" s="32">
        <v>27.09</v>
      </c>
      <c r="H245" s="32" t="s">
        <v>860</v>
      </c>
    </row>
    <row r="246" spans="1:8" ht="15" customHeight="1">
      <c r="A246" s="85">
        <v>45320</v>
      </c>
      <c r="B246" s="32" t="s">
        <v>1116</v>
      </c>
      <c r="C246" s="31" t="s">
        <v>1117</v>
      </c>
      <c r="D246" s="31" t="s">
        <v>575</v>
      </c>
      <c r="E246" s="31" t="s">
        <v>574</v>
      </c>
      <c r="F246" s="86">
        <v>316011</v>
      </c>
      <c r="G246" s="32">
        <v>229.39</v>
      </c>
      <c r="H246" s="32" t="s">
        <v>860</v>
      </c>
    </row>
    <row r="247" spans="1:8" ht="15" customHeight="1">
      <c r="A247" s="85">
        <v>45320</v>
      </c>
      <c r="B247" s="32" t="s">
        <v>1118</v>
      </c>
      <c r="C247" s="31" t="s">
        <v>1119</v>
      </c>
      <c r="D247" s="31" t="s">
        <v>575</v>
      </c>
      <c r="E247" s="31" t="s">
        <v>574</v>
      </c>
      <c r="F247" s="86">
        <v>11244609</v>
      </c>
      <c r="G247" s="32">
        <v>16.46</v>
      </c>
      <c r="H247" s="32" t="s">
        <v>860</v>
      </c>
    </row>
    <row r="248" spans="1:8" ht="15" customHeight="1">
      <c r="A248" s="85">
        <v>45320</v>
      </c>
      <c r="B248" s="32" t="s">
        <v>1118</v>
      </c>
      <c r="C248" s="31" t="s">
        <v>1119</v>
      </c>
      <c r="D248" s="31" t="s">
        <v>878</v>
      </c>
      <c r="E248" s="31" t="s">
        <v>574</v>
      </c>
      <c r="F248" s="86">
        <v>6267883</v>
      </c>
      <c r="G248" s="32">
        <v>16.399999999999999</v>
      </c>
      <c r="H248" s="32" t="s">
        <v>860</v>
      </c>
    </row>
    <row r="249" spans="1:8" ht="15" customHeight="1">
      <c r="A249" s="85">
        <v>45320</v>
      </c>
      <c r="B249" s="32" t="s">
        <v>1118</v>
      </c>
      <c r="C249" s="31" t="s">
        <v>1119</v>
      </c>
      <c r="D249" s="31" t="s">
        <v>1289</v>
      </c>
      <c r="E249" s="31" t="s">
        <v>574</v>
      </c>
      <c r="F249" s="86">
        <v>6318225</v>
      </c>
      <c r="G249" s="32">
        <v>16.54</v>
      </c>
      <c r="H249" s="32" t="s">
        <v>860</v>
      </c>
    </row>
    <row r="250" spans="1:8" ht="15" customHeight="1">
      <c r="A250" s="85">
        <v>45320</v>
      </c>
      <c r="B250" s="32" t="s">
        <v>1118</v>
      </c>
      <c r="C250" s="31" t="s">
        <v>1119</v>
      </c>
      <c r="D250" s="31" t="s">
        <v>971</v>
      </c>
      <c r="E250" s="31" t="s">
        <v>574</v>
      </c>
      <c r="F250" s="86">
        <v>5263119</v>
      </c>
      <c r="G250" s="32">
        <v>16.62</v>
      </c>
      <c r="H250" s="32" t="s">
        <v>860</v>
      </c>
    </row>
    <row r="251" spans="1:8" ht="15" customHeight="1">
      <c r="A251" s="85">
        <v>45320</v>
      </c>
      <c r="B251" s="32" t="s">
        <v>1061</v>
      </c>
      <c r="C251" s="31" t="s">
        <v>1062</v>
      </c>
      <c r="D251" s="31" t="s">
        <v>878</v>
      </c>
      <c r="E251" s="31" t="s">
        <v>574</v>
      </c>
      <c r="F251" s="86">
        <v>3011676</v>
      </c>
      <c r="G251" s="32">
        <v>37.93</v>
      </c>
      <c r="H251" s="32" t="s">
        <v>860</v>
      </c>
    </row>
    <row r="252" spans="1:8" ht="15" customHeight="1">
      <c r="A252" s="85">
        <v>45320</v>
      </c>
      <c r="B252" s="32" t="s">
        <v>1061</v>
      </c>
      <c r="C252" s="31" t="s">
        <v>1062</v>
      </c>
      <c r="D252" s="31" t="s">
        <v>575</v>
      </c>
      <c r="E252" s="31" t="s">
        <v>574</v>
      </c>
      <c r="F252" s="86">
        <v>2988391</v>
      </c>
      <c r="G252" s="32">
        <v>38.11</v>
      </c>
      <c r="H252" s="32" t="s">
        <v>860</v>
      </c>
    </row>
    <row r="253" spans="1:8" ht="15" customHeight="1">
      <c r="A253" s="85">
        <v>45320</v>
      </c>
      <c r="B253" s="32" t="s">
        <v>1061</v>
      </c>
      <c r="C253" s="31" t="s">
        <v>1062</v>
      </c>
      <c r="D253" s="31" t="s">
        <v>1006</v>
      </c>
      <c r="E253" s="31" t="s">
        <v>574</v>
      </c>
      <c r="F253" s="86">
        <v>3105162</v>
      </c>
      <c r="G253" s="32">
        <v>37.5</v>
      </c>
      <c r="H253" s="32" t="s">
        <v>860</v>
      </c>
    </row>
    <row r="254" spans="1:8" ht="15" customHeight="1">
      <c r="A254" s="85">
        <v>45320</v>
      </c>
      <c r="B254" s="32" t="s">
        <v>1290</v>
      </c>
      <c r="C254" s="31" t="s">
        <v>1291</v>
      </c>
      <c r="D254" s="31" t="s">
        <v>1292</v>
      </c>
      <c r="E254" s="31" t="s">
        <v>574</v>
      </c>
      <c r="F254" s="86">
        <v>6750</v>
      </c>
      <c r="G254" s="32">
        <v>88.95</v>
      </c>
      <c r="H254" s="32" t="s">
        <v>860</v>
      </c>
    </row>
    <row r="255" spans="1:8" ht="15" customHeight="1">
      <c r="A255" s="85">
        <v>45320</v>
      </c>
      <c r="B255" s="32" t="s">
        <v>1120</v>
      </c>
      <c r="C255" s="31" t="s">
        <v>1121</v>
      </c>
      <c r="D255" s="31" t="s">
        <v>575</v>
      </c>
      <c r="E255" s="31" t="s">
        <v>574</v>
      </c>
      <c r="F255" s="86">
        <v>836894</v>
      </c>
      <c r="G255" s="32">
        <v>163.30000000000001</v>
      </c>
      <c r="H255" s="32" t="s">
        <v>860</v>
      </c>
    </row>
    <row r="256" spans="1:8" ht="15" customHeight="1">
      <c r="A256" s="85">
        <v>45320</v>
      </c>
      <c r="B256" s="32" t="s">
        <v>1120</v>
      </c>
      <c r="C256" s="31" t="s">
        <v>1121</v>
      </c>
      <c r="D256" s="31" t="s">
        <v>971</v>
      </c>
      <c r="E256" s="31" t="s">
        <v>574</v>
      </c>
      <c r="F256" s="86">
        <v>254247</v>
      </c>
      <c r="G256" s="32">
        <v>163.51</v>
      </c>
      <c r="H256" s="32" t="s">
        <v>860</v>
      </c>
    </row>
    <row r="257" spans="1:8" ht="15" customHeight="1">
      <c r="A257" s="85">
        <v>45320</v>
      </c>
      <c r="B257" s="32" t="s">
        <v>1037</v>
      </c>
      <c r="C257" s="31" t="s">
        <v>1041</v>
      </c>
      <c r="D257" s="31" t="s">
        <v>575</v>
      </c>
      <c r="E257" s="31" t="s">
        <v>574</v>
      </c>
      <c r="F257" s="86">
        <v>2965853</v>
      </c>
      <c r="G257" s="32">
        <v>27.3</v>
      </c>
      <c r="H257" s="32" t="s">
        <v>860</v>
      </c>
    </row>
    <row r="258" spans="1:8" ht="15" customHeight="1">
      <c r="A258" s="85">
        <v>45320</v>
      </c>
      <c r="B258" s="32" t="s">
        <v>1037</v>
      </c>
      <c r="C258" s="31" t="s">
        <v>1041</v>
      </c>
      <c r="D258" s="31" t="s">
        <v>898</v>
      </c>
      <c r="E258" s="31" t="s">
        <v>574</v>
      </c>
      <c r="F258" s="86">
        <v>12699468</v>
      </c>
      <c r="G258" s="32">
        <v>28.13</v>
      </c>
      <c r="H258" s="32" t="s">
        <v>860</v>
      </c>
    </row>
    <row r="259" spans="1:8" ht="15" customHeight="1">
      <c r="A259" s="85">
        <v>45320</v>
      </c>
      <c r="B259" s="32" t="s">
        <v>1122</v>
      </c>
      <c r="C259" s="31" t="s">
        <v>1123</v>
      </c>
      <c r="D259" s="31" t="s">
        <v>575</v>
      </c>
      <c r="E259" s="31" t="s">
        <v>574</v>
      </c>
      <c r="F259" s="86">
        <v>12285464</v>
      </c>
      <c r="G259" s="32">
        <v>24.48</v>
      </c>
      <c r="H259" s="32" t="s">
        <v>860</v>
      </c>
    </row>
    <row r="260" spans="1:8" ht="15" customHeight="1">
      <c r="A260" s="85">
        <v>45320</v>
      </c>
      <c r="B260" s="32" t="s">
        <v>1122</v>
      </c>
      <c r="C260" s="31" t="s">
        <v>1123</v>
      </c>
      <c r="D260" s="31" t="s">
        <v>878</v>
      </c>
      <c r="E260" s="31" t="s">
        <v>574</v>
      </c>
      <c r="F260" s="86">
        <v>15683623</v>
      </c>
      <c r="G260" s="32">
        <v>24.52</v>
      </c>
      <c r="H260" s="32" t="s">
        <v>860</v>
      </c>
    </row>
    <row r="261" spans="1:8" ht="15" customHeight="1">
      <c r="A261" s="85">
        <v>45320</v>
      </c>
      <c r="B261" s="32" t="s">
        <v>1293</v>
      </c>
      <c r="C261" s="31" t="s">
        <v>1294</v>
      </c>
      <c r="D261" s="31" t="s">
        <v>1295</v>
      </c>
      <c r="E261" s="31" t="s">
        <v>574</v>
      </c>
      <c r="F261" s="86">
        <v>4700010</v>
      </c>
      <c r="G261" s="32">
        <v>4.38</v>
      </c>
      <c r="H261" s="32" t="s">
        <v>860</v>
      </c>
    </row>
    <row r="262" spans="1:8" ht="15" customHeight="1">
      <c r="A262" s="85">
        <v>45320</v>
      </c>
      <c r="B262" s="32" t="s">
        <v>1007</v>
      </c>
      <c r="C262" s="31" t="s">
        <v>1008</v>
      </c>
      <c r="D262" s="31" t="s">
        <v>1296</v>
      </c>
      <c r="E262" s="31" t="s">
        <v>574</v>
      </c>
      <c r="F262" s="86">
        <v>11345629</v>
      </c>
      <c r="G262" s="32">
        <v>7.54</v>
      </c>
      <c r="H262" s="32" t="s">
        <v>860</v>
      </c>
    </row>
    <row r="263" spans="1:8" ht="15" customHeight="1">
      <c r="A263" s="85">
        <v>45320</v>
      </c>
      <c r="B263" s="32" t="s">
        <v>1124</v>
      </c>
      <c r="C263" s="31" t="s">
        <v>1125</v>
      </c>
      <c r="D263" s="31" t="s">
        <v>575</v>
      </c>
      <c r="E263" s="31" t="s">
        <v>574</v>
      </c>
      <c r="F263" s="86">
        <v>889357</v>
      </c>
      <c r="G263" s="32">
        <v>131.44</v>
      </c>
      <c r="H263" s="32" t="s">
        <v>860</v>
      </c>
    </row>
    <row r="264" spans="1:8" ht="15" customHeight="1">
      <c r="A264" s="85">
        <v>45320</v>
      </c>
      <c r="B264" s="32" t="s">
        <v>1126</v>
      </c>
      <c r="C264" s="31" t="s">
        <v>1127</v>
      </c>
      <c r="D264" s="31" t="s">
        <v>898</v>
      </c>
      <c r="E264" s="31" t="s">
        <v>574</v>
      </c>
      <c r="F264" s="86">
        <v>1000000</v>
      </c>
      <c r="G264" s="32">
        <v>71</v>
      </c>
      <c r="H264" s="32" t="s">
        <v>860</v>
      </c>
    </row>
    <row r="265" spans="1:8" ht="15" customHeight="1">
      <c r="A265" s="85"/>
      <c r="B265" s="32"/>
      <c r="C265" s="31"/>
      <c r="D265" s="31"/>
      <c r="E265" s="31"/>
      <c r="F265" s="86"/>
      <c r="G265" s="32"/>
      <c r="H265" s="32"/>
    </row>
    <row r="266" spans="1:8" ht="15" customHeight="1">
      <c r="A266" s="85"/>
      <c r="B266" s="32"/>
      <c r="C266" s="31"/>
      <c r="D266" s="31"/>
      <c r="E266" s="31"/>
      <c r="F266" s="86"/>
      <c r="G266" s="32"/>
      <c r="H266" s="32"/>
    </row>
    <row r="267" spans="1:8" ht="15" customHeight="1">
      <c r="A267" s="85"/>
      <c r="B267" s="32"/>
      <c r="C267" s="31"/>
      <c r="D267" s="31"/>
      <c r="E267" s="31"/>
      <c r="F267" s="86"/>
      <c r="G267" s="32"/>
      <c r="H267" s="32"/>
    </row>
    <row r="268" spans="1:8" ht="15" customHeight="1">
      <c r="A268" s="85"/>
      <c r="B268" s="32"/>
      <c r="C268" s="31"/>
      <c r="D268" s="31"/>
      <c r="E268" s="31"/>
      <c r="F268" s="86"/>
      <c r="G268" s="32"/>
      <c r="H268" s="32"/>
    </row>
    <row r="269" spans="1:8" ht="15" customHeight="1">
      <c r="A269" s="85"/>
      <c r="B269" s="32"/>
      <c r="C269" s="31"/>
      <c r="D269" s="31"/>
      <c r="E269" s="31"/>
      <c r="F269" s="86"/>
      <c r="G269" s="32"/>
      <c r="H269" s="32"/>
    </row>
    <row r="270" spans="1:8" ht="15" customHeight="1">
      <c r="A270" s="85"/>
      <c r="B270" s="32"/>
      <c r="C270" s="31"/>
      <c r="D270" s="31"/>
      <c r="E270" s="31"/>
      <c r="F270" s="86"/>
      <c r="G270" s="32"/>
      <c r="H270" s="32"/>
    </row>
    <row r="271" spans="1:8" ht="15" customHeight="1">
      <c r="A271" s="85"/>
      <c r="B271" s="32"/>
      <c r="C271" s="31"/>
      <c r="D271" s="31"/>
      <c r="E271" s="31"/>
      <c r="F271" s="86"/>
      <c r="G271" s="32"/>
      <c r="H271" s="32"/>
    </row>
    <row r="272" spans="1:8" ht="15" customHeight="1">
      <c r="A272" s="85"/>
      <c r="B272" s="32"/>
      <c r="C272" s="31"/>
      <c r="D272" s="31"/>
      <c r="E272" s="31"/>
      <c r="F272" s="86"/>
      <c r="G272" s="32"/>
      <c r="H272" s="32"/>
    </row>
    <row r="273" spans="1:8" ht="15" customHeight="1">
      <c r="A273" s="85"/>
      <c r="B273" s="32"/>
      <c r="C273" s="31"/>
      <c r="D273" s="31"/>
      <c r="E273" s="31"/>
      <c r="F273" s="86"/>
      <c r="G273" s="32"/>
      <c r="H273" s="32"/>
    </row>
    <row r="274" spans="1:8" ht="15" customHeight="1">
      <c r="A274" s="85"/>
      <c r="B274" s="32"/>
      <c r="C274" s="31"/>
      <c r="D274" s="31"/>
      <c r="E274" s="31"/>
      <c r="F274" s="86"/>
      <c r="G274" s="32"/>
      <c r="H274" s="32"/>
    </row>
    <row r="275" spans="1:8" ht="15" customHeight="1">
      <c r="A275" s="85"/>
      <c r="B275" s="32"/>
      <c r="C275" s="31"/>
      <c r="D275" s="31"/>
      <c r="E275" s="31"/>
      <c r="F275" s="86"/>
      <c r="G275" s="32"/>
      <c r="H275" s="32"/>
    </row>
    <row r="276" spans="1:8" ht="15" customHeight="1">
      <c r="A276" s="85"/>
      <c r="B276" s="32"/>
      <c r="C276" s="31"/>
      <c r="D276" s="31"/>
      <c r="E276" s="31"/>
      <c r="F276" s="86"/>
      <c r="G276" s="32"/>
      <c r="H276" s="32"/>
    </row>
    <row r="277" spans="1:8" ht="15" customHeight="1">
      <c r="A277" s="85"/>
      <c r="B277" s="32"/>
      <c r="C277" s="31"/>
      <c r="D277" s="31"/>
      <c r="E277" s="31"/>
      <c r="F277" s="86"/>
      <c r="G277" s="32"/>
      <c r="H277" s="32"/>
    </row>
    <row r="278" spans="1:8" ht="15" customHeight="1">
      <c r="A278" s="85"/>
      <c r="B278" s="32"/>
      <c r="C278" s="31"/>
      <c r="D278" s="31"/>
      <c r="E278" s="31"/>
      <c r="F278" s="86"/>
      <c r="G278" s="32"/>
      <c r="H278" s="32"/>
    </row>
    <row r="279" spans="1:8" ht="15" customHeight="1">
      <c r="A279" s="85"/>
      <c r="B279" s="32"/>
      <c r="C279" s="31"/>
      <c r="D279" s="31"/>
      <c r="E279" s="31"/>
      <c r="F279" s="86"/>
      <c r="G279" s="32"/>
      <c r="H279" s="32"/>
    </row>
    <row r="280" spans="1:8" ht="15" customHeight="1">
      <c r="A280" s="85"/>
      <c r="B280" s="32"/>
      <c r="C280" s="31"/>
      <c r="D280" s="31"/>
      <c r="E280" s="31"/>
      <c r="F280" s="86"/>
      <c r="G280" s="32"/>
      <c r="H280" s="32"/>
    </row>
    <row r="281" spans="1:8" ht="15" customHeight="1">
      <c r="A281" s="85"/>
      <c r="B281" s="32"/>
      <c r="C281" s="31"/>
      <c r="D281" s="31"/>
      <c r="E281" s="31"/>
      <c r="F281" s="86"/>
      <c r="G281" s="32"/>
      <c r="H281" s="32"/>
    </row>
    <row r="282" spans="1:8" ht="15" customHeight="1">
      <c r="A282" s="85"/>
      <c r="B282" s="32"/>
      <c r="C282" s="31"/>
      <c r="D282" s="31"/>
      <c r="E282" s="31"/>
      <c r="F282" s="86"/>
      <c r="G282" s="32"/>
      <c r="H282" s="32"/>
    </row>
    <row r="283" spans="1:8" ht="15" customHeight="1">
      <c r="A283" s="85"/>
      <c r="B283" s="32"/>
      <c r="C283" s="31"/>
      <c r="D283" s="31"/>
      <c r="E283" s="31"/>
      <c r="F283" s="86"/>
      <c r="G283" s="32"/>
      <c r="H283" s="32"/>
    </row>
    <row r="284" spans="1:8" ht="15" customHeight="1">
      <c r="A284" s="85"/>
      <c r="B284" s="32"/>
      <c r="C284" s="31"/>
      <c r="D284" s="31"/>
      <c r="E284" s="31"/>
      <c r="F284" s="86"/>
      <c r="G284" s="32"/>
      <c r="H284" s="32"/>
    </row>
    <row r="285" spans="1:8" ht="15" customHeight="1">
      <c r="A285" s="85"/>
      <c r="B285" s="32"/>
      <c r="C285" s="31"/>
      <c r="D285" s="31"/>
      <c r="E285" s="31"/>
      <c r="F285" s="86"/>
      <c r="G285" s="32"/>
      <c r="H285" s="32"/>
    </row>
    <row r="286" spans="1:8" ht="15" customHeight="1">
      <c r="A286" s="85"/>
      <c r="B286" s="32"/>
      <c r="C286" s="31"/>
      <c r="D286" s="31"/>
      <c r="E286" s="31"/>
      <c r="F286" s="86"/>
      <c r="G286" s="32"/>
      <c r="H286" s="32"/>
    </row>
    <row r="287" spans="1:8" ht="15" customHeight="1">
      <c r="A287" s="85"/>
      <c r="B287" s="32"/>
      <c r="C287" s="31"/>
      <c r="D287" s="31"/>
      <c r="E287" s="31"/>
      <c r="F287" s="86"/>
      <c r="G287" s="32"/>
      <c r="H287" s="32"/>
    </row>
    <row r="288" spans="1:8" ht="15" customHeight="1">
      <c r="A288" s="85"/>
      <c r="B288" s="32"/>
      <c r="C288" s="31"/>
      <c r="D288" s="31"/>
      <c r="E288" s="31"/>
      <c r="F288" s="86"/>
      <c r="G288" s="32"/>
      <c r="H288" s="32"/>
    </row>
    <row r="289" spans="1:8" ht="15" customHeight="1">
      <c r="A289" s="85"/>
      <c r="B289" s="32"/>
      <c r="C289" s="31"/>
      <c r="D289" s="31"/>
      <c r="E289" s="31"/>
      <c r="F289" s="86"/>
      <c r="G289" s="32"/>
      <c r="H289" s="32"/>
    </row>
    <row r="290" spans="1:8" ht="15" customHeight="1">
      <c r="A290" s="85"/>
      <c r="B290" s="32"/>
      <c r="C290" s="31"/>
      <c r="D290" s="31"/>
      <c r="E290" s="31"/>
      <c r="F290" s="86"/>
      <c r="G290" s="32"/>
      <c r="H290" s="32"/>
    </row>
    <row r="291" spans="1:8" ht="15" customHeight="1">
      <c r="A291" s="85"/>
      <c r="B291" s="32"/>
      <c r="C291" s="31"/>
      <c r="D291" s="31"/>
      <c r="E291" s="31"/>
      <c r="F291" s="86"/>
      <c r="G291" s="32"/>
      <c r="H291" s="32"/>
    </row>
    <row r="292" spans="1:8" ht="15" customHeight="1">
      <c r="A292" s="85"/>
      <c r="B292" s="32"/>
      <c r="C292" s="31"/>
      <c r="D292" s="31"/>
      <c r="E292" s="31"/>
      <c r="F292" s="86"/>
      <c r="G292" s="32"/>
      <c r="H292" s="32"/>
    </row>
    <row r="293" spans="1:8" ht="15" customHeight="1">
      <c r="A293" s="85"/>
      <c r="B293" s="32"/>
      <c r="C293" s="31"/>
      <c r="D293" s="31"/>
      <c r="E293" s="31"/>
      <c r="F293" s="86"/>
      <c r="G293" s="32"/>
      <c r="H293" s="32"/>
    </row>
    <row r="294" spans="1:8" ht="15" customHeight="1">
      <c r="A294" s="85"/>
      <c r="B294" s="32"/>
      <c r="C294" s="31"/>
      <c r="D294" s="31"/>
      <c r="E294" s="31"/>
      <c r="F294" s="86"/>
      <c r="G294" s="32"/>
      <c r="H294" s="32"/>
    </row>
    <row r="295" spans="1:8" ht="15" customHeight="1">
      <c r="A295" s="85"/>
      <c r="B295" s="32"/>
      <c r="C295" s="31"/>
      <c r="D295" s="31"/>
      <c r="E295" s="31"/>
      <c r="F295" s="86"/>
      <c r="G295" s="32"/>
      <c r="H295" s="32"/>
    </row>
    <row r="296" spans="1:8" ht="15" customHeight="1">
      <c r="A296" s="85"/>
      <c r="B296" s="32"/>
      <c r="C296" s="31"/>
      <c r="D296" s="31"/>
      <c r="E296" s="31"/>
      <c r="F296" s="86"/>
      <c r="G296" s="32"/>
      <c r="H296" s="32"/>
    </row>
    <row r="297" spans="1:8" ht="15" customHeight="1">
      <c r="A297" s="85"/>
      <c r="B297" s="32"/>
      <c r="C297" s="31"/>
      <c r="D297" s="31"/>
      <c r="E297" s="31"/>
      <c r="F297" s="86"/>
      <c r="G297" s="32"/>
      <c r="H297" s="32"/>
    </row>
    <row r="298" spans="1:8" ht="15" customHeight="1">
      <c r="A298" s="85"/>
      <c r="B298" s="32"/>
      <c r="C298" s="31"/>
      <c r="D298" s="31"/>
      <c r="E298" s="31"/>
      <c r="F298" s="86"/>
      <c r="G298" s="32"/>
      <c r="H298" s="32"/>
    </row>
    <row r="299" spans="1:8" ht="15" customHeight="1">
      <c r="A299" s="85"/>
      <c r="B299" s="32"/>
      <c r="C299" s="31"/>
      <c r="D299" s="31"/>
      <c r="E299" s="31"/>
      <c r="F299" s="86"/>
      <c r="G299" s="32"/>
      <c r="H299" s="32"/>
    </row>
    <row r="300" spans="1:8" ht="15" customHeight="1">
      <c r="A300" s="85"/>
      <c r="B300" s="32"/>
      <c r="C300" s="31"/>
      <c r="D300" s="31"/>
      <c r="E300" s="31"/>
      <c r="F300" s="86"/>
      <c r="G300" s="32"/>
      <c r="H300" s="32"/>
    </row>
    <row r="301" spans="1:8" ht="15" customHeight="1">
      <c r="A301" s="85"/>
      <c r="B301" s="32"/>
      <c r="C301" s="31"/>
      <c r="D301" s="31"/>
      <c r="E301" s="31"/>
      <c r="F301" s="86"/>
      <c r="G301" s="32"/>
      <c r="H301" s="32"/>
    </row>
  </sheetData>
  <mergeCells count="3">
    <mergeCell ref="A5:B5"/>
    <mergeCell ref="C5:D5"/>
    <mergeCell ref="B7:C7"/>
  </mergeCells>
  <hyperlinks>
    <hyperlink ref="E6" location="Main!A1" display="Back To Main Page" xr:uid="{00000000-0004-0000-0400-000000000000}"/>
  </hyperlinks>
  <pageMargins left="0.7" right="0.7" top="0.75" bottom="0.75" header="0" footer="0"/>
  <pageSetup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M509"/>
  <sheetViews>
    <sheetView zoomScale="80" zoomScaleNormal="80" workbookViewId="0">
      <selection activeCell="M102" sqref="M102:M103"/>
    </sheetView>
  </sheetViews>
  <sheetFormatPr defaultColWidth="14.42578125" defaultRowHeight="15" customHeight="1"/>
  <cols>
    <col min="1" max="1" width="5.8554687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4.5703125" customWidth="1"/>
    <col min="7" max="7" width="9.5703125" customWidth="1"/>
    <col min="8" max="8" width="11.7109375" customWidth="1"/>
    <col min="9" max="9" width="18.140625" customWidth="1"/>
    <col min="10" max="10" width="21.7109375" customWidth="1"/>
    <col min="11" max="11" width="10.7109375" customWidth="1"/>
    <col min="12" max="12" width="10.5703125" customWidth="1"/>
    <col min="13" max="13" width="14.28515625" customWidth="1"/>
    <col min="14" max="14" width="14.140625" customWidth="1"/>
    <col min="15" max="15" width="14" customWidth="1"/>
    <col min="16" max="16" width="14.5703125" customWidth="1"/>
    <col min="17" max="17" width="14.5703125" hidden="1" customWidth="1"/>
    <col min="18" max="18" width="17.7109375" customWidth="1"/>
    <col min="19" max="19" width="5.7109375" hidden="1" customWidth="1"/>
    <col min="20" max="20" width="12.7109375" customWidth="1"/>
    <col min="21" max="21" width="8.28515625" customWidth="1"/>
    <col min="22" max="39" width="9.28515625" customWidth="1"/>
  </cols>
  <sheetData>
    <row r="1" spans="1:27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R1" s="1"/>
      <c r="S1" s="6"/>
      <c r="T1" s="1"/>
      <c r="U1" s="1"/>
      <c r="V1" s="1"/>
      <c r="W1" s="1"/>
      <c r="X1" s="1"/>
      <c r="Y1" s="1"/>
      <c r="Z1" s="1"/>
      <c r="AA1" s="1"/>
    </row>
    <row r="2" spans="1:27" ht="12" customHeight="1">
      <c r="A2" s="22"/>
      <c r="B2" s="22"/>
      <c r="C2" s="22"/>
      <c r="D2" s="22"/>
      <c r="E2" s="22"/>
      <c r="F2" s="87"/>
      <c r="G2" s="87"/>
      <c r="H2" s="87"/>
      <c r="I2" s="87"/>
      <c r="J2" s="22"/>
      <c r="K2" s="87"/>
      <c r="L2" s="87"/>
      <c r="M2" s="87"/>
      <c r="N2" s="22"/>
      <c r="O2" s="1"/>
      <c r="R2" s="1"/>
      <c r="S2" s="6"/>
      <c r="T2" s="1"/>
      <c r="U2" s="1"/>
      <c r="V2" s="1"/>
      <c r="W2" s="1"/>
      <c r="X2" s="1"/>
      <c r="Y2" s="1"/>
      <c r="Z2" s="1"/>
      <c r="AA2" s="1"/>
    </row>
    <row r="3" spans="1:27" ht="12.75" customHeight="1">
      <c r="A3" s="22"/>
      <c r="B3" s="2"/>
      <c r="C3" s="2"/>
      <c r="D3" s="2"/>
      <c r="E3" s="2"/>
      <c r="F3" s="2"/>
      <c r="G3" s="2"/>
      <c r="H3" s="2"/>
      <c r="I3" s="2"/>
      <c r="J3" s="3"/>
      <c r="K3" s="88"/>
      <c r="L3" s="87"/>
      <c r="M3" s="87"/>
      <c r="N3" s="22"/>
      <c r="O3" s="1"/>
      <c r="R3" s="1"/>
      <c r="S3" s="6"/>
      <c r="T3" s="1"/>
      <c r="U3" s="1"/>
      <c r="V3" s="1"/>
      <c r="W3" s="1"/>
      <c r="X3" s="1"/>
      <c r="Y3" s="1"/>
      <c r="Z3" s="1"/>
      <c r="AA3" s="1"/>
    </row>
    <row r="4" spans="1:27" ht="12.75" customHeight="1">
      <c r="A4" s="22"/>
      <c r="B4" s="2"/>
      <c r="C4" s="2"/>
      <c r="D4" s="2"/>
      <c r="E4" s="2"/>
      <c r="F4" s="2"/>
      <c r="G4" s="2"/>
      <c r="H4" s="2"/>
      <c r="I4" s="89"/>
      <c r="J4" s="3"/>
      <c r="K4" s="88"/>
      <c r="L4" s="87"/>
      <c r="M4" s="87"/>
      <c r="N4" s="22"/>
      <c r="O4" s="1"/>
      <c r="R4" s="1"/>
      <c r="S4" s="6"/>
      <c r="T4" s="1"/>
      <c r="U4" s="1"/>
      <c r="V4" s="1"/>
      <c r="W4" s="1"/>
      <c r="X4" s="1"/>
      <c r="Y4" s="1"/>
      <c r="Z4" s="1"/>
      <c r="AA4" s="1"/>
    </row>
    <row r="5" spans="1:27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5"/>
      <c r="M5" s="90" t="s">
        <v>310</v>
      </c>
      <c r="N5" s="1"/>
      <c r="O5" s="1"/>
      <c r="R5" s="1"/>
      <c r="S5" s="6"/>
      <c r="T5" s="1"/>
      <c r="U5" s="1"/>
      <c r="V5" s="1"/>
      <c r="W5" s="1"/>
      <c r="X5" s="1"/>
      <c r="Y5" s="1"/>
      <c r="Z5" s="1"/>
      <c r="AA5" s="1"/>
    </row>
    <row r="6" spans="1:27" ht="20.25" customHeight="1">
      <c r="A6" s="91" t="s">
        <v>916</v>
      </c>
      <c r="D6" s="1"/>
      <c r="E6" s="1"/>
      <c r="F6" s="6"/>
      <c r="G6" s="6"/>
      <c r="H6" s="6"/>
      <c r="I6" s="6"/>
      <c r="J6" s="1"/>
      <c r="K6" s="6"/>
      <c r="L6" s="6"/>
      <c r="M6" s="92"/>
      <c r="N6" s="1"/>
      <c r="O6" s="1"/>
      <c r="R6" s="1"/>
      <c r="S6" s="6"/>
      <c r="T6" s="1"/>
      <c r="U6" s="1"/>
      <c r="V6" s="1"/>
      <c r="W6" s="1"/>
      <c r="X6" s="1"/>
      <c r="Y6" s="1"/>
      <c r="Z6" s="1"/>
      <c r="AA6" s="1"/>
    </row>
    <row r="7" spans="1:27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2">
        <f>Main!B10</f>
        <v>45321</v>
      </c>
      <c r="N7" s="1"/>
      <c r="O7" s="1"/>
      <c r="R7" s="1"/>
      <c r="S7" s="6"/>
      <c r="T7" s="1"/>
      <c r="U7" s="1"/>
      <c r="V7" s="1"/>
      <c r="W7" s="1"/>
      <c r="X7" s="1"/>
      <c r="Y7" s="1"/>
      <c r="Z7" s="1"/>
    </row>
    <row r="8" spans="1:27" ht="12.75" customHeight="1">
      <c r="B8" s="93" t="s">
        <v>576</v>
      </c>
      <c r="C8" s="93"/>
      <c r="D8" s="93"/>
      <c r="E8" s="93"/>
      <c r="F8" s="6"/>
      <c r="G8" s="6"/>
      <c r="H8" s="6"/>
      <c r="I8" s="6"/>
      <c r="J8" s="1"/>
      <c r="K8" s="6"/>
      <c r="L8" s="6"/>
      <c r="M8" s="6"/>
      <c r="N8" s="1"/>
      <c r="O8" s="1"/>
      <c r="R8" s="1"/>
      <c r="S8" s="6"/>
      <c r="T8" s="1"/>
      <c r="U8" s="1"/>
      <c r="V8" s="1"/>
      <c r="W8" s="1"/>
      <c r="X8" s="1"/>
      <c r="Y8" s="1"/>
      <c r="Z8" s="1"/>
      <c r="AA8" s="1"/>
    </row>
    <row r="9" spans="1:27" ht="38.25" customHeight="1">
      <c r="A9" s="94" t="s">
        <v>16</v>
      </c>
      <c r="B9" s="95" t="s">
        <v>565</v>
      </c>
      <c r="C9" s="95"/>
      <c r="D9" s="96" t="s">
        <v>577</v>
      </c>
      <c r="E9" s="95" t="s">
        <v>578</v>
      </c>
      <c r="F9" s="95" t="s">
        <v>579</v>
      </c>
      <c r="G9" s="95" t="s">
        <v>580</v>
      </c>
      <c r="H9" s="95" t="s">
        <v>581</v>
      </c>
      <c r="I9" s="95" t="s">
        <v>582</v>
      </c>
      <c r="J9" s="94" t="s">
        <v>583</v>
      </c>
      <c r="K9" s="95" t="s">
        <v>584</v>
      </c>
      <c r="L9" s="97" t="s">
        <v>585</v>
      </c>
      <c r="M9" s="97" t="s">
        <v>586</v>
      </c>
      <c r="N9" s="95" t="s">
        <v>587</v>
      </c>
      <c r="O9" s="295" t="s">
        <v>588</v>
      </c>
      <c r="P9" s="230" t="s">
        <v>589</v>
      </c>
      <c r="Q9" s="230" t="s">
        <v>872</v>
      </c>
      <c r="R9" s="1"/>
      <c r="S9" s="6"/>
      <c r="T9" s="1"/>
      <c r="U9" s="1"/>
      <c r="V9" s="1"/>
      <c r="W9" s="1"/>
      <c r="X9" s="1"/>
      <c r="Y9" s="1"/>
    </row>
    <row r="10" spans="1:27" ht="15" customHeight="1">
      <c r="A10" s="315">
        <v>1</v>
      </c>
      <c r="B10" s="316">
        <v>45238</v>
      </c>
      <c r="C10" s="317"/>
      <c r="D10" s="318" t="s">
        <v>429</v>
      </c>
      <c r="E10" s="319" t="s">
        <v>885</v>
      </c>
      <c r="F10" s="220">
        <v>108.9</v>
      </c>
      <c r="G10" s="215">
        <v>102.9</v>
      </c>
      <c r="H10" s="220">
        <v>115.25</v>
      </c>
      <c r="I10" s="220" t="s">
        <v>877</v>
      </c>
      <c r="J10" s="320" t="s">
        <v>961</v>
      </c>
      <c r="K10" s="320">
        <f>H10-F10</f>
        <v>6.3499999999999943</v>
      </c>
      <c r="L10" s="321">
        <f>(F10*-0.3)/100</f>
        <v>-0.32669999999999999</v>
      </c>
      <c r="M10" s="322">
        <f t="shared" ref="M10" si="0">(K10+L10)/F10</f>
        <v>5.531037649219462E-2</v>
      </c>
      <c r="N10" s="320" t="s">
        <v>593</v>
      </c>
      <c r="O10" s="323">
        <v>45303</v>
      </c>
      <c r="P10" s="324"/>
      <c r="Q10" s="272">
        <v>45280</v>
      </c>
      <c r="S10" s="37" t="s">
        <v>592</v>
      </c>
    </row>
    <row r="11" spans="1:27" ht="15" customHeight="1">
      <c r="A11" s="315">
        <v>2</v>
      </c>
      <c r="B11" s="316">
        <v>45250</v>
      </c>
      <c r="C11" s="317"/>
      <c r="D11" s="318" t="s">
        <v>300</v>
      </c>
      <c r="E11" s="319" t="s">
        <v>590</v>
      </c>
      <c r="F11" s="220">
        <v>36.450000000000003</v>
      </c>
      <c r="G11" s="215">
        <v>34.35</v>
      </c>
      <c r="H11" s="220">
        <v>38.6</v>
      </c>
      <c r="I11" s="220" t="s">
        <v>879</v>
      </c>
      <c r="J11" s="320" t="s">
        <v>926</v>
      </c>
      <c r="K11" s="320">
        <f>H11-F11</f>
        <v>2.1499999999999986</v>
      </c>
      <c r="L11" s="321">
        <f>(F11*-0.3)/100</f>
        <v>-0.10935</v>
      </c>
      <c r="M11" s="322">
        <f t="shared" ref="M11" si="1">(K11+L11)/F11</f>
        <v>5.5984910836762644E-2</v>
      </c>
      <c r="N11" s="320" t="s">
        <v>593</v>
      </c>
      <c r="O11" s="323">
        <v>45294</v>
      </c>
      <c r="P11" s="324"/>
      <c r="Q11" s="272">
        <v>45280</v>
      </c>
      <c r="S11" s="37" t="s">
        <v>592</v>
      </c>
    </row>
    <row r="12" spans="1:27" ht="15" customHeight="1">
      <c r="A12" s="351">
        <v>3</v>
      </c>
      <c r="B12" s="352">
        <v>45265</v>
      </c>
      <c r="C12" s="353"/>
      <c r="D12" s="354" t="s">
        <v>437</v>
      </c>
      <c r="E12" s="355" t="s">
        <v>590</v>
      </c>
      <c r="F12" s="332">
        <v>266.5</v>
      </c>
      <c r="G12" s="335">
        <v>254</v>
      </c>
      <c r="H12" s="332">
        <v>268.75</v>
      </c>
      <c r="I12" s="332" t="s">
        <v>889</v>
      </c>
      <c r="J12" s="356" t="s">
        <v>1130</v>
      </c>
      <c r="K12" s="356">
        <f>H12-F12</f>
        <v>2.25</v>
      </c>
      <c r="L12" s="357">
        <f>(F12*-0.3)/100</f>
        <v>-0.79949999999999999</v>
      </c>
      <c r="M12" s="358">
        <f t="shared" ref="M12" si="2">(K12+L12)/F12</f>
        <v>5.4427767354596618E-3</v>
      </c>
      <c r="N12" s="356" t="s">
        <v>610</v>
      </c>
      <c r="O12" s="359">
        <v>45320</v>
      </c>
      <c r="P12" s="360"/>
      <c r="Q12" s="272">
        <v>45280</v>
      </c>
      <c r="S12" s="37" t="s">
        <v>592</v>
      </c>
    </row>
    <row r="13" spans="1:27" ht="15" customHeight="1">
      <c r="A13" s="296">
        <v>4</v>
      </c>
      <c r="B13" s="297">
        <v>45268</v>
      </c>
      <c r="C13" s="298"/>
      <c r="D13" s="299" t="s">
        <v>846</v>
      </c>
      <c r="E13" s="300" t="s">
        <v>590</v>
      </c>
      <c r="F13" s="293">
        <v>1975</v>
      </c>
      <c r="G13" s="294">
        <v>1870</v>
      </c>
      <c r="H13" s="293">
        <v>1860</v>
      </c>
      <c r="I13" s="293" t="s">
        <v>891</v>
      </c>
      <c r="J13" s="301" t="s">
        <v>906</v>
      </c>
      <c r="K13" s="301">
        <f t="shared" ref="K13" si="3">H13-F13</f>
        <v>-115</v>
      </c>
      <c r="L13" s="302">
        <f>(F13*-0.3)/100</f>
        <v>-5.9249999999999998</v>
      </c>
      <c r="M13" s="303">
        <f t="shared" ref="M13" si="4">(K13+L13)/F13</f>
        <v>-6.1227848101265823E-2</v>
      </c>
      <c r="N13" s="301" t="s">
        <v>603</v>
      </c>
      <c r="O13" s="304">
        <v>45292</v>
      </c>
      <c r="P13" s="305"/>
      <c r="Q13" s="272">
        <v>45280</v>
      </c>
      <c r="S13" s="37" t="s">
        <v>592</v>
      </c>
    </row>
    <row r="14" spans="1:27" ht="15" customHeight="1">
      <c r="A14" s="222">
        <v>5</v>
      </c>
      <c r="B14" s="218">
        <v>45278</v>
      </c>
      <c r="C14" s="223"/>
      <c r="D14" s="227" t="s">
        <v>215</v>
      </c>
      <c r="E14" s="224" t="s">
        <v>590</v>
      </c>
      <c r="F14" s="217" t="s">
        <v>896</v>
      </c>
      <c r="G14" s="219">
        <v>593</v>
      </c>
      <c r="H14" s="217"/>
      <c r="I14" s="217" t="s">
        <v>897</v>
      </c>
      <c r="J14" s="219" t="s">
        <v>591</v>
      </c>
      <c r="K14" s="219"/>
      <c r="L14" s="221"/>
      <c r="M14" s="225"/>
      <c r="N14" s="219"/>
      <c r="O14" s="226"/>
      <c r="P14" s="221">
        <f>VLOOKUP(D14,'MidCap Intra'!$B$11:$C$568,2,0)</f>
        <v>622.95000000000005</v>
      </c>
      <c r="Q14" s="272">
        <v>45301</v>
      </c>
      <c r="S14" s="37" t="s">
        <v>592</v>
      </c>
    </row>
    <row r="15" spans="1:27" ht="15" customHeight="1">
      <c r="A15" s="315">
        <v>6</v>
      </c>
      <c r="B15" s="316">
        <v>45280</v>
      </c>
      <c r="C15" s="317"/>
      <c r="D15" s="318" t="s">
        <v>353</v>
      </c>
      <c r="E15" s="319" t="s">
        <v>590</v>
      </c>
      <c r="F15" s="220">
        <v>1120</v>
      </c>
      <c r="G15" s="215">
        <v>1035</v>
      </c>
      <c r="H15" s="220">
        <v>1190</v>
      </c>
      <c r="I15" s="220" t="s">
        <v>899</v>
      </c>
      <c r="J15" s="320" t="s">
        <v>774</v>
      </c>
      <c r="K15" s="320">
        <f>H15-F15</f>
        <v>70</v>
      </c>
      <c r="L15" s="321">
        <f>(F15*-0.3)/100</f>
        <v>-3.36</v>
      </c>
      <c r="M15" s="322">
        <f t="shared" ref="M15" si="5">(K15+L15)/F15</f>
        <v>5.9499999999999997E-2</v>
      </c>
      <c r="N15" s="320" t="s">
        <v>593</v>
      </c>
      <c r="O15" s="323">
        <v>45306</v>
      </c>
      <c r="P15" s="324"/>
      <c r="Q15" s="272"/>
      <c r="S15" s="37" t="s">
        <v>592</v>
      </c>
    </row>
    <row r="16" spans="1:27" ht="15" customHeight="1">
      <c r="A16" s="222">
        <v>7</v>
      </c>
      <c r="B16" s="218">
        <v>45288</v>
      </c>
      <c r="C16" s="223"/>
      <c r="D16" s="227" t="s">
        <v>555</v>
      </c>
      <c r="E16" s="224" t="s">
        <v>590</v>
      </c>
      <c r="F16" s="217" t="s">
        <v>900</v>
      </c>
      <c r="G16" s="219">
        <v>1645</v>
      </c>
      <c r="H16" s="217"/>
      <c r="I16" s="217" t="s">
        <v>901</v>
      </c>
      <c r="J16" s="219" t="s">
        <v>591</v>
      </c>
      <c r="K16" s="219"/>
      <c r="L16" s="221"/>
      <c r="M16" s="225"/>
      <c r="N16" s="219"/>
      <c r="O16" s="226"/>
      <c r="P16" s="221">
        <f>VLOOKUP(D16,'MidCap Intra'!$B$11:$C$568,2,0)</f>
        <v>1709.7</v>
      </c>
      <c r="Q16" s="272">
        <v>45301</v>
      </c>
      <c r="S16" s="37" t="s">
        <v>592</v>
      </c>
    </row>
    <row r="17" spans="1:19" ht="15" customHeight="1">
      <c r="A17" s="315">
        <v>8</v>
      </c>
      <c r="B17" s="316">
        <v>45289</v>
      </c>
      <c r="C17" s="317"/>
      <c r="D17" s="318" t="s">
        <v>904</v>
      </c>
      <c r="E17" s="319" t="s">
        <v>590</v>
      </c>
      <c r="F17" s="220">
        <v>251.5</v>
      </c>
      <c r="G17" s="215">
        <v>229</v>
      </c>
      <c r="H17" s="220">
        <v>279.5</v>
      </c>
      <c r="I17" s="220" t="s">
        <v>905</v>
      </c>
      <c r="J17" s="320" t="s">
        <v>928</v>
      </c>
      <c r="K17" s="320">
        <f>H17-F17</f>
        <v>28</v>
      </c>
      <c r="L17" s="321">
        <f>(F17*-0.3)/100</f>
        <v>-0.75450000000000006</v>
      </c>
      <c r="M17" s="322">
        <f t="shared" ref="M17" si="6">(K17+L17)/F17</f>
        <v>0.10833200795228629</v>
      </c>
      <c r="N17" s="320" t="s">
        <v>593</v>
      </c>
      <c r="O17" s="323">
        <v>45295</v>
      </c>
      <c r="P17" s="324"/>
      <c r="Q17" s="272"/>
      <c r="S17" s="37" t="s">
        <v>592</v>
      </c>
    </row>
    <row r="18" spans="1:19" ht="15" customHeight="1">
      <c r="A18" s="315">
        <v>9</v>
      </c>
      <c r="B18" s="316">
        <v>45292</v>
      </c>
      <c r="C18" s="317"/>
      <c r="D18" s="318" t="s">
        <v>194</v>
      </c>
      <c r="E18" s="319" t="s">
        <v>590</v>
      </c>
      <c r="F18" s="220">
        <v>206.5</v>
      </c>
      <c r="G18" s="215">
        <v>192</v>
      </c>
      <c r="H18" s="220">
        <v>219</v>
      </c>
      <c r="I18" s="220" t="s">
        <v>915</v>
      </c>
      <c r="J18" s="320" t="s">
        <v>941</v>
      </c>
      <c r="K18" s="320">
        <f>H18-F18</f>
        <v>12.5</v>
      </c>
      <c r="L18" s="321">
        <f>(F18*-0.3)/100</f>
        <v>-0.61949999999999994</v>
      </c>
      <c r="M18" s="322">
        <f t="shared" ref="M18" si="7">(K18+L18)/F18</f>
        <v>5.7532687651331717E-2</v>
      </c>
      <c r="N18" s="320" t="s">
        <v>593</v>
      </c>
      <c r="O18" s="323">
        <v>45299</v>
      </c>
      <c r="P18" s="324"/>
      <c r="Q18" s="272"/>
      <c r="S18" s="37" t="s">
        <v>784</v>
      </c>
    </row>
    <row r="19" spans="1:19" ht="15" customHeight="1">
      <c r="A19" s="315">
        <v>10</v>
      </c>
      <c r="B19" s="316">
        <v>45294</v>
      </c>
      <c r="C19" s="317"/>
      <c r="D19" s="318" t="s">
        <v>1013</v>
      </c>
      <c r="E19" s="319" t="s">
        <v>590</v>
      </c>
      <c r="F19" s="220">
        <f>3715-27</f>
        <v>3688</v>
      </c>
      <c r="G19" s="215">
        <v>3540</v>
      </c>
      <c r="H19" s="220">
        <v>3945</v>
      </c>
      <c r="I19" s="220" t="s">
        <v>921</v>
      </c>
      <c r="J19" s="320" t="s">
        <v>1012</v>
      </c>
      <c r="K19" s="320">
        <f>H19-F19</f>
        <v>257</v>
      </c>
      <c r="L19" s="321">
        <f>(F19*-0.3)/100</f>
        <v>-11.063999999999998</v>
      </c>
      <c r="M19" s="322">
        <f t="shared" ref="M19" si="8">(K19+L19)/F19</f>
        <v>6.6685466377440356E-2</v>
      </c>
      <c r="N19" s="320" t="s">
        <v>593</v>
      </c>
      <c r="O19" s="323">
        <v>45310</v>
      </c>
      <c r="P19" s="324"/>
      <c r="Q19" s="272">
        <v>45295</v>
      </c>
      <c r="S19" s="37" t="s">
        <v>592</v>
      </c>
    </row>
    <row r="20" spans="1:19" ht="15" customHeight="1">
      <c r="A20" s="222">
        <v>11</v>
      </c>
      <c r="B20" s="218">
        <v>45294</v>
      </c>
      <c r="C20" s="223"/>
      <c r="D20" s="227" t="s">
        <v>175</v>
      </c>
      <c r="E20" s="224" t="s">
        <v>590</v>
      </c>
      <c r="F20" s="217" t="s">
        <v>922</v>
      </c>
      <c r="G20" s="219">
        <v>9340</v>
      </c>
      <c r="H20" s="217"/>
      <c r="I20" s="217" t="s">
        <v>923</v>
      </c>
      <c r="J20" s="219" t="s">
        <v>591</v>
      </c>
      <c r="K20" s="219"/>
      <c r="L20" s="221"/>
      <c r="M20" s="225"/>
      <c r="N20" s="219"/>
      <c r="O20" s="226"/>
      <c r="P20" s="221">
        <f>VLOOKUP(D20,'MidCap Intra'!$B$11:$C$568,2,0)</f>
        <v>9991.4</v>
      </c>
      <c r="Q20" s="272"/>
      <c r="S20" s="37" t="s">
        <v>592</v>
      </c>
    </row>
    <row r="21" spans="1:19" ht="15" customHeight="1">
      <c r="A21" s="296">
        <v>12</v>
      </c>
      <c r="B21" s="297">
        <v>45294</v>
      </c>
      <c r="C21" s="298"/>
      <c r="D21" s="299" t="s">
        <v>165</v>
      </c>
      <c r="E21" s="300" t="s">
        <v>590</v>
      </c>
      <c r="F21" s="293">
        <v>422.5</v>
      </c>
      <c r="G21" s="294">
        <v>397</v>
      </c>
      <c r="H21" s="293">
        <v>401</v>
      </c>
      <c r="I21" s="293" t="s">
        <v>924</v>
      </c>
      <c r="J21" s="301" t="s">
        <v>1054</v>
      </c>
      <c r="K21" s="301">
        <f t="shared" ref="K21" si="9">H21-F21</f>
        <v>-21.5</v>
      </c>
      <c r="L21" s="302">
        <f>(F21*-0.3)/100</f>
        <v>-1.2675000000000001</v>
      </c>
      <c r="M21" s="303">
        <f t="shared" ref="M21" si="10">(K21+L21)/F21</f>
        <v>-5.3887573964497039E-2</v>
      </c>
      <c r="N21" s="301" t="s">
        <v>603</v>
      </c>
      <c r="O21" s="304">
        <v>45315</v>
      </c>
      <c r="P21" s="305"/>
      <c r="Q21" s="272">
        <v>45299</v>
      </c>
      <c r="S21" s="37" t="s">
        <v>784</v>
      </c>
    </row>
    <row r="22" spans="1:19" ht="15" customHeight="1">
      <c r="A22" s="296">
        <v>13</v>
      </c>
      <c r="B22" s="297">
        <v>45296</v>
      </c>
      <c r="C22" s="298"/>
      <c r="D22" s="299" t="s">
        <v>106</v>
      </c>
      <c r="E22" s="300" t="s">
        <v>590</v>
      </c>
      <c r="F22" s="293">
        <v>3890</v>
      </c>
      <c r="G22" s="294">
        <v>3590</v>
      </c>
      <c r="H22" s="293">
        <v>3560</v>
      </c>
      <c r="I22" s="293" t="s">
        <v>939</v>
      </c>
      <c r="J22" s="301" t="s">
        <v>1063</v>
      </c>
      <c r="K22" s="301">
        <f t="shared" ref="K22:K23" si="11">H22-F22</f>
        <v>-330</v>
      </c>
      <c r="L22" s="302">
        <f>(F22*-0.3)/100</f>
        <v>-11.67</v>
      </c>
      <c r="M22" s="303">
        <f t="shared" ref="M22:M23" si="12">(K22+L22)/F22</f>
        <v>-8.7832904884318774E-2</v>
      </c>
      <c r="N22" s="301" t="s">
        <v>603</v>
      </c>
      <c r="O22" s="304">
        <v>45316</v>
      </c>
      <c r="P22" s="305"/>
      <c r="Q22" s="272">
        <v>45308</v>
      </c>
      <c r="S22" s="37" t="s">
        <v>592</v>
      </c>
    </row>
    <row r="23" spans="1:19" ht="15" customHeight="1">
      <c r="A23" s="296">
        <v>14</v>
      </c>
      <c r="B23" s="297">
        <v>45299</v>
      </c>
      <c r="C23" s="298"/>
      <c r="D23" s="299" t="s">
        <v>82</v>
      </c>
      <c r="E23" s="300" t="s">
        <v>590</v>
      </c>
      <c r="F23" s="293">
        <v>279.5</v>
      </c>
      <c r="G23" s="294">
        <v>258</v>
      </c>
      <c r="H23" s="293">
        <v>258</v>
      </c>
      <c r="I23" s="293" t="s">
        <v>942</v>
      </c>
      <c r="J23" s="301" t="s">
        <v>1054</v>
      </c>
      <c r="K23" s="301">
        <f t="shared" si="11"/>
        <v>-21.5</v>
      </c>
      <c r="L23" s="302">
        <f>(F23*-0.3)/100</f>
        <v>-0.83849999999999991</v>
      </c>
      <c r="M23" s="303">
        <f t="shared" si="12"/>
        <v>-7.9923076923076916E-2</v>
      </c>
      <c r="N23" s="301" t="s">
        <v>603</v>
      </c>
      <c r="O23" s="304">
        <v>45316</v>
      </c>
      <c r="P23" s="305"/>
      <c r="Q23" s="272">
        <v>45303</v>
      </c>
      <c r="S23" s="37" t="s">
        <v>592</v>
      </c>
    </row>
    <row r="24" spans="1:19" ht="15" customHeight="1">
      <c r="A24" s="315">
        <v>15</v>
      </c>
      <c r="B24" s="316">
        <v>45301</v>
      </c>
      <c r="C24" s="317"/>
      <c r="D24" s="318" t="s">
        <v>401</v>
      </c>
      <c r="E24" s="319" t="s">
        <v>590</v>
      </c>
      <c r="F24" s="220">
        <v>3385</v>
      </c>
      <c r="G24" s="215">
        <v>2990</v>
      </c>
      <c r="H24" s="220">
        <v>3652.5</v>
      </c>
      <c r="I24" s="220" t="s">
        <v>956</v>
      </c>
      <c r="J24" s="320" t="s">
        <v>1030</v>
      </c>
      <c r="K24" s="320">
        <f>H24-F24</f>
        <v>267.5</v>
      </c>
      <c r="L24" s="321">
        <f>(F24*-0.3)/100</f>
        <v>-10.154999999999999</v>
      </c>
      <c r="M24" s="322">
        <f t="shared" ref="M24" si="13">(K24+L24)/F24</f>
        <v>7.6025110782865585E-2</v>
      </c>
      <c r="N24" s="320" t="s">
        <v>593</v>
      </c>
      <c r="O24" s="323">
        <v>45310</v>
      </c>
      <c r="P24" s="324"/>
      <c r="Q24" s="272"/>
      <c r="S24" s="37" t="s">
        <v>592</v>
      </c>
    </row>
    <row r="25" spans="1:19" ht="15" customHeight="1">
      <c r="A25" s="222">
        <v>16</v>
      </c>
      <c r="B25" s="218">
        <v>45303</v>
      </c>
      <c r="C25" s="223"/>
      <c r="D25" s="227" t="s">
        <v>161</v>
      </c>
      <c r="E25" s="224" t="s">
        <v>590</v>
      </c>
      <c r="F25" s="217" t="s">
        <v>964</v>
      </c>
      <c r="G25" s="219">
        <v>490</v>
      </c>
      <c r="H25" s="217"/>
      <c r="I25" s="217" t="s">
        <v>965</v>
      </c>
      <c r="J25" s="219" t="s">
        <v>591</v>
      </c>
      <c r="K25" s="219"/>
      <c r="L25" s="221"/>
      <c r="M25" s="225"/>
      <c r="N25" s="219"/>
      <c r="O25" s="226"/>
      <c r="P25" s="221">
        <f>VLOOKUP(D25,'MidCap Intra'!$B$11:$C$568,2,0)</f>
        <v>513.15</v>
      </c>
      <c r="Q25" s="272">
        <v>45309</v>
      </c>
      <c r="S25" s="37" t="s">
        <v>784</v>
      </c>
    </row>
    <row r="26" spans="1:19" ht="15" customHeight="1">
      <c r="A26" s="222">
        <v>17</v>
      </c>
      <c r="B26" s="218">
        <v>45307</v>
      </c>
      <c r="C26" s="223"/>
      <c r="D26" s="227" t="s">
        <v>904</v>
      </c>
      <c r="E26" s="224" t="s">
        <v>590</v>
      </c>
      <c r="F26" s="217" t="s">
        <v>986</v>
      </c>
      <c r="G26" s="219">
        <v>237</v>
      </c>
      <c r="H26" s="217"/>
      <c r="I26" s="217" t="s">
        <v>987</v>
      </c>
      <c r="J26" s="219" t="s">
        <v>591</v>
      </c>
      <c r="K26" s="219"/>
      <c r="L26" s="221"/>
      <c r="M26" s="225"/>
      <c r="N26" s="219"/>
      <c r="O26" s="226"/>
      <c r="P26" s="221"/>
      <c r="Q26" s="272"/>
      <c r="S26" s="37"/>
    </row>
    <row r="27" spans="1:19" ht="15" customHeight="1">
      <c r="A27" s="315">
        <v>18</v>
      </c>
      <c r="B27" s="316">
        <v>45308</v>
      </c>
      <c r="C27" s="317"/>
      <c r="D27" s="318" t="s">
        <v>997</v>
      </c>
      <c r="E27" s="319" t="s">
        <v>590</v>
      </c>
      <c r="F27" s="220">
        <v>168</v>
      </c>
      <c r="G27" s="215">
        <v>157</v>
      </c>
      <c r="H27" s="220">
        <v>179.5</v>
      </c>
      <c r="I27" s="220" t="s">
        <v>998</v>
      </c>
      <c r="J27" s="320" t="s">
        <v>1021</v>
      </c>
      <c r="K27" s="320">
        <f>H27-F27</f>
        <v>11.5</v>
      </c>
      <c r="L27" s="321">
        <f>(F27*-0.3)/100</f>
        <v>-0.504</v>
      </c>
      <c r="M27" s="322">
        <f t="shared" ref="M27" si="14">(K27+L27)/F27</f>
        <v>6.5452380952380956E-2</v>
      </c>
      <c r="N27" s="320" t="s">
        <v>593</v>
      </c>
      <c r="O27" s="323">
        <v>45311</v>
      </c>
      <c r="P27" s="323"/>
      <c r="Q27" s="272">
        <v>45309</v>
      </c>
      <c r="S27" s="37"/>
    </row>
    <row r="28" spans="1:19" ht="15" customHeight="1">
      <c r="A28" s="315">
        <v>19</v>
      </c>
      <c r="B28" s="316">
        <v>45308</v>
      </c>
      <c r="C28" s="317"/>
      <c r="D28" s="318" t="s">
        <v>211</v>
      </c>
      <c r="E28" s="319" t="s">
        <v>590</v>
      </c>
      <c r="F28" s="220">
        <v>2715</v>
      </c>
      <c r="G28" s="215">
        <v>2470</v>
      </c>
      <c r="H28" s="220">
        <v>2895</v>
      </c>
      <c r="I28" s="220" t="s">
        <v>999</v>
      </c>
      <c r="J28" s="320" t="s">
        <v>1139</v>
      </c>
      <c r="K28" s="320">
        <f>H28-F28</f>
        <v>180</v>
      </c>
      <c r="L28" s="321">
        <f>(F28*-0.3)/100</f>
        <v>-8.1449999999999996</v>
      </c>
      <c r="M28" s="322">
        <f t="shared" ref="M28" si="15">(K28+L28)/F28</f>
        <v>6.3298342541436459E-2</v>
      </c>
      <c r="N28" s="320" t="s">
        <v>593</v>
      </c>
      <c r="O28" s="323">
        <v>45320</v>
      </c>
      <c r="P28" s="323"/>
      <c r="Q28" s="272"/>
      <c r="S28" s="37"/>
    </row>
    <row r="29" spans="1:19" ht="15" customHeight="1">
      <c r="A29" s="315">
        <v>20</v>
      </c>
      <c r="B29" s="316">
        <v>45309</v>
      </c>
      <c r="C29" s="317"/>
      <c r="D29" s="318" t="s">
        <v>89</v>
      </c>
      <c r="E29" s="319" t="s">
        <v>590</v>
      </c>
      <c r="F29" s="220">
        <v>449</v>
      </c>
      <c r="G29" s="215">
        <v>421</v>
      </c>
      <c r="H29" s="220">
        <v>475.5</v>
      </c>
      <c r="I29" s="220" t="s">
        <v>1002</v>
      </c>
      <c r="J29" s="320" t="s">
        <v>1022</v>
      </c>
      <c r="K29" s="320">
        <f>H29-F29</f>
        <v>26.5</v>
      </c>
      <c r="L29" s="321">
        <f>(F29*-0.3)/100</f>
        <v>-1.347</v>
      </c>
      <c r="M29" s="322">
        <f t="shared" ref="M29" si="16">(K29+L29)/F29</f>
        <v>5.6020044543429841E-2</v>
      </c>
      <c r="N29" s="320" t="s">
        <v>593</v>
      </c>
      <c r="O29" s="323">
        <v>45311</v>
      </c>
      <c r="P29" s="324"/>
      <c r="Q29" s="272">
        <v>45309</v>
      </c>
      <c r="S29" s="37"/>
    </row>
    <row r="30" spans="1:19" ht="15" customHeight="1">
      <c r="A30" s="222">
        <v>21</v>
      </c>
      <c r="B30" s="218">
        <v>45316</v>
      </c>
      <c r="C30" s="223"/>
      <c r="D30" s="227" t="s">
        <v>401</v>
      </c>
      <c r="E30" s="224" t="s">
        <v>590</v>
      </c>
      <c r="F30" s="217" t="s">
        <v>1074</v>
      </c>
      <c r="G30" s="219">
        <v>3280</v>
      </c>
      <c r="H30" s="217"/>
      <c r="I30" s="217" t="s">
        <v>1075</v>
      </c>
      <c r="J30" s="219" t="s">
        <v>591</v>
      </c>
      <c r="K30" s="219"/>
      <c r="L30" s="221"/>
      <c r="M30" s="225"/>
      <c r="N30" s="219"/>
      <c r="O30" s="226"/>
      <c r="P30" s="221">
        <f>VLOOKUP(D30,'MidCap Intra'!$B$11:$C$568,2,0)</f>
        <v>3706.3</v>
      </c>
      <c r="Q30" s="272"/>
      <c r="S30" s="37"/>
    </row>
    <row r="31" spans="1:19" ht="15" customHeight="1">
      <c r="A31" s="222">
        <v>22</v>
      </c>
      <c r="B31" s="218">
        <v>45316</v>
      </c>
      <c r="C31" s="223"/>
      <c r="D31" s="227" t="s">
        <v>547</v>
      </c>
      <c r="E31" s="224" t="s">
        <v>590</v>
      </c>
      <c r="F31" s="217" t="s">
        <v>1064</v>
      </c>
      <c r="G31" s="219">
        <v>267</v>
      </c>
      <c r="H31" s="217"/>
      <c r="I31" s="217" t="s">
        <v>1065</v>
      </c>
      <c r="J31" s="219" t="s">
        <v>591</v>
      </c>
      <c r="K31" s="219"/>
      <c r="L31" s="221"/>
      <c r="M31" s="225"/>
      <c r="N31" s="219"/>
      <c r="O31" s="226"/>
      <c r="P31" s="221">
        <f>VLOOKUP(D31,'MidCap Intra'!$B$11:$C$568,2,0)</f>
        <v>290.95</v>
      </c>
      <c r="Q31" s="272"/>
      <c r="S31" s="37"/>
    </row>
    <row r="32" spans="1:19" ht="15" customHeight="1">
      <c r="A32" s="222">
        <v>23</v>
      </c>
      <c r="B32" s="218">
        <v>45320</v>
      </c>
      <c r="C32" s="223"/>
      <c r="D32" s="227" t="s">
        <v>386</v>
      </c>
      <c r="E32" s="224" t="s">
        <v>590</v>
      </c>
      <c r="F32" s="217" t="s">
        <v>1137</v>
      </c>
      <c r="G32" s="219">
        <v>1415</v>
      </c>
      <c r="H32" s="217"/>
      <c r="I32" s="217" t="s">
        <v>1138</v>
      </c>
      <c r="J32" s="219" t="s">
        <v>591</v>
      </c>
      <c r="K32" s="219"/>
      <c r="L32" s="221"/>
      <c r="M32" s="225"/>
      <c r="N32" s="219"/>
      <c r="O32" s="226"/>
      <c r="P32" s="221"/>
      <c r="Q32" s="272"/>
      <c r="S32" s="37"/>
    </row>
    <row r="33" spans="1:39" ht="15" customHeight="1">
      <c r="A33" s="222"/>
      <c r="B33" s="218"/>
      <c r="C33" s="223"/>
      <c r="D33" s="227"/>
      <c r="E33" s="224"/>
      <c r="F33" s="217"/>
      <c r="G33" s="219"/>
      <c r="H33" s="217"/>
      <c r="I33" s="217"/>
      <c r="J33" s="219"/>
      <c r="K33" s="219"/>
      <c r="L33" s="221"/>
      <c r="M33" s="225"/>
      <c r="N33" s="219"/>
      <c r="O33" s="226"/>
      <c r="P33" s="221"/>
      <c r="Q33" s="272"/>
      <c r="S33" s="37"/>
    </row>
    <row r="34" spans="1:39" ht="15" customHeight="1">
      <c r="A34" s="222"/>
      <c r="B34" s="218"/>
      <c r="C34" s="223"/>
      <c r="D34" s="227"/>
      <c r="E34" s="224"/>
      <c r="F34" s="217"/>
      <c r="G34" s="219"/>
      <c r="H34" s="217"/>
      <c r="I34" s="217"/>
      <c r="J34" s="219"/>
      <c r="K34" s="219"/>
      <c r="L34" s="221"/>
      <c r="M34" s="225"/>
      <c r="N34" s="219"/>
      <c r="O34" s="226"/>
      <c r="P34" s="221"/>
      <c r="Q34" s="272"/>
      <c r="S34" s="37"/>
    </row>
    <row r="36" spans="1:39" ht="14.25" customHeight="1">
      <c r="A36" s="103"/>
      <c r="B36" s="104"/>
      <c r="C36" s="105"/>
      <c r="D36" s="106"/>
      <c r="E36" s="107"/>
      <c r="F36" s="107"/>
      <c r="G36" s="103"/>
      <c r="H36" s="107"/>
      <c r="I36" s="108"/>
      <c r="J36" s="109"/>
      <c r="K36" s="109"/>
      <c r="L36" s="110"/>
      <c r="M36" s="111"/>
      <c r="N36" s="112"/>
      <c r="O36" s="113"/>
      <c r="P36" s="114"/>
      <c r="Q36" s="114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</row>
    <row r="37" spans="1:39" ht="12" customHeight="1">
      <c r="A37" s="115" t="s">
        <v>594</v>
      </c>
      <c r="B37" s="116"/>
      <c r="C37" s="117"/>
      <c r="E37" s="118"/>
      <c r="F37" s="118"/>
      <c r="G37" s="118"/>
      <c r="H37" s="118"/>
      <c r="I37" s="118"/>
      <c r="J37" s="119"/>
      <c r="K37" s="118"/>
      <c r="L37" s="120"/>
      <c r="M37" s="55"/>
      <c r="N37" s="119"/>
      <c r="O37" s="11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</row>
    <row r="38" spans="1:39" ht="12" customHeight="1">
      <c r="A38" s="121" t="s">
        <v>595</v>
      </c>
      <c r="B38" s="115"/>
      <c r="C38" s="115"/>
      <c r="D38" s="115"/>
      <c r="E38" s="37"/>
      <c r="F38" s="122" t="s">
        <v>596</v>
      </c>
      <c r="G38" s="6"/>
      <c r="H38" s="6"/>
      <c r="I38" s="6"/>
      <c r="J38" s="123"/>
      <c r="K38" s="124"/>
      <c r="L38" s="124"/>
      <c r="M38" s="125"/>
      <c r="N38" s="1"/>
      <c r="O38" s="126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</row>
    <row r="39" spans="1:39" ht="12" customHeight="1">
      <c r="A39" s="115" t="s">
        <v>597</v>
      </c>
      <c r="B39" s="115"/>
      <c r="C39" s="115"/>
      <c r="D39" s="115" t="s">
        <v>598</v>
      </c>
      <c r="E39" s="6"/>
      <c r="F39" s="122" t="s">
        <v>599</v>
      </c>
      <c r="G39" s="6"/>
      <c r="H39" s="6"/>
      <c r="I39" s="6"/>
      <c r="J39" s="123"/>
      <c r="K39" s="124"/>
      <c r="L39" s="124"/>
      <c r="M39" s="125"/>
      <c r="N39" s="1"/>
      <c r="O39" s="126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</row>
    <row r="40" spans="1:39" ht="12" customHeight="1">
      <c r="A40" s="115"/>
      <c r="B40" s="115"/>
      <c r="C40" s="115"/>
      <c r="D40" s="115"/>
      <c r="E40" s="6"/>
      <c r="F40" s="6"/>
      <c r="G40" s="6"/>
      <c r="H40" s="6"/>
      <c r="I40" s="6"/>
      <c r="J40" s="127"/>
      <c r="K40" s="124"/>
      <c r="L40" s="124"/>
      <c r="M40" s="6"/>
      <c r="N40" s="128"/>
      <c r="O40" s="1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</row>
    <row r="41" spans="1:39" ht="12" customHeight="1">
      <c r="A41" s="234"/>
      <c r="B41" s="234"/>
      <c r="C41" s="234"/>
      <c r="D41" s="234"/>
      <c r="E41" s="235"/>
      <c r="F41" s="235"/>
      <c r="G41" s="235"/>
      <c r="H41" s="235"/>
      <c r="I41" s="235"/>
      <c r="J41" s="236"/>
      <c r="K41" s="237"/>
      <c r="L41" s="237"/>
      <c r="M41" s="235"/>
      <c r="N41" s="238"/>
      <c r="O41" s="239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</row>
    <row r="42" spans="1:39" ht="14.25" customHeight="1">
      <c r="A42" s="115"/>
      <c r="B42" s="115"/>
      <c r="C42" s="115"/>
      <c r="D42" s="115"/>
      <c r="E42" s="6"/>
      <c r="F42" s="6"/>
      <c r="G42" s="6"/>
      <c r="H42" s="6"/>
      <c r="I42" s="6"/>
      <c r="J42" s="127"/>
      <c r="K42" s="124"/>
      <c r="L42" s="125"/>
      <c r="M42" s="6"/>
      <c r="N42" s="128"/>
      <c r="O42" s="1"/>
      <c r="P42" s="37"/>
      <c r="Q42" s="37"/>
      <c r="R42" s="37"/>
      <c r="S42" s="6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</row>
    <row r="43" spans="1:39" ht="12.75" customHeight="1">
      <c r="A43" s="138" t="s">
        <v>604</v>
      </c>
      <c r="B43" s="138"/>
      <c r="C43" s="138"/>
      <c r="D43" s="138"/>
      <c r="E43" s="6"/>
      <c r="F43" s="6"/>
      <c r="G43" s="6"/>
      <c r="H43" s="6"/>
      <c r="I43" s="6"/>
      <c r="J43" s="6"/>
      <c r="K43" s="6"/>
      <c r="L43" s="6"/>
      <c r="M43" s="6"/>
      <c r="N43" s="6"/>
      <c r="O43" s="24"/>
      <c r="R43" s="37"/>
      <c r="S43" s="6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</row>
    <row r="44" spans="1:39" ht="38.25" customHeight="1">
      <c r="A44" s="95" t="s">
        <v>16</v>
      </c>
      <c r="B44" s="95" t="s">
        <v>565</v>
      </c>
      <c r="C44" s="95"/>
      <c r="D44" s="96" t="s">
        <v>577</v>
      </c>
      <c r="E44" s="95" t="s">
        <v>578</v>
      </c>
      <c r="F44" s="95" t="s">
        <v>579</v>
      </c>
      <c r="G44" s="95" t="s">
        <v>600</v>
      </c>
      <c r="H44" s="95" t="s">
        <v>581</v>
      </c>
      <c r="I44" s="228" t="s">
        <v>582</v>
      </c>
      <c r="J44" s="230" t="s">
        <v>583</v>
      </c>
      <c r="K44" s="229" t="s">
        <v>605</v>
      </c>
      <c r="L44" s="97" t="s">
        <v>585</v>
      </c>
      <c r="M44" s="139" t="s">
        <v>606</v>
      </c>
      <c r="N44" s="95" t="s">
        <v>607</v>
      </c>
      <c r="O44" s="94" t="s">
        <v>587</v>
      </c>
      <c r="P44" s="96" t="s">
        <v>588</v>
      </c>
      <c r="Q44" s="276"/>
      <c r="R44" s="37"/>
      <c r="S44" s="6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</row>
    <row r="45" spans="1:39" ht="12.75" customHeight="1">
      <c r="A45" s="220">
        <v>1</v>
      </c>
      <c r="B45" s="274">
        <v>45292</v>
      </c>
      <c r="C45" s="248"/>
      <c r="D45" s="248" t="s">
        <v>907</v>
      </c>
      <c r="E45" s="220" t="s">
        <v>602</v>
      </c>
      <c r="F45" s="220">
        <v>1463</v>
      </c>
      <c r="G45" s="220">
        <v>1448</v>
      </c>
      <c r="H45" s="220">
        <v>1479</v>
      </c>
      <c r="I45" s="215" t="s">
        <v>910</v>
      </c>
      <c r="J45" s="306" t="s">
        <v>911</v>
      </c>
      <c r="K45" s="231">
        <f t="shared" ref="K45:K46" si="17">H45-F45</f>
        <v>16</v>
      </c>
      <c r="L45" s="277">
        <f t="shared" ref="L45:L46" si="18">(H45*N45)*0.03%</f>
        <v>310.58999999999997</v>
      </c>
      <c r="M45" s="232">
        <f t="shared" ref="M45:M46" si="19">(K45*N45)-L45</f>
        <v>10889.41</v>
      </c>
      <c r="N45" s="231">
        <v>700</v>
      </c>
      <c r="O45" s="102" t="s">
        <v>593</v>
      </c>
      <c r="P45" s="233">
        <v>45292</v>
      </c>
      <c r="Q45" s="270"/>
      <c r="R45" s="140"/>
      <c r="S45" s="55" t="s">
        <v>980</v>
      </c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141"/>
      <c r="AH45" s="142"/>
      <c r="AI45" s="140"/>
      <c r="AJ45" s="140"/>
      <c r="AK45" s="141"/>
      <c r="AL45" s="141"/>
      <c r="AM45" s="141"/>
    </row>
    <row r="46" spans="1:39" ht="12.75" customHeight="1">
      <c r="A46" s="293">
        <v>2</v>
      </c>
      <c r="B46" s="307">
        <v>45292</v>
      </c>
      <c r="C46" s="308"/>
      <c r="D46" s="308" t="s">
        <v>908</v>
      </c>
      <c r="E46" s="293" t="s">
        <v>602</v>
      </c>
      <c r="F46" s="293">
        <v>2857</v>
      </c>
      <c r="G46" s="293">
        <v>2820</v>
      </c>
      <c r="H46" s="293">
        <v>2820</v>
      </c>
      <c r="I46" s="294" t="s">
        <v>912</v>
      </c>
      <c r="J46" s="309" t="s">
        <v>918</v>
      </c>
      <c r="K46" s="310">
        <f t="shared" si="17"/>
        <v>-37</v>
      </c>
      <c r="L46" s="311">
        <f t="shared" si="18"/>
        <v>253.79999999999998</v>
      </c>
      <c r="M46" s="312">
        <f t="shared" si="19"/>
        <v>-11353.8</v>
      </c>
      <c r="N46" s="310">
        <v>300</v>
      </c>
      <c r="O46" s="313" t="s">
        <v>603</v>
      </c>
      <c r="P46" s="314">
        <v>45293</v>
      </c>
      <c r="Q46" s="270"/>
      <c r="R46" s="140"/>
      <c r="S46" s="55" t="s">
        <v>980</v>
      </c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141"/>
      <c r="AH46" s="142"/>
      <c r="AI46" s="140"/>
      <c r="AJ46" s="140"/>
      <c r="AK46" s="141"/>
      <c r="AL46" s="141"/>
      <c r="AM46" s="141"/>
    </row>
    <row r="47" spans="1:39" ht="12.75" customHeight="1">
      <c r="A47" s="293">
        <v>3</v>
      </c>
      <c r="B47" s="307">
        <v>45292</v>
      </c>
      <c r="C47" s="308"/>
      <c r="D47" s="308" t="s">
        <v>909</v>
      </c>
      <c r="E47" s="293" t="s">
        <v>602</v>
      </c>
      <c r="F47" s="293">
        <v>870</v>
      </c>
      <c r="G47" s="293">
        <v>860</v>
      </c>
      <c r="H47" s="293">
        <v>860</v>
      </c>
      <c r="I47" s="294" t="s">
        <v>913</v>
      </c>
      <c r="J47" s="309" t="s">
        <v>917</v>
      </c>
      <c r="K47" s="310">
        <f t="shared" ref="K47" si="20">H47-F47</f>
        <v>-10</v>
      </c>
      <c r="L47" s="311">
        <f t="shared" ref="L47" si="21">(H47*N47)*0.03%</f>
        <v>258</v>
      </c>
      <c r="M47" s="312">
        <f t="shared" ref="M47" si="22">(K47*N47)-L47</f>
        <v>-10258</v>
      </c>
      <c r="N47" s="310">
        <v>1000</v>
      </c>
      <c r="O47" s="313" t="s">
        <v>603</v>
      </c>
      <c r="P47" s="314">
        <v>45293</v>
      </c>
      <c r="Q47" s="270"/>
      <c r="R47" s="140"/>
      <c r="S47" s="55" t="s">
        <v>980</v>
      </c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141"/>
      <c r="AH47" s="142"/>
      <c r="AI47" s="140"/>
      <c r="AJ47" s="140"/>
      <c r="AK47" s="141"/>
      <c r="AL47" s="141"/>
      <c r="AM47" s="141"/>
    </row>
    <row r="48" spans="1:39" ht="12.75" customHeight="1">
      <c r="A48" s="293">
        <v>4</v>
      </c>
      <c r="B48" s="307">
        <v>45293</v>
      </c>
      <c r="C48" s="308"/>
      <c r="D48" s="308" t="s">
        <v>907</v>
      </c>
      <c r="E48" s="293" t="s">
        <v>602</v>
      </c>
      <c r="F48" s="293">
        <v>1460</v>
      </c>
      <c r="G48" s="293">
        <v>1445</v>
      </c>
      <c r="H48" s="293">
        <v>1445</v>
      </c>
      <c r="I48" s="294" t="s">
        <v>919</v>
      </c>
      <c r="J48" s="309" t="s">
        <v>920</v>
      </c>
      <c r="K48" s="310">
        <f t="shared" ref="K48:K49" si="23">H48-F48</f>
        <v>-15</v>
      </c>
      <c r="L48" s="311">
        <f t="shared" ref="L48:L49" si="24">(H48*N48)*0.03%</f>
        <v>303.45</v>
      </c>
      <c r="M48" s="312">
        <f t="shared" ref="M48:M49" si="25">(K48*N48)-L48</f>
        <v>-10803.45</v>
      </c>
      <c r="N48" s="310">
        <v>700</v>
      </c>
      <c r="O48" s="313" t="s">
        <v>603</v>
      </c>
      <c r="P48" s="314">
        <v>45294</v>
      </c>
      <c r="Q48" s="270"/>
      <c r="R48" s="140"/>
      <c r="S48" s="55" t="s">
        <v>980</v>
      </c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141"/>
      <c r="AH48" s="142"/>
      <c r="AI48" s="140"/>
      <c r="AJ48" s="140"/>
      <c r="AK48" s="141"/>
      <c r="AL48" s="141"/>
      <c r="AM48" s="141"/>
    </row>
    <row r="49" spans="1:39" ht="12.75" customHeight="1">
      <c r="A49" s="332">
        <v>5</v>
      </c>
      <c r="B49" s="333">
        <v>45295</v>
      </c>
      <c r="C49" s="334"/>
      <c r="D49" s="334" t="s">
        <v>929</v>
      </c>
      <c r="E49" s="332" t="s">
        <v>602</v>
      </c>
      <c r="F49" s="332">
        <v>2626</v>
      </c>
      <c r="G49" s="332">
        <v>2592</v>
      </c>
      <c r="H49" s="332">
        <v>2627</v>
      </c>
      <c r="I49" s="335" t="s">
        <v>930</v>
      </c>
      <c r="J49" s="336" t="s">
        <v>806</v>
      </c>
      <c r="K49" s="337">
        <f t="shared" si="23"/>
        <v>1</v>
      </c>
      <c r="L49" s="338">
        <f t="shared" si="24"/>
        <v>236.42999999999998</v>
      </c>
      <c r="M49" s="339">
        <f t="shared" si="25"/>
        <v>63.570000000000022</v>
      </c>
      <c r="N49" s="337">
        <v>300</v>
      </c>
      <c r="O49" s="340" t="s">
        <v>610</v>
      </c>
      <c r="P49" s="341">
        <v>45296</v>
      </c>
      <c r="Q49" s="270"/>
      <c r="R49" s="140"/>
      <c r="S49" s="55" t="s">
        <v>980</v>
      </c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141"/>
      <c r="AH49" s="142"/>
      <c r="AI49" s="140"/>
      <c r="AJ49" s="140"/>
      <c r="AK49" s="141"/>
      <c r="AL49" s="141"/>
      <c r="AM49" s="141"/>
    </row>
    <row r="50" spans="1:39" ht="12.75" customHeight="1">
      <c r="A50" s="293">
        <v>6</v>
      </c>
      <c r="B50" s="307">
        <v>45295</v>
      </c>
      <c r="C50" s="308"/>
      <c r="D50" s="308" t="s">
        <v>934</v>
      </c>
      <c r="E50" s="293" t="s">
        <v>602</v>
      </c>
      <c r="F50" s="293">
        <v>2724</v>
      </c>
      <c r="G50" s="293">
        <v>2693</v>
      </c>
      <c r="H50" s="293">
        <v>2693</v>
      </c>
      <c r="I50" s="294" t="s">
        <v>937</v>
      </c>
      <c r="J50" s="309" t="s">
        <v>938</v>
      </c>
      <c r="K50" s="310">
        <f t="shared" ref="K50:K51" si="26">H50-F50</f>
        <v>-31</v>
      </c>
      <c r="L50" s="311">
        <f t="shared" ref="L50:L51" si="27">(H50*N50)*0.03%</f>
        <v>323.15999999999997</v>
      </c>
      <c r="M50" s="312">
        <f t="shared" ref="M50:M51" si="28">(K50*N50)-L50</f>
        <v>-12723.16</v>
      </c>
      <c r="N50" s="310">
        <v>400</v>
      </c>
      <c r="O50" s="313" t="s">
        <v>603</v>
      </c>
      <c r="P50" s="314">
        <v>45296</v>
      </c>
      <c r="Q50" s="270"/>
      <c r="R50" s="140"/>
      <c r="S50" s="55" t="s">
        <v>592</v>
      </c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141"/>
      <c r="AH50" s="142"/>
      <c r="AI50" s="140"/>
      <c r="AJ50" s="140"/>
      <c r="AK50" s="141"/>
      <c r="AL50" s="141"/>
      <c r="AM50" s="141"/>
    </row>
    <row r="51" spans="1:39" ht="12.75" customHeight="1">
      <c r="A51" s="220">
        <v>7</v>
      </c>
      <c r="B51" s="274">
        <v>45299</v>
      </c>
      <c r="C51" s="248"/>
      <c r="D51" s="248" t="s">
        <v>943</v>
      </c>
      <c r="E51" s="220" t="s">
        <v>602</v>
      </c>
      <c r="F51" s="220">
        <v>10080</v>
      </c>
      <c r="G51" s="220">
        <v>9880</v>
      </c>
      <c r="H51" s="220">
        <v>10257.5</v>
      </c>
      <c r="I51" s="215" t="s">
        <v>944</v>
      </c>
      <c r="J51" s="306" t="s">
        <v>988</v>
      </c>
      <c r="K51" s="231">
        <f t="shared" si="26"/>
        <v>177.5</v>
      </c>
      <c r="L51" s="277">
        <f t="shared" si="27"/>
        <v>153.86249999999998</v>
      </c>
      <c r="M51" s="232">
        <f t="shared" si="28"/>
        <v>8721.1375000000007</v>
      </c>
      <c r="N51" s="231">
        <v>50</v>
      </c>
      <c r="O51" s="102" t="s">
        <v>593</v>
      </c>
      <c r="P51" s="233">
        <v>45307</v>
      </c>
      <c r="Q51" s="270"/>
      <c r="R51" s="140"/>
      <c r="S51" s="55" t="s">
        <v>980</v>
      </c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141"/>
      <c r="AH51" s="142"/>
      <c r="AI51" s="140"/>
      <c r="AJ51" s="140"/>
      <c r="AK51" s="141"/>
      <c r="AL51" s="141"/>
      <c r="AM51" s="141"/>
    </row>
    <row r="52" spans="1:39" ht="12.75" customHeight="1">
      <c r="A52" s="293">
        <v>8</v>
      </c>
      <c r="B52" s="307">
        <v>45301</v>
      </c>
      <c r="C52" s="308"/>
      <c r="D52" s="308" t="s">
        <v>954</v>
      </c>
      <c r="E52" s="293" t="s">
        <v>602</v>
      </c>
      <c r="F52" s="293">
        <v>241</v>
      </c>
      <c r="G52" s="293">
        <v>238</v>
      </c>
      <c r="H52" s="293">
        <v>238</v>
      </c>
      <c r="I52" s="294" t="s">
        <v>955</v>
      </c>
      <c r="J52" s="309" t="s">
        <v>974</v>
      </c>
      <c r="K52" s="310">
        <f t="shared" ref="K52" si="29">H52-F52</f>
        <v>-3</v>
      </c>
      <c r="L52" s="311">
        <f t="shared" ref="L52" si="30">(H52*N52)*0.03%</f>
        <v>257.03999999999996</v>
      </c>
      <c r="M52" s="312">
        <f t="shared" ref="M52" si="31">(K52*N52)-L52</f>
        <v>-11057.04</v>
      </c>
      <c r="N52" s="310">
        <v>3600</v>
      </c>
      <c r="O52" s="313" t="s">
        <v>603</v>
      </c>
      <c r="P52" s="314">
        <v>45306</v>
      </c>
      <c r="Q52" s="270"/>
      <c r="R52" s="140"/>
      <c r="S52" s="55" t="s">
        <v>980</v>
      </c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141"/>
      <c r="AH52" s="142"/>
      <c r="AI52" s="140"/>
      <c r="AJ52" s="140"/>
      <c r="AK52" s="141"/>
      <c r="AL52" s="141"/>
      <c r="AM52" s="141"/>
    </row>
    <row r="53" spans="1:39" ht="12.75" customHeight="1">
      <c r="A53" s="220">
        <v>9</v>
      </c>
      <c r="B53" s="274">
        <v>45301</v>
      </c>
      <c r="C53" s="248"/>
      <c r="D53" s="248" t="s">
        <v>957</v>
      </c>
      <c r="E53" s="220" t="s">
        <v>602</v>
      </c>
      <c r="F53" s="220">
        <v>2645</v>
      </c>
      <c r="G53" s="220">
        <v>2595</v>
      </c>
      <c r="H53" s="220">
        <v>2692.5</v>
      </c>
      <c r="I53" s="215" t="s">
        <v>958</v>
      </c>
      <c r="J53" s="306" t="s">
        <v>612</v>
      </c>
      <c r="K53" s="231">
        <f t="shared" ref="K53:K54" si="32">H53-F53</f>
        <v>47.5</v>
      </c>
      <c r="L53" s="277">
        <f t="shared" ref="L53:L54" si="33">(H53*N53)*0.03%</f>
        <v>201.93749999999997</v>
      </c>
      <c r="M53" s="232">
        <f t="shared" ref="M53:M54" si="34">(K53*N53)-L53</f>
        <v>11673.0625</v>
      </c>
      <c r="N53" s="231">
        <v>250</v>
      </c>
      <c r="O53" s="102" t="s">
        <v>593</v>
      </c>
      <c r="P53" s="233">
        <v>45302</v>
      </c>
      <c r="Q53" s="270"/>
      <c r="R53" s="140"/>
      <c r="S53" s="55" t="s">
        <v>592</v>
      </c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141"/>
      <c r="AH53" s="142"/>
      <c r="AI53" s="140"/>
      <c r="AJ53" s="140"/>
      <c r="AK53" s="141"/>
      <c r="AL53" s="141"/>
      <c r="AM53" s="141"/>
    </row>
    <row r="54" spans="1:39" ht="12.75" customHeight="1">
      <c r="A54" s="293">
        <v>10</v>
      </c>
      <c r="B54" s="307">
        <v>45303</v>
      </c>
      <c r="C54" s="308"/>
      <c r="D54" s="308" t="s">
        <v>962</v>
      </c>
      <c r="E54" s="293" t="s">
        <v>602</v>
      </c>
      <c r="F54" s="293">
        <v>5365</v>
      </c>
      <c r="G54" s="293">
        <v>5298</v>
      </c>
      <c r="H54" s="293">
        <v>5325</v>
      </c>
      <c r="I54" s="294" t="s">
        <v>963</v>
      </c>
      <c r="J54" s="309" t="s">
        <v>975</v>
      </c>
      <c r="K54" s="310">
        <f t="shared" si="32"/>
        <v>-40</v>
      </c>
      <c r="L54" s="311">
        <f t="shared" si="33"/>
        <v>239.62499999999997</v>
      </c>
      <c r="M54" s="312">
        <f t="shared" si="34"/>
        <v>-6239.625</v>
      </c>
      <c r="N54" s="310">
        <v>150</v>
      </c>
      <c r="O54" s="313" t="s">
        <v>603</v>
      </c>
      <c r="P54" s="314">
        <v>45306</v>
      </c>
      <c r="Q54" s="270"/>
      <c r="R54" s="140"/>
      <c r="S54" s="55" t="s">
        <v>980</v>
      </c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141"/>
      <c r="AH54" s="142"/>
      <c r="AI54" s="140"/>
      <c r="AJ54" s="140"/>
      <c r="AK54" s="141"/>
      <c r="AL54" s="141"/>
      <c r="AM54" s="141"/>
    </row>
    <row r="55" spans="1:39" ht="12.75" customHeight="1">
      <c r="A55" s="220">
        <v>11</v>
      </c>
      <c r="B55" s="274">
        <v>45303</v>
      </c>
      <c r="C55" s="248"/>
      <c r="D55" s="248" t="s">
        <v>969</v>
      </c>
      <c r="E55" s="220" t="s">
        <v>602</v>
      </c>
      <c r="F55" s="220">
        <v>21910</v>
      </c>
      <c r="G55" s="220">
        <v>21795</v>
      </c>
      <c r="H55" s="220">
        <v>22055</v>
      </c>
      <c r="I55" s="215" t="s">
        <v>970</v>
      </c>
      <c r="J55" s="306" t="s">
        <v>736</v>
      </c>
      <c r="K55" s="231">
        <f t="shared" ref="K55:K56" si="35">H55-F55</f>
        <v>145</v>
      </c>
      <c r="L55" s="277">
        <f t="shared" ref="L55:L56" si="36">(H55*N55)*0.03%</f>
        <v>330.82499999999999</v>
      </c>
      <c r="M55" s="232">
        <f t="shared" ref="M55:M56" si="37">(K55*N55)-L55</f>
        <v>6919.1750000000002</v>
      </c>
      <c r="N55" s="231">
        <v>50</v>
      </c>
      <c r="O55" s="102" t="s">
        <v>593</v>
      </c>
      <c r="P55" s="233">
        <v>45306</v>
      </c>
      <c r="Q55" s="270"/>
      <c r="R55" s="140"/>
      <c r="S55" s="55" t="s">
        <v>592</v>
      </c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141"/>
      <c r="AH55" s="142"/>
      <c r="AI55" s="140"/>
      <c r="AJ55" s="140"/>
      <c r="AK55" s="141"/>
      <c r="AL55" s="141"/>
      <c r="AM55" s="141"/>
    </row>
    <row r="56" spans="1:39" ht="12.75" customHeight="1">
      <c r="A56" s="293">
        <v>12</v>
      </c>
      <c r="B56" s="307">
        <v>45307</v>
      </c>
      <c r="C56" s="308"/>
      <c r="D56" s="308" t="s">
        <v>984</v>
      </c>
      <c r="E56" s="293" t="s">
        <v>602</v>
      </c>
      <c r="F56" s="293">
        <v>3887.5</v>
      </c>
      <c r="G56" s="293">
        <v>3838</v>
      </c>
      <c r="H56" s="293">
        <v>3838</v>
      </c>
      <c r="I56" s="294" t="s">
        <v>985</v>
      </c>
      <c r="J56" s="309" t="s">
        <v>989</v>
      </c>
      <c r="K56" s="310">
        <f t="shared" si="35"/>
        <v>-49.5</v>
      </c>
      <c r="L56" s="311">
        <f t="shared" si="36"/>
        <v>230.27999999999997</v>
      </c>
      <c r="M56" s="312">
        <f t="shared" si="37"/>
        <v>-10130.280000000001</v>
      </c>
      <c r="N56" s="310">
        <v>200</v>
      </c>
      <c r="O56" s="313" t="s">
        <v>603</v>
      </c>
      <c r="P56" s="314">
        <v>45307</v>
      </c>
      <c r="Q56" s="270"/>
      <c r="R56" s="140"/>
      <c r="S56" s="55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141"/>
      <c r="AH56" s="142"/>
      <c r="AI56" s="140"/>
      <c r="AJ56" s="140"/>
      <c r="AK56" s="141"/>
      <c r="AL56" s="141"/>
      <c r="AM56" s="141"/>
    </row>
    <row r="57" spans="1:39" ht="12.75" customHeight="1">
      <c r="A57" s="293">
        <v>13</v>
      </c>
      <c r="B57" s="307">
        <v>45311</v>
      </c>
      <c r="C57" s="308"/>
      <c r="D57" s="308" t="s">
        <v>1016</v>
      </c>
      <c r="E57" s="293" t="s">
        <v>602</v>
      </c>
      <c r="F57" s="293">
        <v>746.5</v>
      </c>
      <c r="G57" s="293">
        <v>737</v>
      </c>
      <c r="H57" s="293">
        <v>738.5</v>
      </c>
      <c r="I57" s="294" t="s">
        <v>1017</v>
      </c>
      <c r="J57" s="309" t="s">
        <v>1018</v>
      </c>
      <c r="K57" s="310">
        <f t="shared" ref="K57" si="38">H57-F57</f>
        <v>-8</v>
      </c>
      <c r="L57" s="311">
        <f t="shared" ref="L57" si="39">(H57*N57)*0.03%</f>
        <v>221.54999999999998</v>
      </c>
      <c r="M57" s="312">
        <f t="shared" ref="M57" si="40">(K57*N57)-L57</f>
        <v>-8221.5499999999993</v>
      </c>
      <c r="N57" s="310">
        <v>1000</v>
      </c>
      <c r="O57" s="313" t="s">
        <v>603</v>
      </c>
      <c r="P57" s="314">
        <v>45311</v>
      </c>
      <c r="Q57" s="270"/>
      <c r="R57" s="140"/>
      <c r="S57" s="55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141"/>
      <c r="AH57" s="142"/>
      <c r="AI57" s="140"/>
      <c r="AJ57" s="140"/>
      <c r="AK57" s="141"/>
      <c r="AL57" s="141"/>
      <c r="AM57" s="141"/>
    </row>
    <row r="58" spans="1:39" ht="12.75" customHeight="1">
      <c r="A58" s="332">
        <v>14</v>
      </c>
      <c r="B58" s="333">
        <v>45311</v>
      </c>
      <c r="C58" s="334"/>
      <c r="D58" s="334" t="s">
        <v>969</v>
      </c>
      <c r="E58" s="332" t="s">
        <v>602</v>
      </c>
      <c r="F58" s="332">
        <v>21650</v>
      </c>
      <c r="G58" s="332">
        <v>21550</v>
      </c>
      <c r="H58" s="332">
        <v>21655</v>
      </c>
      <c r="I58" s="335" t="s">
        <v>1019</v>
      </c>
      <c r="J58" s="336" t="s">
        <v>1020</v>
      </c>
      <c r="K58" s="337">
        <f t="shared" ref="K58" si="41">H58-F58</f>
        <v>5</v>
      </c>
      <c r="L58" s="338">
        <f t="shared" ref="L58" si="42">(H58*N58)*0.03%</f>
        <v>324.82499999999999</v>
      </c>
      <c r="M58" s="339">
        <f t="shared" ref="M58" si="43">(K58*N58)-L58</f>
        <v>-74.824999999999989</v>
      </c>
      <c r="N58" s="337">
        <v>50</v>
      </c>
      <c r="O58" s="340" t="s">
        <v>610</v>
      </c>
      <c r="P58" s="341">
        <v>45311</v>
      </c>
      <c r="Q58" s="270"/>
      <c r="R58" s="140"/>
      <c r="S58" s="55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141"/>
      <c r="AH58" s="142"/>
      <c r="AI58" s="140"/>
      <c r="AJ58" s="140"/>
      <c r="AK58" s="141"/>
      <c r="AL58" s="141"/>
      <c r="AM58" s="141"/>
    </row>
    <row r="59" spans="1:39" ht="12.75" customHeight="1">
      <c r="A59" s="220">
        <v>15</v>
      </c>
      <c r="B59" s="274">
        <v>45314</v>
      </c>
      <c r="C59" s="248"/>
      <c r="D59" s="248" t="s">
        <v>1028</v>
      </c>
      <c r="E59" s="220" t="s">
        <v>888</v>
      </c>
      <c r="F59" s="220">
        <v>21410</v>
      </c>
      <c r="G59" s="220">
        <v>21590</v>
      </c>
      <c r="H59" s="220">
        <v>21310</v>
      </c>
      <c r="I59" s="215" t="s">
        <v>1029</v>
      </c>
      <c r="J59" s="306" t="s">
        <v>613</v>
      </c>
      <c r="K59" s="231">
        <f>F59-H59</f>
        <v>100</v>
      </c>
      <c r="L59" s="277">
        <f t="shared" ref="L59" si="44">(H59*N59)*0.03%</f>
        <v>319.64999999999998</v>
      </c>
      <c r="M59" s="232">
        <f t="shared" ref="M59" si="45">(K59*N59)-L59</f>
        <v>4680.3500000000004</v>
      </c>
      <c r="N59" s="231">
        <v>50</v>
      </c>
      <c r="O59" s="102" t="s">
        <v>593</v>
      </c>
      <c r="P59" s="233">
        <v>45314</v>
      </c>
      <c r="Q59" s="270"/>
      <c r="R59" s="140"/>
      <c r="S59" s="55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141"/>
      <c r="AH59" s="142"/>
      <c r="AI59" s="140"/>
      <c r="AJ59" s="140"/>
      <c r="AK59" s="141"/>
      <c r="AL59" s="141"/>
      <c r="AM59" s="141"/>
    </row>
    <row r="60" spans="1:39" ht="12.75" customHeight="1">
      <c r="A60" s="332">
        <v>16</v>
      </c>
      <c r="B60" s="333">
        <v>45315</v>
      </c>
      <c r="C60" s="334"/>
      <c r="D60" s="334" t="s">
        <v>1028</v>
      </c>
      <c r="E60" s="332" t="s">
        <v>888</v>
      </c>
      <c r="F60" s="332">
        <v>21400</v>
      </c>
      <c r="G60" s="332">
        <v>21590</v>
      </c>
      <c r="H60" s="332">
        <v>21390</v>
      </c>
      <c r="I60" s="335" t="s">
        <v>1029</v>
      </c>
      <c r="J60" s="336" t="s">
        <v>1042</v>
      </c>
      <c r="K60" s="337">
        <f>F60-H60</f>
        <v>10</v>
      </c>
      <c r="L60" s="338">
        <f t="shared" ref="L60" si="46">(H60*N60)*0.03%</f>
        <v>320.84999999999997</v>
      </c>
      <c r="M60" s="339">
        <f t="shared" ref="M60" si="47">(K60*N60)-L60</f>
        <v>179.15000000000003</v>
      </c>
      <c r="N60" s="337">
        <v>50</v>
      </c>
      <c r="O60" s="340" t="s">
        <v>610</v>
      </c>
      <c r="P60" s="341">
        <v>45314</v>
      </c>
      <c r="Q60" s="270"/>
      <c r="R60" s="140"/>
      <c r="S60" s="55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141"/>
      <c r="AH60" s="142"/>
      <c r="AI60" s="140"/>
      <c r="AJ60" s="140"/>
      <c r="AK60" s="141"/>
      <c r="AL60" s="141"/>
      <c r="AM60" s="141"/>
    </row>
    <row r="61" spans="1:39" ht="12.75" customHeight="1">
      <c r="A61" s="332">
        <v>17</v>
      </c>
      <c r="B61" s="333">
        <v>45315</v>
      </c>
      <c r="C61" s="334"/>
      <c r="D61" s="334" t="s">
        <v>1052</v>
      </c>
      <c r="E61" s="332" t="s">
        <v>602</v>
      </c>
      <c r="F61" s="332">
        <v>5667.5</v>
      </c>
      <c r="G61" s="332">
        <v>5600</v>
      </c>
      <c r="H61" s="332">
        <v>5670</v>
      </c>
      <c r="I61" s="335" t="s">
        <v>1053</v>
      </c>
      <c r="J61" s="336" t="s">
        <v>1076</v>
      </c>
      <c r="K61" s="337">
        <f>H61-F61</f>
        <v>2.5</v>
      </c>
      <c r="L61" s="338">
        <f t="shared" ref="L61:L62" si="48">(H61*N61)*0.03%</f>
        <v>255.14999999999998</v>
      </c>
      <c r="M61" s="339">
        <f t="shared" ref="M61:M62" si="49">(K61*N61)-L61</f>
        <v>119.85000000000002</v>
      </c>
      <c r="N61" s="337">
        <v>150</v>
      </c>
      <c r="O61" s="340" t="s">
        <v>610</v>
      </c>
      <c r="P61" s="341">
        <v>45314</v>
      </c>
      <c r="Q61" s="270"/>
      <c r="R61" s="140"/>
      <c r="S61" s="55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141"/>
      <c r="AH61" s="142"/>
      <c r="AI61" s="140"/>
      <c r="AJ61" s="140"/>
      <c r="AK61" s="141"/>
      <c r="AL61" s="141"/>
      <c r="AM61" s="141"/>
    </row>
    <row r="62" spans="1:39" ht="12.75" customHeight="1">
      <c r="A62" s="293">
        <v>18</v>
      </c>
      <c r="B62" s="307">
        <v>45316</v>
      </c>
      <c r="C62" s="308"/>
      <c r="D62" s="308" t="s">
        <v>1066</v>
      </c>
      <c r="E62" s="293" t="s">
        <v>602</v>
      </c>
      <c r="F62" s="293">
        <v>454.5</v>
      </c>
      <c r="G62" s="293">
        <v>448</v>
      </c>
      <c r="H62" s="293">
        <v>448.5</v>
      </c>
      <c r="I62" s="294" t="s">
        <v>1081</v>
      </c>
      <c r="J62" s="309" t="s">
        <v>1129</v>
      </c>
      <c r="K62" s="310">
        <f t="shared" ref="K62" si="50">H62-F62</f>
        <v>-6</v>
      </c>
      <c r="L62" s="311">
        <f t="shared" si="48"/>
        <v>215.27999999999997</v>
      </c>
      <c r="M62" s="312">
        <f t="shared" si="49"/>
        <v>-9815.2800000000007</v>
      </c>
      <c r="N62" s="310">
        <v>1600</v>
      </c>
      <c r="O62" s="313" t="s">
        <v>603</v>
      </c>
      <c r="P62" s="314">
        <v>45320</v>
      </c>
      <c r="Q62" s="270"/>
      <c r="R62" s="140"/>
      <c r="S62" s="55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141"/>
      <c r="AH62" s="142"/>
      <c r="AI62" s="140"/>
      <c r="AJ62" s="140"/>
      <c r="AK62" s="141"/>
      <c r="AL62" s="141"/>
      <c r="AM62" s="141"/>
    </row>
    <row r="63" spans="1:39" ht="12.75" customHeight="1">
      <c r="A63" s="220">
        <v>23</v>
      </c>
      <c r="B63" s="274">
        <v>45316</v>
      </c>
      <c r="C63" s="248"/>
      <c r="D63" s="248" t="s">
        <v>1077</v>
      </c>
      <c r="E63" s="220" t="s">
        <v>602</v>
      </c>
      <c r="F63" s="220">
        <v>142</v>
      </c>
      <c r="G63" s="220">
        <v>140</v>
      </c>
      <c r="H63" s="220">
        <v>144</v>
      </c>
      <c r="I63" s="215" t="s">
        <v>1078</v>
      </c>
      <c r="J63" s="306" t="s">
        <v>1128</v>
      </c>
      <c r="K63" s="231">
        <f>H63-F63</f>
        <v>2</v>
      </c>
      <c r="L63" s="277">
        <f t="shared" ref="L63" si="51">(H63*N63)*0.03%</f>
        <v>215.99999999999997</v>
      </c>
      <c r="M63" s="232">
        <f t="shared" ref="M63" si="52">(K63*N63)-L63</f>
        <v>9784</v>
      </c>
      <c r="N63" s="231">
        <v>5000</v>
      </c>
      <c r="O63" s="102" t="s">
        <v>593</v>
      </c>
      <c r="P63" s="233">
        <v>45320</v>
      </c>
      <c r="Q63" s="270"/>
      <c r="R63" s="140"/>
      <c r="S63" s="55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141"/>
      <c r="AH63" s="142"/>
      <c r="AI63" s="140"/>
      <c r="AJ63" s="140"/>
      <c r="AK63" s="141"/>
      <c r="AL63" s="141"/>
      <c r="AM63" s="141"/>
    </row>
    <row r="64" spans="1:39" ht="12.75" customHeight="1">
      <c r="A64" s="217">
        <v>24</v>
      </c>
      <c r="B64" s="278">
        <v>45320</v>
      </c>
      <c r="C64" s="271"/>
      <c r="D64" s="271" t="s">
        <v>1134</v>
      </c>
      <c r="E64" s="217" t="s">
        <v>602</v>
      </c>
      <c r="F64" s="217" t="s">
        <v>1135</v>
      </c>
      <c r="G64" s="217">
        <v>1334</v>
      </c>
      <c r="H64" s="217"/>
      <c r="I64" s="219" t="s">
        <v>1136</v>
      </c>
      <c r="J64" s="216" t="s">
        <v>591</v>
      </c>
      <c r="K64" s="98"/>
      <c r="L64" s="101"/>
      <c r="M64" s="273"/>
      <c r="N64" s="98"/>
      <c r="O64" s="100"/>
      <c r="P64" s="279"/>
      <c r="Q64" s="270"/>
      <c r="R64" s="140"/>
      <c r="S64" s="55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141"/>
      <c r="AH64" s="142"/>
      <c r="AI64" s="140"/>
      <c r="AJ64" s="140"/>
      <c r="AK64" s="141"/>
      <c r="AL64" s="141"/>
      <c r="AM64" s="141"/>
    </row>
    <row r="65" spans="1:39" ht="12.75" customHeight="1">
      <c r="A65" s="217"/>
      <c r="B65" s="278"/>
      <c r="C65" s="271"/>
      <c r="D65" s="271"/>
      <c r="E65" s="217"/>
      <c r="F65" s="217"/>
      <c r="G65" s="217"/>
      <c r="H65" s="217"/>
      <c r="I65" s="219"/>
      <c r="J65" s="216"/>
      <c r="K65" s="98"/>
      <c r="L65" s="101"/>
      <c r="M65" s="273"/>
      <c r="N65" s="98"/>
      <c r="O65" s="100"/>
      <c r="P65" s="279"/>
      <c r="Q65" s="270"/>
      <c r="R65" s="140"/>
      <c r="S65" s="55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141"/>
      <c r="AH65" s="142"/>
      <c r="AI65" s="140"/>
      <c r="AJ65" s="140"/>
      <c r="AK65" s="141"/>
      <c r="AL65" s="141"/>
      <c r="AM65" s="141"/>
    </row>
    <row r="66" spans="1:39" ht="12.75" customHeight="1">
      <c r="A66" s="217"/>
      <c r="B66" s="278"/>
      <c r="C66" s="271"/>
      <c r="D66" s="271"/>
      <c r="E66" s="217"/>
      <c r="F66" s="217"/>
      <c r="G66" s="217"/>
      <c r="H66" s="217"/>
      <c r="I66" s="219"/>
      <c r="J66" s="216"/>
      <c r="K66" s="98"/>
      <c r="L66" s="101"/>
      <c r="M66" s="273"/>
      <c r="N66" s="98"/>
      <c r="O66" s="100"/>
      <c r="P66" s="279"/>
      <c r="Q66" s="270"/>
      <c r="R66" s="140"/>
      <c r="S66" s="55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141"/>
      <c r="AH66" s="142"/>
      <c r="AI66" s="140"/>
      <c r="AJ66" s="140"/>
      <c r="AK66" s="141"/>
      <c r="AL66" s="141"/>
      <c r="AM66" s="141"/>
    </row>
    <row r="68" spans="1:39" ht="12.75" customHeight="1">
      <c r="A68" s="141"/>
      <c r="B68" s="144"/>
      <c r="C68" s="140"/>
      <c r="D68" s="140"/>
      <c r="E68" s="141"/>
      <c r="F68" s="141"/>
      <c r="G68" s="141"/>
      <c r="H68" s="145"/>
      <c r="I68" s="145"/>
      <c r="J68" s="145"/>
      <c r="K68" s="140"/>
      <c r="L68" s="141"/>
      <c r="M68" s="141"/>
      <c r="N68" s="141"/>
      <c r="O68" s="145"/>
      <c r="P68" s="145"/>
      <c r="Q68" s="145"/>
      <c r="R68" s="140"/>
      <c r="S68" s="55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141"/>
      <c r="AH68" s="142"/>
      <c r="AI68" s="140"/>
      <c r="AJ68" s="140"/>
      <c r="AK68" s="141"/>
      <c r="AL68" s="141"/>
      <c r="AM68" s="141"/>
    </row>
    <row r="69" spans="1:39">
      <c r="A69" s="146" t="s">
        <v>608</v>
      </c>
      <c r="B69" s="146"/>
      <c r="C69" s="146"/>
      <c r="D69" s="146"/>
      <c r="E69" s="147"/>
      <c r="F69" s="108"/>
      <c r="G69" s="108"/>
      <c r="H69" s="108"/>
      <c r="I69" s="108"/>
      <c r="J69" s="1"/>
      <c r="K69" s="6"/>
      <c r="L69" s="6"/>
      <c r="M69" s="6"/>
      <c r="N69" s="1"/>
      <c r="O69" s="1"/>
      <c r="P69" s="37"/>
      <c r="Q69" s="37"/>
      <c r="R69" s="37"/>
      <c r="S69" s="6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37"/>
      <c r="AH69" s="37"/>
      <c r="AI69" s="37"/>
      <c r="AJ69" s="37"/>
      <c r="AK69" s="37"/>
      <c r="AL69" s="37"/>
      <c r="AM69" s="37"/>
    </row>
    <row r="70" spans="1:39" ht="38.25">
      <c r="A70" s="95" t="s">
        <v>16</v>
      </c>
      <c r="B70" s="95" t="s">
        <v>565</v>
      </c>
      <c r="C70" s="95"/>
      <c r="D70" s="96" t="s">
        <v>577</v>
      </c>
      <c r="E70" s="95" t="s">
        <v>578</v>
      </c>
      <c r="F70" s="95" t="s">
        <v>579</v>
      </c>
      <c r="G70" s="95" t="s">
        <v>600</v>
      </c>
      <c r="H70" s="95" t="s">
        <v>581</v>
      </c>
      <c r="I70" s="95" t="s">
        <v>582</v>
      </c>
      <c r="J70" s="94" t="s">
        <v>583</v>
      </c>
      <c r="K70" s="94" t="s">
        <v>609</v>
      </c>
      <c r="L70" s="97" t="s">
        <v>585</v>
      </c>
      <c r="M70" s="139" t="s">
        <v>606</v>
      </c>
      <c r="N70" s="95" t="s">
        <v>607</v>
      </c>
      <c r="O70" s="95" t="s">
        <v>587</v>
      </c>
      <c r="P70" s="96" t="s">
        <v>588</v>
      </c>
      <c r="Q70" s="275"/>
      <c r="R70" s="37"/>
      <c r="S70" s="6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37"/>
      <c r="AH70" s="37"/>
      <c r="AI70" s="37"/>
      <c r="AJ70" s="37"/>
      <c r="AK70" s="37"/>
      <c r="AL70" s="37"/>
      <c r="AM70" s="37"/>
    </row>
    <row r="71" spans="1:39" ht="12.75" customHeight="1">
      <c r="A71" s="395">
        <v>1</v>
      </c>
      <c r="B71" s="397">
        <v>45289</v>
      </c>
      <c r="C71" s="308"/>
      <c r="D71" s="308" t="s">
        <v>902</v>
      </c>
      <c r="E71" s="293" t="s">
        <v>602</v>
      </c>
      <c r="F71" s="293">
        <v>300</v>
      </c>
      <c r="G71" s="293"/>
      <c r="H71" s="293"/>
      <c r="I71" s="294"/>
      <c r="J71" s="393" t="s">
        <v>927</v>
      </c>
      <c r="K71" s="325">
        <f>H71-F71</f>
        <v>-300</v>
      </c>
      <c r="L71" s="326">
        <v>25</v>
      </c>
      <c r="M71" s="381">
        <v>-2975</v>
      </c>
      <c r="N71" s="310">
        <v>15</v>
      </c>
      <c r="O71" s="383" t="s">
        <v>603</v>
      </c>
      <c r="P71" s="385">
        <v>45294</v>
      </c>
      <c r="Q71" s="270"/>
      <c r="R71" s="140"/>
      <c r="S71" s="55" t="s">
        <v>592</v>
      </c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141"/>
      <c r="AH71" s="142"/>
      <c r="AI71" s="140"/>
      <c r="AJ71" s="140"/>
      <c r="AK71" s="141"/>
      <c r="AL71" s="141"/>
      <c r="AM71" s="141"/>
    </row>
    <row r="72" spans="1:39" ht="12.75" customHeight="1">
      <c r="A72" s="396"/>
      <c r="B72" s="398"/>
      <c r="C72" s="308"/>
      <c r="D72" s="308" t="s">
        <v>903</v>
      </c>
      <c r="E72" s="293" t="s">
        <v>888</v>
      </c>
      <c r="F72" s="293">
        <v>105</v>
      </c>
      <c r="G72" s="293"/>
      <c r="H72" s="293"/>
      <c r="I72" s="293"/>
      <c r="J72" s="394"/>
      <c r="K72" s="325">
        <f>F72-H72</f>
        <v>105</v>
      </c>
      <c r="L72" s="326">
        <v>25</v>
      </c>
      <c r="M72" s="382"/>
      <c r="N72" s="310">
        <v>15</v>
      </c>
      <c r="O72" s="384"/>
      <c r="P72" s="386"/>
      <c r="Q72" s="270"/>
      <c r="R72" s="140"/>
      <c r="S72" s="37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141"/>
      <c r="AH72" s="142"/>
      <c r="AI72" s="140"/>
      <c r="AJ72" s="140"/>
      <c r="AK72" s="141"/>
      <c r="AL72" s="141"/>
      <c r="AM72" s="141"/>
    </row>
    <row r="73" spans="1:39" ht="12.75" customHeight="1">
      <c r="A73" s="330">
        <v>2</v>
      </c>
      <c r="B73" s="331">
        <v>45295</v>
      </c>
      <c r="C73" s="248"/>
      <c r="D73" s="248" t="s">
        <v>931</v>
      </c>
      <c r="E73" s="220" t="s">
        <v>602</v>
      </c>
      <c r="F73" s="220">
        <v>300</v>
      </c>
      <c r="G73" s="220">
        <v>240</v>
      </c>
      <c r="H73" s="215">
        <v>362.5</v>
      </c>
      <c r="I73" s="215" t="s">
        <v>932</v>
      </c>
      <c r="J73" s="327" t="s">
        <v>933</v>
      </c>
      <c r="K73" s="328">
        <f>H73-F73</f>
        <v>62.5</v>
      </c>
      <c r="L73" s="329">
        <v>50</v>
      </c>
      <c r="M73" s="232">
        <f t="shared" ref="M73" si="53">(K73*N73)-L73</f>
        <v>887.5</v>
      </c>
      <c r="N73" s="231">
        <v>15</v>
      </c>
      <c r="O73" s="102" t="s">
        <v>593</v>
      </c>
      <c r="P73" s="233">
        <v>45295</v>
      </c>
      <c r="Q73" s="270"/>
      <c r="R73" s="140"/>
      <c r="S73" s="55" t="s">
        <v>592</v>
      </c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37"/>
      <c r="AG73" s="141"/>
      <c r="AH73" s="142"/>
      <c r="AI73" s="140"/>
      <c r="AJ73" s="140"/>
      <c r="AK73" s="141"/>
      <c r="AL73" s="141"/>
      <c r="AM73" s="141"/>
    </row>
    <row r="74" spans="1:39" ht="12.75" customHeight="1">
      <c r="A74" s="342">
        <v>3</v>
      </c>
      <c r="B74" s="343">
        <v>45299</v>
      </c>
      <c r="C74" s="308"/>
      <c r="D74" s="308" t="s">
        <v>945</v>
      </c>
      <c r="E74" s="293" t="s">
        <v>602</v>
      </c>
      <c r="F74" s="293">
        <v>91.5</v>
      </c>
      <c r="G74" s="293">
        <v>60</v>
      </c>
      <c r="H74" s="293">
        <v>37.5</v>
      </c>
      <c r="I74" s="294" t="s">
        <v>946</v>
      </c>
      <c r="J74" s="344" t="s">
        <v>947</v>
      </c>
      <c r="K74" s="325">
        <f>H74-F74</f>
        <v>-54</v>
      </c>
      <c r="L74" s="326">
        <v>50</v>
      </c>
      <c r="M74" s="312">
        <f t="shared" ref="M74" si="54">(K74*N74)-L74</f>
        <v>-2750</v>
      </c>
      <c r="N74" s="310">
        <v>50</v>
      </c>
      <c r="O74" s="313" t="s">
        <v>603</v>
      </c>
      <c r="P74" s="314">
        <v>45300</v>
      </c>
      <c r="Q74" s="270"/>
      <c r="R74" s="140"/>
      <c r="S74" s="55" t="s">
        <v>592</v>
      </c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141"/>
      <c r="AH74" s="142"/>
      <c r="AI74" s="140"/>
      <c r="AJ74" s="140"/>
      <c r="AK74" s="141"/>
      <c r="AL74" s="141"/>
      <c r="AM74" s="141"/>
    </row>
    <row r="75" spans="1:39" ht="12.75" customHeight="1">
      <c r="A75" s="345">
        <v>4</v>
      </c>
      <c r="B75" s="346">
        <v>45300</v>
      </c>
      <c r="C75" s="334"/>
      <c r="D75" s="334" t="s">
        <v>948</v>
      </c>
      <c r="E75" s="332" t="s">
        <v>602</v>
      </c>
      <c r="F75" s="332">
        <v>280</v>
      </c>
      <c r="G75" s="332">
        <v>180</v>
      </c>
      <c r="H75" s="332">
        <v>280</v>
      </c>
      <c r="I75" s="335" t="s">
        <v>949</v>
      </c>
      <c r="J75" s="347" t="s">
        <v>950</v>
      </c>
      <c r="K75" s="348">
        <f>H75-F75</f>
        <v>0</v>
      </c>
      <c r="L75" s="349">
        <v>50</v>
      </c>
      <c r="M75" s="339">
        <f t="shared" ref="M75:M76" si="55">(K75*N75)-L75</f>
        <v>-50</v>
      </c>
      <c r="N75" s="337">
        <v>15</v>
      </c>
      <c r="O75" s="340" t="s">
        <v>610</v>
      </c>
      <c r="P75" s="341">
        <v>45300</v>
      </c>
      <c r="Q75" s="270"/>
      <c r="R75" s="140"/>
      <c r="S75" s="55" t="s">
        <v>980</v>
      </c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141"/>
      <c r="AH75" s="142"/>
      <c r="AI75" s="140"/>
      <c r="AJ75" s="140"/>
      <c r="AK75" s="141"/>
      <c r="AL75" s="141"/>
      <c r="AM75" s="141"/>
    </row>
    <row r="76" spans="1:39" ht="12.75" customHeight="1">
      <c r="A76" s="342">
        <v>5</v>
      </c>
      <c r="B76" s="343">
        <v>45300</v>
      </c>
      <c r="C76" s="308"/>
      <c r="D76" s="308" t="s">
        <v>951</v>
      </c>
      <c r="E76" s="293" t="s">
        <v>602</v>
      </c>
      <c r="F76" s="293">
        <v>16</v>
      </c>
      <c r="G76" s="293">
        <v>0</v>
      </c>
      <c r="H76" s="293">
        <v>0</v>
      </c>
      <c r="I76" s="294" t="s">
        <v>952</v>
      </c>
      <c r="J76" s="344" t="s">
        <v>953</v>
      </c>
      <c r="K76" s="325">
        <f>H76-F76</f>
        <v>-16</v>
      </c>
      <c r="L76" s="326">
        <v>25</v>
      </c>
      <c r="M76" s="312">
        <f t="shared" si="55"/>
        <v>-665</v>
      </c>
      <c r="N76" s="310">
        <v>40</v>
      </c>
      <c r="O76" s="313" t="s">
        <v>603</v>
      </c>
      <c r="P76" s="314">
        <v>45300</v>
      </c>
      <c r="Q76" s="270"/>
      <c r="R76" s="140"/>
      <c r="S76" s="55" t="s">
        <v>980</v>
      </c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141"/>
      <c r="AH76" s="142"/>
      <c r="AI76" s="140"/>
      <c r="AJ76" s="140"/>
      <c r="AK76" s="141"/>
      <c r="AL76" s="141"/>
      <c r="AM76" s="141"/>
    </row>
    <row r="77" spans="1:39" ht="12.75" customHeight="1">
      <c r="A77" s="293">
        <v>6</v>
      </c>
      <c r="B77" s="307">
        <v>45302</v>
      </c>
      <c r="C77" s="308"/>
      <c r="D77" s="308" t="s">
        <v>959</v>
      </c>
      <c r="E77" s="293" t="s">
        <v>602</v>
      </c>
      <c r="F77" s="293">
        <v>375</v>
      </c>
      <c r="G77" s="293">
        <v>280</v>
      </c>
      <c r="H77" s="293">
        <v>280</v>
      </c>
      <c r="I77" s="294" t="s">
        <v>960</v>
      </c>
      <c r="J77" s="344" t="s">
        <v>714</v>
      </c>
      <c r="K77" s="325">
        <f>H77-F77</f>
        <v>-95</v>
      </c>
      <c r="L77" s="326">
        <v>50</v>
      </c>
      <c r="M77" s="312">
        <f t="shared" ref="M77" si="56">(K77*N77)-L77</f>
        <v>-1475</v>
      </c>
      <c r="N77" s="310">
        <v>15</v>
      </c>
      <c r="O77" s="313" t="s">
        <v>603</v>
      </c>
      <c r="P77" s="314">
        <v>45302</v>
      </c>
      <c r="Q77" s="270"/>
      <c r="R77" s="140"/>
      <c r="S77" s="55" t="s">
        <v>980</v>
      </c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141"/>
      <c r="AH77" s="142"/>
      <c r="AI77" s="140"/>
      <c r="AJ77" s="140"/>
      <c r="AK77" s="141"/>
      <c r="AL77" s="141"/>
      <c r="AM77" s="141"/>
    </row>
    <row r="78" spans="1:39" ht="12.75" customHeight="1">
      <c r="A78" s="387">
        <v>7</v>
      </c>
      <c r="B78" s="389">
        <v>45303</v>
      </c>
      <c r="C78" s="248"/>
      <c r="D78" s="248" t="s">
        <v>966</v>
      </c>
      <c r="E78" s="220" t="s">
        <v>888</v>
      </c>
      <c r="F78" s="220">
        <v>46</v>
      </c>
      <c r="G78" s="220"/>
      <c r="H78" s="220">
        <v>40</v>
      </c>
      <c r="I78" s="215"/>
      <c r="J78" s="391" t="s">
        <v>973</v>
      </c>
      <c r="K78" s="328">
        <f>F78-H78</f>
        <v>6</v>
      </c>
      <c r="L78" s="329">
        <v>50</v>
      </c>
      <c r="M78" s="379">
        <v>820</v>
      </c>
      <c r="N78" s="231">
        <v>40</v>
      </c>
      <c r="O78" s="377" t="s">
        <v>593</v>
      </c>
      <c r="P78" s="399">
        <v>45306</v>
      </c>
      <c r="Q78" s="270"/>
      <c r="R78" s="140"/>
      <c r="S78" s="55" t="s">
        <v>980</v>
      </c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141"/>
      <c r="AH78" s="142"/>
      <c r="AI78" s="140"/>
      <c r="AJ78" s="140"/>
      <c r="AK78" s="141"/>
      <c r="AL78" s="141"/>
      <c r="AM78" s="141"/>
    </row>
    <row r="79" spans="1:39" ht="12.75" customHeight="1">
      <c r="A79" s="388"/>
      <c r="B79" s="390"/>
      <c r="C79" s="248"/>
      <c r="D79" s="248" t="s">
        <v>967</v>
      </c>
      <c r="E79" s="220" t="s">
        <v>888</v>
      </c>
      <c r="F79" s="220">
        <v>44</v>
      </c>
      <c r="G79" s="220"/>
      <c r="H79" s="220">
        <v>27</v>
      </c>
      <c r="I79" s="215"/>
      <c r="J79" s="392"/>
      <c r="K79" s="328">
        <f>F79-H79</f>
        <v>17</v>
      </c>
      <c r="L79" s="329">
        <v>50</v>
      </c>
      <c r="M79" s="380"/>
      <c r="N79" s="231">
        <v>40</v>
      </c>
      <c r="O79" s="378"/>
      <c r="P79" s="400"/>
      <c r="Q79" s="270"/>
      <c r="R79" s="140"/>
      <c r="S79" s="55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141"/>
      <c r="AH79" s="142"/>
      <c r="AI79" s="140"/>
      <c r="AJ79" s="140"/>
      <c r="AK79" s="141"/>
      <c r="AL79" s="141"/>
      <c r="AM79" s="141"/>
    </row>
    <row r="80" spans="1:39" ht="12.75" customHeight="1">
      <c r="A80" s="220">
        <v>8</v>
      </c>
      <c r="B80" s="274">
        <v>45303</v>
      </c>
      <c r="C80" s="248"/>
      <c r="D80" s="248" t="s">
        <v>959</v>
      </c>
      <c r="E80" s="220" t="s">
        <v>602</v>
      </c>
      <c r="F80" s="220">
        <v>360</v>
      </c>
      <c r="G80" s="220">
        <v>255</v>
      </c>
      <c r="H80" s="220">
        <v>480</v>
      </c>
      <c r="I80" s="215" t="s">
        <v>968</v>
      </c>
      <c r="J80" s="327" t="s">
        <v>972</v>
      </c>
      <c r="K80" s="328">
        <f>H80-F80</f>
        <v>120</v>
      </c>
      <c r="L80" s="329">
        <v>50</v>
      </c>
      <c r="M80" s="232">
        <f t="shared" ref="M80" si="57">(K80*N80)-L80</f>
        <v>1750</v>
      </c>
      <c r="N80" s="231">
        <v>15</v>
      </c>
      <c r="O80" s="102" t="s">
        <v>593</v>
      </c>
      <c r="P80" s="233">
        <v>45306</v>
      </c>
      <c r="Q80" s="270"/>
      <c r="R80" s="140"/>
      <c r="S80" s="55" t="s">
        <v>980</v>
      </c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  <c r="AG80" s="141"/>
      <c r="AH80" s="142"/>
      <c r="AI80" s="140"/>
      <c r="AJ80" s="140"/>
      <c r="AK80" s="141"/>
      <c r="AL80" s="141"/>
      <c r="AM80" s="141"/>
    </row>
    <row r="81" spans="1:39" ht="12.75" customHeight="1">
      <c r="A81" s="387">
        <v>9</v>
      </c>
      <c r="B81" s="389">
        <v>45306</v>
      </c>
      <c r="C81" s="248"/>
      <c r="D81" s="248" t="s">
        <v>976</v>
      </c>
      <c r="E81" s="220" t="s">
        <v>888</v>
      </c>
      <c r="F81" s="220">
        <v>28</v>
      </c>
      <c r="G81" s="220"/>
      <c r="H81" s="220">
        <v>10</v>
      </c>
      <c r="I81" s="215"/>
      <c r="J81" s="391" t="s">
        <v>983</v>
      </c>
      <c r="K81" s="328">
        <f>F81-H81</f>
        <v>18</v>
      </c>
      <c r="L81" s="329">
        <v>50</v>
      </c>
      <c r="M81" s="379">
        <v>940</v>
      </c>
      <c r="N81" s="231">
        <v>40</v>
      </c>
      <c r="O81" s="377" t="s">
        <v>593</v>
      </c>
      <c r="P81" s="399">
        <v>45307</v>
      </c>
      <c r="Q81" s="270"/>
      <c r="R81" s="140"/>
      <c r="S81" s="55" t="s">
        <v>980</v>
      </c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141"/>
      <c r="AH81" s="142"/>
      <c r="AI81" s="140"/>
      <c r="AJ81" s="140"/>
      <c r="AK81" s="141"/>
      <c r="AL81" s="141"/>
      <c r="AM81" s="141"/>
    </row>
    <row r="82" spans="1:39" ht="12.75" customHeight="1">
      <c r="A82" s="388"/>
      <c r="B82" s="390"/>
      <c r="C82" s="248"/>
      <c r="D82" s="248" t="s">
        <v>977</v>
      </c>
      <c r="E82" s="220" t="s">
        <v>888</v>
      </c>
      <c r="F82" s="220">
        <v>28</v>
      </c>
      <c r="G82" s="220"/>
      <c r="H82" s="220">
        <v>20</v>
      </c>
      <c r="I82" s="215"/>
      <c r="J82" s="392"/>
      <c r="K82" s="328">
        <f>F82-H82</f>
        <v>8</v>
      </c>
      <c r="L82" s="329">
        <v>50</v>
      </c>
      <c r="M82" s="380"/>
      <c r="N82" s="231">
        <v>40</v>
      </c>
      <c r="O82" s="378"/>
      <c r="P82" s="400"/>
      <c r="Q82" s="270"/>
      <c r="R82" s="140"/>
      <c r="S82" s="55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141"/>
      <c r="AH82" s="142"/>
      <c r="AI82" s="140"/>
      <c r="AJ82" s="140"/>
      <c r="AK82" s="141"/>
      <c r="AL82" s="141"/>
      <c r="AM82" s="141"/>
    </row>
    <row r="83" spans="1:39" ht="12.75" customHeight="1">
      <c r="A83" s="220">
        <v>10</v>
      </c>
      <c r="B83" s="274">
        <v>45306</v>
      </c>
      <c r="C83" s="248"/>
      <c r="D83" s="248" t="s">
        <v>978</v>
      </c>
      <c r="E83" s="220" t="s">
        <v>602</v>
      </c>
      <c r="F83" s="220">
        <v>255</v>
      </c>
      <c r="G83" s="220">
        <v>150</v>
      </c>
      <c r="H83" s="220">
        <v>325</v>
      </c>
      <c r="I83" s="215" t="s">
        <v>979</v>
      </c>
      <c r="J83" s="327" t="s">
        <v>774</v>
      </c>
      <c r="K83" s="328">
        <f>H83-F83</f>
        <v>70</v>
      </c>
      <c r="L83" s="329">
        <v>50</v>
      </c>
      <c r="M83" s="232">
        <f t="shared" ref="M83" si="58">(K83*N83)-L83</f>
        <v>1000</v>
      </c>
      <c r="N83" s="231">
        <v>15</v>
      </c>
      <c r="O83" s="102" t="s">
        <v>593</v>
      </c>
      <c r="P83" s="233">
        <v>45306</v>
      </c>
      <c r="Q83" s="270"/>
      <c r="R83" s="140"/>
      <c r="S83" s="55" t="s">
        <v>980</v>
      </c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141"/>
      <c r="AH83" s="142"/>
      <c r="AI83" s="140"/>
      <c r="AJ83" s="140"/>
      <c r="AK83" s="141"/>
      <c r="AL83" s="141"/>
      <c r="AM83" s="141"/>
    </row>
    <row r="84" spans="1:39" ht="12.75" customHeight="1">
      <c r="A84" s="387">
        <v>11</v>
      </c>
      <c r="B84" s="389">
        <v>45307</v>
      </c>
      <c r="C84" s="248"/>
      <c r="D84" s="248" t="s">
        <v>990</v>
      </c>
      <c r="E84" s="220" t="s">
        <v>602</v>
      </c>
      <c r="F84" s="220">
        <v>55</v>
      </c>
      <c r="G84" s="220"/>
      <c r="H84" s="220">
        <v>68</v>
      </c>
      <c r="I84" s="215"/>
      <c r="J84" s="391" t="s">
        <v>1001</v>
      </c>
      <c r="K84" s="328">
        <f>H84-F84</f>
        <v>13</v>
      </c>
      <c r="L84" s="329">
        <v>50</v>
      </c>
      <c r="M84" s="232">
        <f t="shared" ref="M84:M85" si="59">(K84*N84)-L84</f>
        <v>3850</v>
      </c>
      <c r="N84" s="231">
        <v>300</v>
      </c>
      <c r="O84" s="377" t="s">
        <v>593</v>
      </c>
      <c r="P84" s="399">
        <v>45306</v>
      </c>
      <c r="Q84" s="270"/>
      <c r="R84" s="140"/>
      <c r="S84" s="55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141"/>
      <c r="AH84" s="142"/>
      <c r="AI84" s="140"/>
      <c r="AJ84" s="140"/>
      <c r="AK84" s="141"/>
      <c r="AL84" s="141"/>
      <c r="AM84" s="141"/>
    </row>
    <row r="85" spans="1:39" ht="12.75" customHeight="1">
      <c r="A85" s="388"/>
      <c r="B85" s="390"/>
      <c r="C85" s="248"/>
      <c r="D85" s="248" t="s">
        <v>991</v>
      </c>
      <c r="E85" s="220" t="s">
        <v>888</v>
      </c>
      <c r="F85" s="220">
        <v>33</v>
      </c>
      <c r="G85" s="220"/>
      <c r="H85" s="220">
        <v>40.5</v>
      </c>
      <c r="I85" s="215"/>
      <c r="J85" s="392"/>
      <c r="K85" s="328">
        <f>F85-H85</f>
        <v>-7.5</v>
      </c>
      <c r="L85" s="329">
        <v>50</v>
      </c>
      <c r="M85" s="232">
        <f t="shared" si="59"/>
        <v>-2300</v>
      </c>
      <c r="N85" s="231">
        <v>300</v>
      </c>
      <c r="O85" s="378"/>
      <c r="P85" s="400"/>
      <c r="Q85" s="270"/>
      <c r="R85" s="140"/>
      <c r="S85" s="55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F85" s="37"/>
      <c r="AG85" s="141"/>
      <c r="AH85" s="142"/>
      <c r="AI85" s="140"/>
      <c r="AJ85" s="140"/>
      <c r="AK85" s="141"/>
      <c r="AL85" s="141"/>
      <c r="AM85" s="141"/>
    </row>
    <row r="86" spans="1:39" ht="12.75" customHeight="1">
      <c r="A86" s="293">
        <v>12</v>
      </c>
      <c r="B86" s="307">
        <v>45307</v>
      </c>
      <c r="C86" s="308"/>
      <c r="D86" s="308" t="s">
        <v>992</v>
      </c>
      <c r="E86" s="293" t="s">
        <v>602</v>
      </c>
      <c r="F86" s="293">
        <v>15</v>
      </c>
      <c r="G86" s="293">
        <v>0</v>
      </c>
      <c r="H86" s="293">
        <v>0</v>
      </c>
      <c r="I86" s="294" t="s">
        <v>993</v>
      </c>
      <c r="J86" s="344" t="s">
        <v>920</v>
      </c>
      <c r="K86" s="325">
        <f>H86-F86</f>
        <v>-15</v>
      </c>
      <c r="L86" s="326">
        <v>50</v>
      </c>
      <c r="M86" s="312">
        <f t="shared" ref="M86" si="60">(K86*N86)-L86</f>
        <v>-650</v>
      </c>
      <c r="N86" s="310">
        <v>40</v>
      </c>
      <c r="O86" s="313" t="s">
        <v>603</v>
      </c>
      <c r="P86" s="314">
        <v>45307</v>
      </c>
      <c r="Q86" s="270"/>
      <c r="R86" s="140"/>
      <c r="S86" s="55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141"/>
      <c r="AH86" s="142"/>
      <c r="AI86" s="140"/>
      <c r="AJ86" s="140"/>
      <c r="AK86" s="141"/>
      <c r="AL86" s="141"/>
      <c r="AM86" s="141"/>
    </row>
    <row r="87" spans="1:39" ht="12.75" customHeight="1">
      <c r="A87" s="293">
        <v>13</v>
      </c>
      <c r="B87" s="307">
        <v>45307</v>
      </c>
      <c r="C87" s="308"/>
      <c r="D87" s="308" t="s">
        <v>978</v>
      </c>
      <c r="E87" s="293" t="s">
        <v>602</v>
      </c>
      <c r="F87" s="293">
        <v>205</v>
      </c>
      <c r="G87" s="293">
        <v>99</v>
      </c>
      <c r="H87" s="293">
        <v>0</v>
      </c>
      <c r="I87" s="294" t="s">
        <v>994</v>
      </c>
      <c r="J87" s="344" t="s">
        <v>1000</v>
      </c>
      <c r="K87" s="325">
        <f>H87-F87</f>
        <v>-205</v>
      </c>
      <c r="L87" s="326">
        <v>25</v>
      </c>
      <c r="M87" s="312">
        <f t="shared" ref="M87" si="61">(K87*N87)-L87</f>
        <v>-3100</v>
      </c>
      <c r="N87" s="310">
        <v>15</v>
      </c>
      <c r="O87" s="313" t="s">
        <v>603</v>
      </c>
      <c r="P87" s="314">
        <v>45308</v>
      </c>
      <c r="Q87" s="270"/>
      <c r="R87" s="140"/>
      <c r="S87" s="55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141"/>
      <c r="AH87" s="142"/>
      <c r="AI87" s="140"/>
      <c r="AJ87" s="140"/>
      <c r="AK87" s="141"/>
      <c r="AL87" s="141"/>
      <c r="AM87" s="141"/>
    </row>
    <row r="88" spans="1:39" ht="12.75" customHeight="1">
      <c r="A88" s="387">
        <v>14</v>
      </c>
      <c r="B88" s="389">
        <v>45309</v>
      </c>
      <c r="C88" s="248"/>
      <c r="D88" s="248" t="s">
        <v>1003</v>
      </c>
      <c r="E88" s="220" t="s">
        <v>602</v>
      </c>
      <c r="F88" s="220">
        <v>114</v>
      </c>
      <c r="G88" s="220"/>
      <c r="H88" s="220">
        <v>138</v>
      </c>
      <c r="I88" s="215"/>
      <c r="J88" s="391" t="s">
        <v>1009</v>
      </c>
      <c r="K88" s="328">
        <f>H88-F88</f>
        <v>24</v>
      </c>
      <c r="L88" s="329">
        <v>50</v>
      </c>
      <c r="M88" s="379">
        <v>1712.5</v>
      </c>
      <c r="N88" s="231">
        <v>125</v>
      </c>
      <c r="O88" s="377" t="s">
        <v>593</v>
      </c>
      <c r="P88" s="399">
        <v>45310</v>
      </c>
      <c r="Q88" s="270"/>
      <c r="R88" s="140"/>
      <c r="S88" s="55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141"/>
      <c r="AH88" s="142"/>
      <c r="AI88" s="140"/>
      <c r="AJ88" s="140"/>
      <c r="AK88" s="141"/>
      <c r="AL88" s="141"/>
      <c r="AM88" s="141"/>
    </row>
    <row r="89" spans="1:39" ht="12.75" customHeight="1">
      <c r="A89" s="388"/>
      <c r="B89" s="390"/>
      <c r="C89" s="248"/>
      <c r="D89" s="248" t="s">
        <v>1004</v>
      </c>
      <c r="E89" s="220" t="s">
        <v>888</v>
      </c>
      <c r="F89" s="220">
        <v>54.5</v>
      </c>
      <c r="G89" s="220"/>
      <c r="H89" s="220">
        <v>64</v>
      </c>
      <c r="I89" s="215"/>
      <c r="J89" s="392"/>
      <c r="K89" s="328">
        <f>F89-H89</f>
        <v>-9.5</v>
      </c>
      <c r="L89" s="329">
        <v>50</v>
      </c>
      <c r="M89" s="401"/>
      <c r="N89" s="231">
        <v>125</v>
      </c>
      <c r="O89" s="403"/>
      <c r="P89" s="402"/>
      <c r="Q89" s="270"/>
      <c r="R89" s="140"/>
      <c r="S89" s="55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141"/>
      <c r="AH89" s="142"/>
      <c r="AI89" s="140"/>
      <c r="AJ89" s="140"/>
      <c r="AK89" s="141"/>
      <c r="AL89" s="141"/>
      <c r="AM89" s="141"/>
    </row>
    <row r="90" spans="1:39" ht="12.75" customHeight="1">
      <c r="A90" s="332">
        <v>15</v>
      </c>
      <c r="B90" s="333">
        <v>45310</v>
      </c>
      <c r="C90" s="334"/>
      <c r="D90" s="334" t="s">
        <v>1010</v>
      </c>
      <c r="E90" s="332" t="s">
        <v>602</v>
      </c>
      <c r="F90" s="332">
        <v>415</v>
      </c>
      <c r="G90" s="332">
        <v>300</v>
      </c>
      <c r="H90" s="332">
        <v>440</v>
      </c>
      <c r="I90" s="335" t="s">
        <v>1011</v>
      </c>
      <c r="J90" s="347" t="s">
        <v>760</v>
      </c>
      <c r="K90" s="348">
        <v>25</v>
      </c>
      <c r="L90" s="349">
        <v>50</v>
      </c>
      <c r="M90" s="339">
        <f t="shared" ref="M90" si="62">(K90*N90)-L90</f>
        <v>325</v>
      </c>
      <c r="N90" s="337">
        <v>15</v>
      </c>
      <c r="O90" s="340" t="s">
        <v>610</v>
      </c>
      <c r="P90" s="341">
        <v>45311</v>
      </c>
      <c r="Q90" s="270"/>
      <c r="R90" s="140"/>
      <c r="S90" s="55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141"/>
      <c r="AH90" s="142"/>
      <c r="AI90" s="140"/>
      <c r="AJ90" s="140"/>
      <c r="AK90" s="141"/>
      <c r="AL90" s="141"/>
      <c r="AM90" s="141"/>
    </row>
    <row r="91" spans="1:39" ht="12.75" customHeight="1">
      <c r="A91" s="387">
        <v>16</v>
      </c>
      <c r="B91" s="389">
        <v>45314</v>
      </c>
      <c r="C91" s="248"/>
      <c r="D91" s="248" t="s">
        <v>1026</v>
      </c>
      <c r="E91" s="220" t="s">
        <v>602</v>
      </c>
      <c r="F91" s="220">
        <v>117.5</v>
      </c>
      <c r="G91" s="220"/>
      <c r="H91" s="220">
        <v>212.5</v>
      </c>
      <c r="I91" s="215"/>
      <c r="J91" s="391" t="s">
        <v>1133</v>
      </c>
      <c r="K91" s="328">
        <f>H91-F91</f>
        <v>95</v>
      </c>
      <c r="L91" s="329">
        <v>50</v>
      </c>
      <c r="M91" s="379">
        <v>1475</v>
      </c>
      <c r="N91" s="231">
        <v>50</v>
      </c>
      <c r="O91" s="377" t="s">
        <v>593</v>
      </c>
      <c r="P91" s="399">
        <v>45320</v>
      </c>
      <c r="Q91" s="270"/>
      <c r="R91" s="140"/>
      <c r="S91" s="55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141"/>
      <c r="AH91" s="142"/>
      <c r="AI91" s="140"/>
      <c r="AJ91" s="140"/>
      <c r="AK91" s="141"/>
      <c r="AL91" s="141"/>
      <c r="AM91" s="141"/>
    </row>
    <row r="92" spans="1:39" ht="12.75" customHeight="1">
      <c r="A92" s="388"/>
      <c r="B92" s="390"/>
      <c r="C92" s="248"/>
      <c r="D92" s="248" t="s">
        <v>1027</v>
      </c>
      <c r="E92" s="220" t="s">
        <v>602</v>
      </c>
      <c r="F92" s="220">
        <v>100</v>
      </c>
      <c r="G92" s="220"/>
      <c r="H92" s="220">
        <v>36.5</v>
      </c>
      <c r="I92" s="215"/>
      <c r="J92" s="392"/>
      <c r="K92" s="328">
        <f>H92-F92</f>
        <v>-63.5</v>
      </c>
      <c r="L92" s="329">
        <v>50</v>
      </c>
      <c r="M92" s="380"/>
      <c r="N92" s="231">
        <v>50</v>
      </c>
      <c r="O92" s="378"/>
      <c r="P92" s="400"/>
      <c r="Q92" s="270"/>
      <c r="R92" s="140"/>
      <c r="S92" s="55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  <c r="AF92" s="37"/>
      <c r="AG92" s="141"/>
      <c r="AH92" s="142"/>
      <c r="AI92" s="140"/>
      <c r="AJ92" s="140"/>
      <c r="AK92" s="141"/>
      <c r="AL92" s="141"/>
      <c r="AM92" s="141"/>
    </row>
    <row r="93" spans="1:39" ht="12.75" customHeight="1">
      <c r="A93" s="387">
        <v>17</v>
      </c>
      <c r="B93" s="389">
        <v>45315</v>
      </c>
      <c r="C93" s="248"/>
      <c r="D93" s="248" t="s">
        <v>1044</v>
      </c>
      <c r="E93" s="220" t="s">
        <v>602</v>
      </c>
      <c r="F93" s="220">
        <v>260</v>
      </c>
      <c r="G93" s="220"/>
      <c r="H93" s="220">
        <v>470</v>
      </c>
      <c r="I93" s="215"/>
      <c r="J93" s="391" t="s">
        <v>1046</v>
      </c>
      <c r="K93" s="328">
        <f>H93-F93</f>
        <v>210</v>
      </c>
      <c r="L93" s="329">
        <v>50</v>
      </c>
      <c r="M93" s="379">
        <v>1550</v>
      </c>
      <c r="N93" s="231">
        <v>15</v>
      </c>
      <c r="O93" s="377" t="s">
        <v>593</v>
      </c>
      <c r="P93" s="399">
        <v>45315</v>
      </c>
      <c r="Q93" s="270"/>
      <c r="R93" s="140"/>
      <c r="S93" s="55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141"/>
      <c r="AH93" s="142"/>
      <c r="AI93" s="140"/>
      <c r="AJ93" s="140"/>
      <c r="AK93" s="141"/>
      <c r="AL93" s="141"/>
      <c r="AM93" s="141"/>
    </row>
    <row r="94" spans="1:39" ht="12.75" customHeight="1">
      <c r="A94" s="388"/>
      <c r="B94" s="390"/>
      <c r="C94" s="248"/>
      <c r="D94" s="248" t="s">
        <v>1045</v>
      </c>
      <c r="E94" s="220" t="s">
        <v>888</v>
      </c>
      <c r="F94" s="220">
        <v>120</v>
      </c>
      <c r="G94" s="220"/>
      <c r="H94" s="220">
        <v>220</v>
      </c>
      <c r="I94" s="215"/>
      <c r="J94" s="392"/>
      <c r="K94" s="328">
        <f>F94-H94</f>
        <v>-100</v>
      </c>
      <c r="L94" s="329">
        <v>50</v>
      </c>
      <c r="M94" s="401"/>
      <c r="N94" s="231">
        <v>15</v>
      </c>
      <c r="O94" s="403"/>
      <c r="P94" s="402"/>
      <c r="Q94" s="270"/>
      <c r="R94" s="140"/>
      <c r="S94" s="55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F94" s="37"/>
      <c r="AG94" s="141"/>
      <c r="AH94" s="142"/>
      <c r="AI94" s="140"/>
      <c r="AJ94" s="140"/>
      <c r="AK94" s="141"/>
      <c r="AL94" s="141"/>
      <c r="AM94" s="141"/>
    </row>
    <row r="95" spans="1:39" ht="12.75" customHeight="1">
      <c r="A95" s="412">
        <v>18</v>
      </c>
      <c r="B95" s="414">
        <v>45315</v>
      </c>
      <c r="C95" s="271"/>
      <c r="D95" s="271" t="s">
        <v>1047</v>
      </c>
      <c r="E95" s="217" t="s">
        <v>602</v>
      </c>
      <c r="F95" s="217">
        <v>45</v>
      </c>
      <c r="G95" s="217"/>
      <c r="H95" s="217"/>
      <c r="I95" s="219"/>
      <c r="J95" s="416" t="s">
        <v>591</v>
      </c>
      <c r="K95" s="217"/>
      <c r="L95" s="280"/>
      <c r="M95" s="282"/>
      <c r="N95" s="217"/>
      <c r="O95" s="219"/>
      <c r="P95" s="350"/>
      <c r="Q95" s="270"/>
      <c r="R95" s="140"/>
      <c r="S95" s="55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F95" s="37"/>
      <c r="AG95" s="141"/>
      <c r="AH95" s="142"/>
      <c r="AI95" s="140"/>
      <c r="AJ95" s="140"/>
      <c r="AK95" s="141"/>
      <c r="AL95" s="141"/>
      <c r="AM95" s="141"/>
    </row>
    <row r="96" spans="1:39" ht="12.75" customHeight="1">
      <c r="A96" s="413"/>
      <c r="B96" s="415"/>
      <c r="C96" s="271"/>
      <c r="D96" s="271" t="s">
        <v>1048</v>
      </c>
      <c r="E96" s="217" t="s">
        <v>888</v>
      </c>
      <c r="F96" s="217">
        <v>30</v>
      </c>
      <c r="G96" s="217"/>
      <c r="H96" s="217"/>
      <c r="I96" s="219"/>
      <c r="J96" s="417"/>
      <c r="K96" s="217"/>
      <c r="L96" s="280"/>
      <c r="M96" s="282"/>
      <c r="N96" s="217"/>
      <c r="O96" s="219"/>
      <c r="P96" s="350"/>
      <c r="Q96" s="270"/>
      <c r="R96" s="140"/>
      <c r="S96" s="55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F96" s="37"/>
      <c r="AG96" s="141"/>
      <c r="AH96" s="142"/>
      <c r="AI96" s="140"/>
      <c r="AJ96" s="140"/>
      <c r="AK96" s="141"/>
      <c r="AL96" s="141"/>
      <c r="AM96" s="141"/>
    </row>
    <row r="97" spans="1:39" ht="12.75" customHeight="1">
      <c r="A97" s="330">
        <v>19</v>
      </c>
      <c r="B97" s="331">
        <v>45315</v>
      </c>
      <c r="C97" s="248"/>
      <c r="D97" s="248" t="s">
        <v>1049</v>
      </c>
      <c r="E97" s="220" t="s">
        <v>888</v>
      </c>
      <c r="F97" s="220">
        <v>47.5</v>
      </c>
      <c r="G97" s="220">
        <v>85</v>
      </c>
      <c r="H97" s="220">
        <v>32.5</v>
      </c>
      <c r="I97" s="215">
        <v>0.1</v>
      </c>
      <c r="J97" s="327" t="s">
        <v>1072</v>
      </c>
      <c r="K97" s="328">
        <f>F97-H97</f>
        <v>15</v>
      </c>
      <c r="L97" s="329">
        <v>50</v>
      </c>
      <c r="M97" s="232">
        <f t="shared" ref="M97" si="63">(K97*N97)-L97</f>
        <v>700</v>
      </c>
      <c r="N97" s="231">
        <v>50</v>
      </c>
      <c r="O97" s="102" t="s">
        <v>593</v>
      </c>
      <c r="P97" s="233">
        <v>45316</v>
      </c>
      <c r="Q97" s="270"/>
      <c r="R97" s="140"/>
      <c r="S97" s="55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F97" s="37"/>
      <c r="AG97" s="141"/>
      <c r="AH97" s="142"/>
      <c r="AI97" s="140"/>
      <c r="AJ97" s="140"/>
      <c r="AK97" s="141"/>
      <c r="AL97" s="141"/>
      <c r="AM97" s="141"/>
    </row>
    <row r="98" spans="1:39" ht="12.75" customHeight="1">
      <c r="A98" s="408">
        <v>20</v>
      </c>
      <c r="B98" s="410">
        <v>45315</v>
      </c>
      <c r="C98" s="334"/>
      <c r="D98" s="334" t="s">
        <v>1050</v>
      </c>
      <c r="E98" s="332" t="s">
        <v>888</v>
      </c>
      <c r="F98" s="332">
        <v>31</v>
      </c>
      <c r="G98" s="332"/>
      <c r="H98" s="332">
        <v>31</v>
      </c>
      <c r="I98" s="335"/>
      <c r="J98" s="404" t="s">
        <v>610</v>
      </c>
      <c r="K98" s="348">
        <f>H98-F98</f>
        <v>0</v>
      </c>
      <c r="L98" s="349">
        <v>50</v>
      </c>
      <c r="M98" s="373">
        <v>-100</v>
      </c>
      <c r="N98" s="337">
        <v>125</v>
      </c>
      <c r="O98" s="404" t="s">
        <v>610</v>
      </c>
      <c r="P98" s="406">
        <v>45315</v>
      </c>
      <c r="Q98" s="270"/>
      <c r="R98" s="140"/>
      <c r="S98" s="55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F98" s="37"/>
      <c r="AG98" s="141"/>
      <c r="AH98" s="142"/>
      <c r="AI98" s="140"/>
      <c r="AJ98" s="140"/>
      <c r="AK98" s="141"/>
      <c r="AL98" s="141"/>
      <c r="AM98" s="141"/>
    </row>
    <row r="99" spans="1:39" ht="12.75" customHeight="1">
      <c r="A99" s="409"/>
      <c r="B99" s="411"/>
      <c r="C99" s="334"/>
      <c r="D99" s="334" t="s">
        <v>1051</v>
      </c>
      <c r="E99" s="332" t="s">
        <v>888</v>
      </c>
      <c r="F99" s="332">
        <v>26.5</v>
      </c>
      <c r="G99" s="332"/>
      <c r="H99" s="332">
        <v>26.5</v>
      </c>
      <c r="I99" s="335"/>
      <c r="J99" s="405"/>
      <c r="K99" s="348">
        <f>F99-H99</f>
        <v>0</v>
      </c>
      <c r="L99" s="349">
        <v>50</v>
      </c>
      <c r="M99" s="374"/>
      <c r="N99" s="337">
        <v>125</v>
      </c>
      <c r="O99" s="405"/>
      <c r="P99" s="407"/>
      <c r="Q99" s="270"/>
      <c r="R99" s="140"/>
      <c r="S99" s="55"/>
      <c r="T99" s="37"/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F99" s="37"/>
      <c r="AG99" s="141"/>
      <c r="AH99" s="142"/>
      <c r="AI99" s="140"/>
      <c r="AJ99" s="140"/>
      <c r="AK99" s="141"/>
      <c r="AL99" s="141"/>
      <c r="AM99" s="141"/>
    </row>
    <row r="100" spans="1:39" ht="12.75" customHeight="1">
      <c r="A100" s="330">
        <v>21</v>
      </c>
      <c r="B100" s="331">
        <v>45316</v>
      </c>
      <c r="C100" s="248"/>
      <c r="D100" s="248" t="s">
        <v>1067</v>
      </c>
      <c r="E100" s="220" t="s">
        <v>602</v>
      </c>
      <c r="F100" s="220">
        <v>40</v>
      </c>
      <c r="G100" s="220">
        <v>8</v>
      </c>
      <c r="H100" s="220">
        <v>73.5</v>
      </c>
      <c r="I100" s="215" t="s">
        <v>1068</v>
      </c>
      <c r="J100" s="327" t="s">
        <v>1073</v>
      </c>
      <c r="K100" s="328">
        <f>H100-F100</f>
        <v>33.5</v>
      </c>
      <c r="L100" s="329">
        <v>50</v>
      </c>
      <c r="M100" s="232">
        <f t="shared" ref="M100" si="64">(K100*N100)-L100</f>
        <v>1625</v>
      </c>
      <c r="N100" s="231">
        <v>50</v>
      </c>
      <c r="O100" s="102" t="s">
        <v>593</v>
      </c>
      <c r="P100" s="233">
        <v>45316</v>
      </c>
      <c r="Q100" s="270"/>
      <c r="R100" s="140"/>
      <c r="S100" s="55"/>
      <c r="T100" s="37"/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  <c r="AF100" s="37"/>
      <c r="AG100" s="141"/>
      <c r="AH100" s="142"/>
      <c r="AI100" s="140"/>
      <c r="AJ100" s="140"/>
      <c r="AK100" s="141"/>
      <c r="AL100" s="141"/>
      <c r="AM100" s="141"/>
    </row>
    <row r="101" spans="1:39" ht="12.75" customHeight="1">
      <c r="A101" s="345">
        <v>22</v>
      </c>
      <c r="B101" s="346">
        <v>45316</v>
      </c>
      <c r="C101" s="334"/>
      <c r="D101" s="334" t="s">
        <v>1069</v>
      </c>
      <c r="E101" s="332" t="s">
        <v>602</v>
      </c>
      <c r="F101" s="332">
        <v>75</v>
      </c>
      <c r="G101" s="332">
        <v>38</v>
      </c>
      <c r="H101" s="332">
        <v>78.5</v>
      </c>
      <c r="I101" s="335" t="s">
        <v>1070</v>
      </c>
      <c r="J101" s="347" t="s">
        <v>1071</v>
      </c>
      <c r="K101" s="348">
        <f>H101-F101</f>
        <v>3.5</v>
      </c>
      <c r="L101" s="349">
        <v>50</v>
      </c>
      <c r="M101" s="339">
        <f t="shared" ref="M101" si="65">(K101*N101)-L101</f>
        <v>125</v>
      </c>
      <c r="N101" s="337">
        <v>50</v>
      </c>
      <c r="O101" s="340" t="s">
        <v>610</v>
      </c>
      <c r="P101" s="341">
        <v>45316</v>
      </c>
      <c r="Q101" s="270"/>
      <c r="R101" s="140"/>
      <c r="S101" s="55"/>
      <c r="T101" s="37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  <c r="AF101" s="37"/>
      <c r="AG101" s="141"/>
      <c r="AH101" s="142"/>
      <c r="AI101" s="140"/>
      <c r="AJ101" s="140"/>
      <c r="AK101" s="141"/>
      <c r="AL101" s="141"/>
      <c r="AM101" s="141"/>
    </row>
    <row r="102" spans="1:39" ht="12.75" customHeight="1">
      <c r="A102" s="408">
        <v>23</v>
      </c>
      <c r="B102" s="410">
        <v>45316</v>
      </c>
      <c r="C102" s="334"/>
      <c r="D102" s="334" t="s">
        <v>1079</v>
      </c>
      <c r="E102" s="332" t="s">
        <v>888</v>
      </c>
      <c r="F102" s="332">
        <v>43.5</v>
      </c>
      <c r="G102" s="332"/>
      <c r="H102" s="332">
        <v>61</v>
      </c>
      <c r="I102" s="335"/>
      <c r="J102" s="404" t="s">
        <v>1001</v>
      </c>
      <c r="K102" s="348">
        <f>F102-H102</f>
        <v>-17.5</v>
      </c>
      <c r="L102" s="349">
        <v>50</v>
      </c>
      <c r="M102" s="373">
        <v>120</v>
      </c>
      <c r="N102" s="337">
        <v>40</v>
      </c>
      <c r="O102" s="375" t="s">
        <v>610</v>
      </c>
      <c r="P102" s="406">
        <v>45320</v>
      </c>
      <c r="Q102" s="270"/>
      <c r="R102" s="140"/>
      <c r="S102" s="55"/>
      <c r="T102" s="37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  <c r="AF102" s="37"/>
      <c r="AG102" s="141"/>
      <c r="AH102" s="142"/>
      <c r="AI102" s="140"/>
      <c r="AJ102" s="140"/>
      <c r="AK102" s="141"/>
      <c r="AL102" s="141"/>
      <c r="AM102" s="141"/>
    </row>
    <row r="103" spans="1:39" ht="12.75" customHeight="1">
      <c r="A103" s="409"/>
      <c r="B103" s="411"/>
      <c r="C103" s="334"/>
      <c r="D103" s="334" t="s">
        <v>1080</v>
      </c>
      <c r="E103" s="332" t="s">
        <v>888</v>
      </c>
      <c r="F103" s="332">
        <v>34</v>
      </c>
      <c r="G103" s="332"/>
      <c r="H103" s="332">
        <v>11</v>
      </c>
      <c r="I103" s="335"/>
      <c r="J103" s="405"/>
      <c r="K103" s="348">
        <f>F103-H103</f>
        <v>23</v>
      </c>
      <c r="L103" s="349">
        <v>50</v>
      </c>
      <c r="M103" s="374"/>
      <c r="N103" s="337">
        <v>40</v>
      </c>
      <c r="O103" s="376"/>
      <c r="P103" s="407"/>
      <c r="Q103" s="270"/>
      <c r="R103" s="140"/>
      <c r="S103" s="55"/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  <c r="AF103" s="37"/>
      <c r="AG103" s="141"/>
      <c r="AH103" s="142"/>
      <c r="AI103" s="140"/>
      <c r="AJ103" s="140"/>
      <c r="AK103" s="141"/>
      <c r="AL103" s="141"/>
      <c r="AM103" s="141"/>
    </row>
    <row r="104" spans="1:39" ht="12.75" customHeight="1">
      <c r="A104" s="217">
        <v>24</v>
      </c>
      <c r="B104" s="278">
        <v>45320</v>
      </c>
      <c r="C104" s="271"/>
      <c r="D104" s="271" t="s">
        <v>1131</v>
      </c>
      <c r="E104" s="217" t="s">
        <v>888</v>
      </c>
      <c r="F104" s="217" t="s">
        <v>1132</v>
      </c>
      <c r="G104" s="217">
        <v>92</v>
      </c>
      <c r="H104" s="217"/>
      <c r="I104" s="219">
        <v>0.1</v>
      </c>
      <c r="J104" s="219" t="s">
        <v>591</v>
      </c>
      <c r="K104" s="217"/>
      <c r="L104" s="280"/>
      <c r="M104" s="282"/>
      <c r="N104" s="217"/>
      <c r="O104" s="219"/>
      <c r="P104" s="278"/>
      <c r="Q104" s="270"/>
      <c r="R104" s="140"/>
      <c r="S104" s="55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  <c r="AF104" s="37"/>
      <c r="AG104" s="141"/>
      <c r="AH104" s="142"/>
      <c r="AI104" s="140"/>
      <c r="AJ104" s="140"/>
      <c r="AK104" s="141"/>
      <c r="AL104" s="141"/>
      <c r="AM104" s="141"/>
    </row>
    <row r="105" spans="1:39" ht="12.75" customHeight="1">
      <c r="A105" s="217"/>
      <c r="B105" s="278"/>
      <c r="C105" s="271"/>
      <c r="D105" s="271"/>
      <c r="E105" s="217"/>
      <c r="F105" s="217"/>
      <c r="G105" s="217"/>
      <c r="H105" s="217"/>
      <c r="I105" s="219"/>
      <c r="J105" s="219"/>
      <c r="K105" s="217"/>
      <c r="L105" s="280"/>
      <c r="M105" s="282"/>
      <c r="N105" s="217"/>
      <c r="O105" s="219"/>
      <c r="P105" s="278"/>
      <c r="Q105" s="270"/>
      <c r="R105" s="140"/>
      <c r="S105" s="55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  <c r="AF105" s="37"/>
      <c r="AG105" s="141"/>
      <c r="AH105" s="142"/>
      <c r="AI105" s="140"/>
      <c r="AJ105" s="140"/>
      <c r="AK105" s="141"/>
      <c r="AL105" s="141"/>
      <c r="AM105" s="141"/>
    </row>
    <row r="106" spans="1:39" ht="12.75" customHeight="1">
      <c r="A106" s="217"/>
      <c r="B106" s="278"/>
      <c r="C106" s="271"/>
      <c r="D106" s="271"/>
      <c r="E106" s="217"/>
      <c r="F106" s="217"/>
      <c r="G106" s="217"/>
      <c r="H106" s="217"/>
      <c r="I106" s="219"/>
      <c r="J106" s="219"/>
      <c r="K106" s="217"/>
      <c r="L106" s="280"/>
      <c r="M106" s="282"/>
      <c r="N106" s="217"/>
      <c r="O106" s="219"/>
      <c r="P106" s="278"/>
      <c r="Q106" s="270"/>
      <c r="R106" s="140"/>
      <c r="S106" s="55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  <c r="AF106" s="37"/>
      <c r="AG106" s="141"/>
      <c r="AH106" s="142"/>
      <c r="AI106" s="140"/>
      <c r="AJ106" s="140"/>
      <c r="AK106" s="141"/>
      <c r="AL106" s="141"/>
      <c r="AM106" s="141"/>
    </row>
    <row r="107" spans="1:39" ht="38.25" customHeight="1">
      <c r="A107" s="93" t="s">
        <v>614</v>
      </c>
      <c r="B107" s="148"/>
      <c r="C107" s="148"/>
      <c r="D107" s="149"/>
      <c r="E107" s="129"/>
      <c r="F107" s="6"/>
      <c r="G107" s="6"/>
      <c r="H107" s="130"/>
      <c r="I107" s="150"/>
      <c r="J107" s="1"/>
      <c r="K107" s="6"/>
      <c r="L107" s="6"/>
      <c r="M107" s="6"/>
      <c r="N107" s="1"/>
      <c r="O107" s="1"/>
      <c r="R107" s="1"/>
      <c r="S107" s="6"/>
      <c r="T107" s="1"/>
      <c r="U107" s="1"/>
      <c r="V107" s="1"/>
      <c r="W107" s="1"/>
      <c r="X107" s="1"/>
      <c r="Y107" s="6"/>
      <c r="Z107" s="1"/>
      <c r="AA107" s="1"/>
      <c r="AB107" s="1"/>
      <c r="AC107" s="1"/>
      <c r="AD107" s="1"/>
      <c r="AE107" s="6"/>
      <c r="AF107" s="1"/>
      <c r="AG107" s="1"/>
      <c r="AH107" s="1"/>
      <c r="AI107" s="1"/>
      <c r="AJ107" s="1"/>
      <c r="AK107" s="6"/>
      <c r="AL107" s="1"/>
    </row>
    <row r="108" spans="1:39" ht="38.25">
      <c r="A108" s="94" t="s">
        <v>16</v>
      </c>
      <c r="B108" s="95" t="s">
        <v>565</v>
      </c>
      <c r="C108" s="95"/>
      <c r="D108" s="96" t="s">
        <v>577</v>
      </c>
      <c r="E108" s="95" t="s">
        <v>578</v>
      </c>
      <c r="F108" s="95" t="s">
        <v>579</v>
      </c>
      <c r="G108" s="95" t="s">
        <v>580</v>
      </c>
      <c r="H108" s="95" t="s">
        <v>581</v>
      </c>
      <c r="I108" s="95" t="s">
        <v>582</v>
      </c>
      <c r="J108" s="94" t="s">
        <v>583</v>
      </c>
      <c r="K108" s="133" t="s">
        <v>601</v>
      </c>
      <c r="L108" s="134" t="s">
        <v>585</v>
      </c>
      <c r="M108" s="97" t="s">
        <v>586</v>
      </c>
      <c r="N108" s="95" t="s">
        <v>587</v>
      </c>
      <c r="O108" s="96" t="s">
        <v>588</v>
      </c>
      <c r="P108" s="228" t="s">
        <v>589</v>
      </c>
      <c r="Q108" s="230" t="s">
        <v>872</v>
      </c>
      <c r="R108" s="37"/>
      <c r="S108" s="6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  <c r="AF108" s="37"/>
      <c r="AG108" s="37"/>
      <c r="AH108" s="37"/>
      <c r="AI108" s="37"/>
      <c r="AJ108" s="37"/>
      <c r="AK108" s="37"/>
      <c r="AL108" s="37"/>
      <c r="AM108" s="37"/>
    </row>
    <row r="109" spans="1:39" ht="14.25" customHeight="1">
      <c r="A109" s="98">
        <v>1</v>
      </c>
      <c r="B109" s="99">
        <v>45252</v>
      </c>
      <c r="C109" s="143"/>
      <c r="D109" s="143" t="s">
        <v>365</v>
      </c>
      <c r="E109" s="98" t="s">
        <v>590</v>
      </c>
      <c r="F109" s="98" t="s">
        <v>882</v>
      </c>
      <c r="G109" s="98">
        <v>2480</v>
      </c>
      <c r="H109" s="98"/>
      <c r="I109" s="98" t="s">
        <v>883</v>
      </c>
      <c r="J109" s="100" t="s">
        <v>591</v>
      </c>
      <c r="K109" s="100"/>
      <c r="L109" s="101"/>
      <c r="M109" s="284"/>
      <c r="N109" s="281"/>
      <c r="O109" s="285"/>
      <c r="P109" s="221">
        <f>VLOOKUP(D109,'MidCap Intra'!$B$11:$C$568,2,0)</f>
        <v>2742.25</v>
      </c>
      <c r="Q109" s="218"/>
      <c r="R109" s="37"/>
      <c r="S109" s="37" t="s">
        <v>592</v>
      </c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  <c r="AF109" s="37"/>
      <c r="AG109" s="37"/>
      <c r="AH109" s="37"/>
      <c r="AI109" s="37"/>
      <c r="AJ109" s="37"/>
      <c r="AK109" s="37"/>
      <c r="AL109" s="37"/>
      <c r="AM109" s="37"/>
    </row>
    <row r="110" spans="1:39" ht="14.25" customHeight="1">
      <c r="A110" s="98">
        <v>2</v>
      </c>
      <c r="B110" s="99">
        <v>45261</v>
      </c>
      <c r="C110" s="143"/>
      <c r="D110" s="143" t="s">
        <v>406</v>
      </c>
      <c r="E110" s="98" t="s">
        <v>590</v>
      </c>
      <c r="F110" s="98" t="s">
        <v>886</v>
      </c>
      <c r="G110" s="98">
        <v>477</v>
      </c>
      <c r="H110" s="98"/>
      <c r="I110" s="98" t="s">
        <v>887</v>
      </c>
      <c r="J110" s="100" t="s">
        <v>591</v>
      </c>
      <c r="K110" s="100"/>
      <c r="L110" s="283"/>
      <c r="M110" s="225"/>
      <c r="N110" s="219"/>
      <c r="O110" s="226"/>
      <c r="P110" s="221">
        <f>VLOOKUP(D110,'MidCap Intra'!$B$11:$C$568,2,0)</f>
        <v>542.54999999999995</v>
      </c>
      <c r="Q110" s="218"/>
      <c r="R110" s="37"/>
      <c r="S110" s="37" t="s">
        <v>592</v>
      </c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  <c r="AF110" s="37"/>
      <c r="AG110" s="37"/>
      <c r="AH110" s="37"/>
      <c r="AI110" s="37"/>
      <c r="AJ110" s="37"/>
      <c r="AK110" s="37"/>
      <c r="AL110" s="37"/>
      <c r="AM110" s="37"/>
    </row>
    <row r="111" spans="1:39" ht="14.25" customHeight="1">
      <c r="A111" s="98">
        <v>3</v>
      </c>
      <c r="B111" s="99">
        <v>45271</v>
      </c>
      <c r="C111" s="143"/>
      <c r="D111" s="143" t="s">
        <v>447</v>
      </c>
      <c r="E111" s="98" t="s">
        <v>590</v>
      </c>
      <c r="F111" s="98" t="s">
        <v>893</v>
      </c>
      <c r="G111" s="98">
        <v>390</v>
      </c>
      <c r="H111" s="98"/>
      <c r="I111" s="98" t="s">
        <v>892</v>
      </c>
      <c r="J111" s="100" t="s">
        <v>591</v>
      </c>
      <c r="K111" s="100"/>
      <c r="L111" s="283"/>
      <c r="M111" s="225"/>
      <c r="N111" s="219"/>
      <c r="O111" s="226"/>
      <c r="P111" s="221">
        <f>VLOOKUP(D111,'MidCap Intra'!$B$11:$C$568,2,0)</f>
        <v>473.95</v>
      </c>
      <c r="Q111" s="218"/>
      <c r="R111" s="37"/>
      <c r="S111" s="37" t="s">
        <v>592</v>
      </c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  <c r="AF111" s="37"/>
      <c r="AG111" s="37"/>
      <c r="AH111" s="37"/>
      <c r="AI111" s="37"/>
      <c r="AJ111" s="37"/>
      <c r="AK111" s="37"/>
      <c r="AL111" s="37"/>
      <c r="AM111" s="37"/>
    </row>
    <row r="112" spans="1:39" ht="14.25" customHeight="1">
      <c r="A112" s="98"/>
      <c r="B112" s="99"/>
      <c r="C112" s="143"/>
      <c r="D112" s="143"/>
      <c r="E112" s="98"/>
      <c r="F112" s="98"/>
      <c r="G112" s="98"/>
      <c r="H112" s="98"/>
      <c r="I112" s="98"/>
      <c r="J112" s="100"/>
      <c r="K112" s="100"/>
      <c r="L112" s="283"/>
      <c r="M112" s="225"/>
      <c r="N112" s="219"/>
      <c r="O112" s="226"/>
      <c r="P112" s="218"/>
      <c r="Q112" s="218"/>
      <c r="R112" s="37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  <c r="AF112" s="37"/>
      <c r="AG112" s="37"/>
      <c r="AH112" s="37"/>
      <c r="AI112" s="37"/>
      <c r="AJ112" s="37"/>
      <c r="AK112" s="37"/>
      <c r="AL112" s="37"/>
      <c r="AM112" s="37"/>
    </row>
    <row r="113" spans="1:27" ht="12.75" customHeight="1">
      <c r="A113" s="98"/>
      <c r="B113" s="99"/>
      <c r="C113" s="143"/>
      <c r="D113" s="143"/>
      <c r="E113" s="98"/>
      <c r="F113" s="98"/>
      <c r="G113" s="98"/>
      <c r="H113" s="98"/>
      <c r="I113" s="98"/>
      <c r="J113" s="100"/>
      <c r="K113" s="100"/>
      <c r="L113" s="283"/>
      <c r="M113" s="286"/>
      <c r="N113" s="219"/>
      <c r="O113" s="219"/>
      <c r="P113" s="218"/>
      <c r="Q113" s="218"/>
      <c r="S113" s="6"/>
      <c r="T113" s="1"/>
      <c r="U113" s="1"/>
      <c r="V113" s="1"/>
      <c r="W113" s="1"/>
      <c r="X113" s="1"/>
      <c r="Y113" s="1"/>
      <c r="Z113" s="1"/>
    </row>
    <row r="114" spans="1:27" ht="12.75" customHeight="1">
      <c r="A114" s="115" t="s">
        <v>594</v>
      </c>
      <c r="B114" s="115"/>
      <c r="C114" s="115"/>
      <c r="D114" s="115"/>
      <c r="E114" s="37"/>
      <c r="F114" s="122" t="s">
        <v>596</v>
      </c>
      <c r="G114" s="55"/>
      <c r="H114" s="55"/>
      <c r="I114" s="55"/>
      <c r="J114" s="6"/>
      <c r="K114" s="135"/>
      <c r="L114" s="136"/>
      <c r="M114" s="6"/>
      <c r="N114" s="105"/>
      <c r="O114" s="151"/>
      <c r="P114" s="1"/>
      <c r="Q114" s="239"/>
      <c r="R114" s="1"/>
      <c r="S114" s="6"/>
      <c r="T114" s="1"/>
      <c r="U114" s="1"/>
      <c r="V114" s="1"/>
      <c r="W114" s="1"/>
      <c r="X114" s="1"/>
      <c r="Y114" s="1"/>
      <c r="Z114" s="1"/>
      <c r="AA114" s="1"/>
    </row>
    <row r="115" spans="1:27" ht="12.75" customHeight="1">
      <c r="A115" s="121" t="s">
        <v>595</v>
      </c>
      <c r="B115" s="115"/>
      <c r="C115" s="115"/>
      <c r="D115" s="115"/>
      <c r="E115" s="6"/>
      <c r="F115" s="122" t="s">
        <v>599</v>
      </c>
      <c r="G115" s="6"/>
      <c r="H115" s="6" t="s">
        <v>616</v>
      </c>
      <c r="I115" s="6"/>
      <c r="J115" s="1"/>
      <c r="K115" s="6"/>
      <c r="L115" s="6"/>
      <c r="M115" s="6"/>
      <c r="N115" s="1"/>
      <c r="O115" s="1"/>
      <c r="R115" s="1"/>
      <c r="S115" s="6"/>
      <c r="T115" s="1"/>
      <c r="U115" s="1"/>
      <c r="V115" s="1"/>
      <c r="W115" s="1"/>
      <c r="X115" s="1"/>
      <c r="Y115" s="1"/>
      <c r="Z115" s="1"/>
      <c r="AA115" s="1"/>
    </row>
    <row r="116" spans="1:27" ht="12.75" customHeight="1">
      <c r="A116" s="121"/>
      <c r="B116" s="115"/>
      <c r="C116" s="115"/>
      <c r="D116" s="115"/>
      <c r="E116" s="6"/>
      <c r="F116" s="122"/>
      <c r="G116" s="6"/>
      <c r="H116" s="6"/>
      <c r="I116" s="6"/>
      <c r="J116" s="1"/>
      <c r="K116" s="6"/>
      <c r="L116" s="6"/>
      <c r="M116" s="6"/>
      <c r="N116" s="1"/>
      <c r="O116" s="1"/>
      <c r="R116" s="1"/>
      <c r="S116" s="55"/>
      <c r="T116" s="1"/>
      <c r="U116" s="1"/>
      <c r="V116" s="1"/>
      <c r="W116" s="1"/>
      <c r="X116" s="1"/>
      <c r="Y116" s="1"/>
      <c r="Z116" s="1"/>
      <c r="AA116" s="1"/>
    </row>
    <row r="117" spans="1:27" ht="12.75" customHeight="1">
      <c r="A117" s="121"/>
      <c r="B117" s="115"/>
      <c r="C117" s="115"/>
      <c r="D117" s="115"/>
      <c r="E117" s="6"/>
      <c r="F117" s="122"/>
      <c r="G117" s="55"/>
      <c r="H117" s="37"/>
      <c r="I117" s="55"/>
      <c r="J117" s="6"/>
      <c r="K117" s="135"/>
      <c r="L117" s="136"/>
      <c r="M117" s="6"/>
      <c r="N117" s="105"/>
      <c r="O117" s="137"/>
      <c r="P117" s="1"/>
      <c r="Q117" s="239"/>
      <c r="R117" s="1"/>
      <c r="S117" s="6"/>
      <c r="T117" s="1"/>
      <c r="U117" s="1"/>
      <c r="V117" s="1"/>
      <c r="W117" s="1"/>
      <c r="X117" s="1"/>
      <c r="Y117" s="1"/>
      <c r="Z117" s="1"/>
      <c r="AA117" s="1"/>
    </row>
    <row r="118" spans="1:27" ht="12.75" customHeight="1">
      <c r="A118" s="121"/>
      <c r="B118" s="115"/>
      <c r="C118" s="115"/>
      <c r="D118" s="115"/>
      <c r="E118" s="6"/>
      <c r="F118" s="122"/>
      <c r="G118" s="55"/>
      <c r="H118" s="37"/>
      <c r="I118" s="55"/>
      <c r="J118" s="6"/>
      <c r="K118" s="135"/>
      <c r="L118" s="136"/>
      <c r="M118" s="6"/>
      <c r="N118" s="105"/>
      <c r="O118" s="137"/>
      <c r="P118" s="1"/>
      <c r="Q118" s="239"/>
      <c r="R118" s="1"/>
      <c r="S118" s="6"/>
      <c r="T118" s="1"/>
      <c r="U118" s="1"/>
      <c r="V118" s="1"/>
      <c r="W118" s="1"/>
      <c r="X118" s="1"/>
      <c r="Y118" s="1"/>
      <c r="Z118" s="1"/>
      <c r="AA118" s="1"/>
    </row>
    <row r="119" spans="1:27" ht="12.75" customHeight="1">
      <c r="A119" s="121"/>
      <c r="B119" s="115"/>
      <c r="C119" s="115"/>
      <c r="D119" s="115"/>
      <c r="E119" s="6"/>
      <c r="F119" s="122"/>
      <c r="G119" s="55"/>
      <c r="H119" s="37"/>
      <c r="I119" s="55"/>
      <c r="J119" s="6"/>
      <c r="K119" s="135"/>
      <c r="L119" s="136"/>
      <c r="M119" s="6"/>
      <c r="N119" s="105"/>
      <c r="O119" s="137"/>
      <c r="P119" s="1"/>
      <c r="Q119" s="239"/>
      <c r="R119" s="1"/>
      <c r="S119" s="6"/>
      <c r="T119" s="1"/>
      <c r="U119" s="1"/>
      <c r="V119" s="1"/>
      <c r="W119" s="1"/>
      <c r="X119" s="1"/>
      <c r="Y119" s="1"/>
      <c r="Z119" s="1"/>
      <c r="AA119" s="1"/>
    </row>
    <row r="120" spans="1:27" ht="12.75" customHeight="1">
      <c r="A120" s="121"/>
      <c r="B120" s="115"/>
      <c r="C120" s="115"/>
      <c r="D120" s="115"/>
      <c r="E120" s="6"/>
      <c r="F120" s="122"/>
      <c r="G120" s="55"/>
      <c r="H120" s="37"/>
      <c r="I120" s="55"/>
      <c r="J120" s="6"/>
      <c r="K120" s="135"/>
      <c r="L120" s="136"/>
      <c r="M120" s="6"/>
      <c r="N120" s="105"/>
      <c r="O120" s="137"/>
      <c r="P120" s="1"/>
      <c r="Q120" s="239"/>
      <c r="R120" s="1"/>
      <c r="S120" s="6"/>
      <c r="T120" s="1"/>
      <c r="U120" s="1"/>
      <c r="V120" s="1"/>
      <c r="W120" s="1"/>
      <c r="X120" s="1"/>
      <c r="Y120" s="1"/>
      <c r="Z120" s="1"/>
      <c r="AA120" s="1"/>
    </row>
    <row r="121" spans="1:27" ht="12.75" customHeight="1">
      <c r="A121" s="121"/>
      <c r="B121" s="115"/>
      <c r="C121" s="115"/>
      <c r="D121" s="115"/>
      <c r="E121" s="6"/>
      <c r="F121" s="122"/>
      <c r="G121" s="55"/>
      <c r="H121" s="37"/>
      <c r="I121" s="55"/>
      <c r="J121" s="6"/>
      <c r="K121" s="135"/>
      <c r="L121" s="136"/>
      <c r="M121" s="6"/>
      <c r="N121" s="105"/>
      <c r="O121" s="137"/>
      <c r="P121" s="1"/>
      <c r="Q121" s="239"/>
      <c r="R121" s="1"/>
      <c r="S121" s="6"/>
      <c r="T121" s="1"/>
      <c r="U121" s="1"/>
      <c r="V121" s="1"/>
      <c r="W121" s="1"/>
      <c r="X121" s="1"/>
      <c r="Y121" s="1"/>
      <c r="Z121" s="1"/>
      <c r="AA121" s="1"/>
    </row>
    <row r="122" spans="1:27" ht="12.75" customHeight="1">
      <c r="A122" s="121"/>
      <c r="B122" s="115"/>
      <c r="C122" s="115"/>
      <c r="D122" s="115"/>
      <c r="E122" s="6"/>
      <c r="F122" s="122"/>
      <c r="G122" s="55"/>
      <c r="H122" s="37"/>
      <c r="I122" s="55"/>
      <c r="J122" s="6"/>
      <c r="K122" s="135"/>
      <c r="L122" s="136"/>
      <c r="M122" s="6"/>
      <c r="N122" s="105"/>
      <c r="O122" s="137"/>
      <c r="P122" s="1"/>
      <c r="Q122" s="239"/>
      <c r="R122" s="1"/>
      <c r="S122" s="6"/>
      <c r="T122" s="1"/>
      <c r="U122" s="1"/>
      <c r="V122" s="1"/>
      <c r="W122" s="1"/>
      <c r="X122" s="1"/>
      <c r="Y122" s="1"/>
      <c r="Z122" s="1"/>
      <c r="AA122" s="1"/>
    </row>
    <row r="123" spans="1:27" ht="12.75" customHeight="1">
      <c r="A123" s="55"/>
      <c r="B123" s="104"/>
      <c r="C123" s="104"/>
      <c r="D123" s="37"/>
      <c r="E123" s="55"/>
      <c r="F123" s="55"/>
      <c r="G123" s="55"/>
      <c r="H123" s="37"/>
      <c r="I123" s="55"/>
      <c r="J123" s="6"/>
      <c r="K123" s="135"/>
      <c r="L123" s="136"/>
      <c r="M123" s="6"/>
      <c r="N123" s="105"/>
      <c r="O123" s="137"/>
      <c r="P123" s="1"/>
      <c r="Q123" s="239"/>
      <c r="R123" s="1"/>
      <c r="S123" s="6"/>
      <c r="T123" s="1"/>
      <c r="U123" s="1"/>
      <c r="V123" s="1"/>
      <c r="W123" s="1"/>
      <c r="X123" s="1"/>
      <c r="Y123" s="1"/>
      <c r="Z123" s="1"/>
      <c r="AA123" s="1"/>
    </row>
    <row r="124" spans="1:27" ht="38.25" customHeight="1">
      <c r="A124" s="37"/>
      <c r="B124" s="152" t="s">
        <v>617</v>
      </c>
      <c r="C124" s="152"/>
      <c r="D124" s="152"/>
      <c r="E124" s="152"/>
      <c r="F124" s="6"/>
      <c r="G124" s="6"/>
      <c r="H124" s="131"/>
      <c r="I124" s="6"/>
      <c r="J124" s="131"/>
      <c r="K124" s="132"/>
      <c r="L124" s="6"/>
      <c r="M124" s="6"/>
      <c r="N124" s="1"/>
      <c r="O124" s="1"/>
      <c r="P124" s="1"/>
      <c r="Q124" s="239"/>
      <c r="R124" s="1"/>
      <c r="S124" s="6"/>
      <c r="T124" s="1"/>
      <c r="U124" s="1"/>
      <c r="V124" s="1"/>
      <c r="W124" s="1"/>
      <c r="X124" s="1"/>
      <c r="Y124" s="1"/>
      <c r="Z124" s="1"/>
      <c r="AA124" s="1"/>
    </row>
    <row r="125" spans="1:27" ht="12.75" customHeight="1">
      <c r="A125" s="94" t="s">
        <v>16</v>
      </c>
      <c r="B125" s="95" t="s">
        <v>565</v>
      </c>
      <c r="C125" s="95"/>
      <c r="D125" s="96" t="s">
        <v>577</v>
      </c>
      <c r="E125" s="95" t="s">
        <v>578</v>
      </c>
      <c r="F125" s="95" t="s">
        <v>579</v>
      </c>
      <c r="G125" s="95" t="s">
        <v>618</v>
      </c>
      <c r="H125" s="95" t="s">
        <v>619</v>
      </c>
      <c r="I125" s="95" t="s">
        <v>582</v>
      </c>
      <c r="J125" s="153" t="s">
        <v>583</v>
      </c>
      <c r="K125" s="95" t="s">
        <v>584</v>
      </c>
      <c r="L125" s="95" t="s">
        <v>620</v>
      </c>
      <c r="M125" s="95" t="s">
        <v>587</v>
      </c>
      <c r="N125" s="96" t="s">
        <v>588</v>
      </c>
      <c r="O125" s="1"/>
      <c r="P125" s="1"/>
      <c r="Q125" s="239"/>
      <c r="R125" s="1"/>
      <c r="S125" s="6"/>
      <c r="T125" s="1"/>
      <c r="U125" s="1"/>
      <c r="V125" s="1"/>
      <c r="W125" s="1"/>
      <c r="X125" s="1"/>
      <c r="Y125" s="1"/>
      <c r="Z125" s="1"/>
      <c r="AA125" s="1"/>
    </row>
    <row r="126" spans="1:27" ht="12.75" customHeight="1">
      <c r="A126" s="154">
        <v>1</v>
      </c>
      <c r="B126" s="155">
        <v>41579</v>
      </c>
      <c r="C126" s="155"/>
      <c r="D126" s="156" t="s">
        <v>621</v>
      </c>
      <c r="E126" s="157" t="s">
        <v>590</v>
      </c>
      <c r="F126" s="158">
        <v>82</v>
      </c>
      <c r="G126" s="157" t="s">
        <v>622</v>
      </c>
      <c r="H126" s="157">
        <v>100</v>
      </c>
      <c r="I126" s="159">
        <v>100</v>
      </c>
      <c r="J126" s="160" t="s">
        <v>623</v>
      </c>
      <c r="K126" s="161">
        <f t="shared" ref="K126:K178" si="66">H126-F126</f>
        <v>18</v>
      </c>
      <c r="L126" s="162">
        <f t="shared" ref="L126:L178" si="67">K126/F126</f>
        <v>0.21951219512195122</v>
      </c>
      <c r="M126" s="157" t="s">
        <v>593</v>
      </c>
      <c r="N126" s="163">
        <v>42657</v>
      </c>
      <c r="O126" s="1"/>
      <c r="P126" s="1"/>
      <c r="Q126" s="239"/>
      <c r="R126" s="1"/>
      <c r="S126" s="6"/>
      <c r="T126" s="1"/>
      <c r="U126" s="1"/>
      <c r="V126" s="1"/>
      <c r="W126" s="1"/>
      <c r="X126" s="1"/>
      <c r="Y126" s="1"/>
      <c r="Z126" s="1"/>
      <c r="AA126" s="1"/>
    </row>
    <row r="127" spans="1:27" ht="12.75" customHeight="1">
      <c r="A127" s="154">
        <v>2</v>
      </c>
      <c r="B127" s="155">
        <v>41794</v>
      </c>
      <c r="C127" s="155"/>
      <c r="D127" s="156" t="s">
        <v>624</v>
      </c>
      <c r="E127" s="157" t="s">
        <v>602</v>
      </c>
      <c r="F127" s="158">
        <v>257</v>
      </c>
      <c r="G127" s="157" t="s">
        <v>622</v>
      </c>
      <c r="H127" s="157">
        <v>300</v>
      </c>
      <c r="I127" s="159">
        <v>300</v>
      </c>
      <c r="J127" s="160" t="s">
        <v>623</v>
      </c>
      <c r="K127" s="161">
        <f t="shared" si="66"/>
        <v>43</v>
      </c>
      <c r="L127" s="162">
        <f t="shared" si="67"/>
        <v>0.16731517509727625</v>
      </c>
      <c r="M127" s="157" t="s">
        <v>593</v>
      </c>
      <c r="N127" s="163">
        <v>41822</v>
      </c>
      <c r="O127" s="1"/>
      <c r="P127" s="1"/>
      <c r="Q127" s="239"/>
      <c r="R127" s="1"/>
      <c r="S127" s="6"/>
      <c r="T127" s="1"/>
      <c r="U127" s="1"/>
      <c r="V127" s="1"/>
      <c r="W127" s="1"/>
      <c r="X127" s="1"/>
      <c r="Y127" s="1"/>
      <c r="Z127" s="1"/>
      <c r="AA127" s="1"/>
    </row>
    <row r="128" spans="1:27" ht="12.75" customHeight="1">
      <c r="A128" s="154">
        <v>3</v>
      </c>
      <c r="B128" s="155">
        <v>41828</v>
      </c>
      <c r="C128" s="155"/>
      <c r="D128" s="156" t="s">
        <v>625</v>
      </c>
      <c r="E128" s="157" t="s">
        <v>602</v>
      </c>
      <c r="F128" s="158">
        <v>393</v>
      </c>
      <c r="G128" s="157" t="s">
        <v>622</v>
      </c>
      <c r="H128" s="157">
        <v>468</v>
      </c>
      <c r="I128" s="159">
        <v>468</v>
      </c>
      <c r="J128" s="160" t="s">
        <v>623</v>
      </c>
      <c r="K128" s="161">
        <f t="shared" si="66"/>
        <v>75</v>
      </c>
      <c r="L128" s="162">
        <f t="shared" si="67"/>
        <v>0.19083969465648856</v>
      </c>
      <c r="M128" s="157" t="s">
        <v>593</v>
      </c>
      <c r="N128" s="163">
        <v>41863</v>
      </c>
      <c r="O128" s="1"/>
      <c r="P128" s="1"/>
      <c r="Q128" s="239"/>
      <c r="R128" s="1"/>
      <c r="S128" s="6"/>
      <c r="T128" s="1"/>
      <c r="U128" s="1"/>
      <c r="V128" s="1"/>
      <c r="W128" s="1"/>
      <c r="X128" s="1"/>
      <c r="Y128" s="1"/>
      <c r="Z128" s="1"/>
      <c r="AA128" s="1"/>
    </row>
    <row r="129" spans="1:27" ht="12.75" customHeight="1">
      <c r="A129" s="154">
        <v>4</v>
      </c>
      <c r="B129" s="155">
        <v>41857</v>
      </c>
      <c r="C129" s="155"/>
      <c r="D129" s="156" t="s">
        <v>626</v>
      </c>
      <c r="E129" s="157" t="s">
        <v>602</v>
      </c>
      <c r="F129" s="158">
        <v>205</v>
      </c>
      <c r="G129" s="157" t="s">
        <v>622</v>
      </c>
      <c r="H129" s="157">
        <v>275</v>
      </c>
      <c r="I129" s="159">
        <v>250</v>
      </c>
      <c r="J129" s="160" t="s">
        <v>623</v>
      </c>
      <c r="K129" s="161">
        <f t="shared" si="66"/>
        <v>70</v>
      </c>
      <c r="L129" s="162">
        <f t="shared" si="67"/>
        <v>0.34146341463414637</v>
      </c>
      <c r="M129" s="157" t="s">
        <v>593</v>
      </c>
      <c r="N129" s="163">
        <v>41962</v>
      </c>
      <c r="O129" s="1"/>
      <c r="P129" s="1"/>
      <c r="Q129" s="239"/>
      <c r="R129" s="1"/>
      <c r="S129" s="6"/>
      <c r="T129" s="1"/>
      <c r="U129" s="1"/>
      <c r="V129" s="1"/>
      <c r="W129" s="1"/>
      <c r="X129" s="1"/>
      <c r="Y129" s="1"/>
      <c r="Z129" s="1"/>
      <c r="AA129" s="1"/>
    </row>
    <row r="130" spans="1:27" ht="12.75" customHeight="1">
      <c r="A130" s="154">
        <v>5</v>
      </c>
      <c r="B130" s="155">
        <v>41886</v>
      </c>
      <c r="C130" s="155"/>
      <c r="D130" s="156" t="s">
        <v>627</v>
      </c>
      <c r="E130" s="157" t="s">
        <v>602</v>
      </c>
      <c r="F130" s="158">
        <v>162</v>
      </c>
      <c r="G130" s="157" t="s">
        <v>622</v>
      </c>
      <c r="H130" s="157">
        <v>190</v>
      </c>
      <c r="I130" s="159">
        <v>190</v>
      </c>
      <c r="J130" s="160" t="s">
        <v>623</v>
      </c>
      <c r="K130" s="161">
        <f t="shared" si="66"/>
        <v>28</v>
      </c>
      <c r="L130" s="162">
        <f t="shared" si="67"/>
        <v>0.1728395061728395</v>
      </c>
      <c r="M130" s="157" t="s">
        <v>593</v>
      </c>
      <c r="N130" s="163">
        <v>42006</v>
      </c>
      <c r="O130" s="1"/>
      <c r="P130" s="1"/>
      <c r="Q130" s="239"/>
      <c r="R130" s="1"/>
      <c r="S130" s="6"/>
      <c r="T130" s="1"/>
      <c r="U130" s="1"/>
      <c r="V130" s="1"/>
      <c r="W130" s="1"/>
      <c r="X130" s="1"/>
      <c r="Y130" s="1"/>
      <c r="Z130" s="1"/>
      <c r="AA130" s="1"/>
    </row>
    <row r="131" spans="1:27" ht="12.75" customHeight="1">
      <c r="A131" s="154">
        <v>6</v>
      </c>
      <c r="B131" s="155">
        <v>41886</v>
      </c>
      <c r="C131" s="155"/>
      <c r="D131" s="156" t="s">
        <v>628</v>
      </c>
      <c r="E131" s="157" t="s">
        <v>602</v>
      </c>
      <c r="F131" s="158">
        <v>75</v>
      </c>
      <c r="G131" s="157" t="s">
        <v>622</v>
      </c>
      <c r="H131" s="157">
        <v>91.5</v>
      </c>
      <c r="I131" s="159" t="s">
        <v>615</v>
      </c>
      <c r="J131" s="160" t="s">
        <v>629</v>
      </c>
      <c r="K131" s="161">
        <f t="shared" si="66"/>
        <v>16.5</v>
      </c>
      <c r="L131" s="162">
        <f t="shared" si="67"/>
        <v>0.22</v>
      </c>
      <c r="M131" s="157" t="s">
        <v>593</v>
      </c>
      <c r="N131" s="163">
        <v>41954</v>
      </c>
      <c r="O131" s="1"/>
      <c r="P131" s="1"/>
      <c r="Q131" s="239"/>
      <c r="R131" s="1"/>
      <c r="S131" s="6"/>
      <c r="T131" s="1"/>
      <c r="U131" s="1"/>
      <c r="V131" s="1"/>
      <c r="W131" s="1"/>
      <c r="X131" s="1"/>
      <c r="Y131" s="1"/>
      <c r="Z131" s="1"/>
      <c r="AA131" s="1"/>
    </row>
    <row r="132" spans="1:27" ht="12.75" customHeight="1">
      <c r="A132" s="154">
        <v>7</v>
      </c>
      <c r="B132" s="155">
        <v>41913</v>
      </c>
      <c r="C132" s="155"/>
      <c r="D132" s="156" t="s">
        <v>630</v>
      </c>
      <c r="E132" s="157" t="s">
        <v>602</v>
      </c>
      <c r="F132" s="158">
        <v>850</v>
      </c>
      <c r="G132" s="157" t="s">
        <v>622</v>
      </c>
      <c r="H132" s="157">
        <v>982.5</v>
      </c>
      <c r="I132" s="159">
        <v>1050</v>
      </c>
      <c r="J132" s="160" t="s">
        <v>631</v>
      </c>
      <c r="K132" s="161">
        <f t="shared" si="66"/>
        <v>132.5</v>
      </c>
      <c r="L132" s="162">
        <f t="shared" si="67"/>
        <v>0.15588235294117647</v>
      </c>
      <c r="M132" s="157" t="s">
        <v>593</v>
      </c>
      <c r="N132" s="163">
        <v>42039</v>
      </c>
      <c r="O132" s="1"/>
      <c r="P132" s="1"/>
      <c r="Q132" s="239"/>
      <c r="R132" s="1"/>
      <c r="S132" s="6"/>
      <c r="T132" s="1"/>
      <c r="U132" s="1"/>
      <c r="V132" s="1"/>
      <c r="W132" s="1"/>
      <c r="X132" s="1"/>
      <c r="Y132" s="1"/>
      <c r="Z132" s="1"/>
      <c r="AA132" s="1"/>
    </row>
    <row r="133" spans="1:27" ht="12.75" customHeight="1">
      <c r="A133" s="154">
        <v>8</v>
      </c>
      <c r="B133" s="155">
        <v>41913</v>
      </c>
      <c r="C133" s="155"/>
      <c r="D133" s="156" t="s">
        <v>632</v>
      </c>
      <c r="E133" s="157" t="s">
        <v>602</v>
      </c>
      <c r="F133" s="158">
        <v>475</v>
      </c>
      <c r="G133" s="157" t="s">
        <v>622</v>
      </c>
      <c r="H133" s="157">
        <v>515</v>
      </c>
      <c r="I133" s="159">
        <v>600</v>
      </c>
      <c r="J133" s="160" t="s">
        <v>633</v>
      </c>
      <c r="K133" s="161">
        <f t="shared" si="66"/>
        <v>40</v>
      </c>
      <c r="L133" s="162">
        <f t="shared" si="67"/>
        <v>8.4210526315789472E-2</v>
      </c>
      <c r="M133" s="157" t="s">
        <v>593</v>
      </c>
      <c r="N133" s="163">
        <v>41939</v>
      </c>
      <c r="O133" s="1"/>
      <c r="P133" s="1"/>
      <c r="Q133" s="239"/>
      <c r="R133" s="1"/>
      <c r="S133" s="6"/>
      <c r="T133" s="1"/>
      <c r="U133" s="1"/>
      <c r="V133" s="1"/>
      <c r="W133" s="1"/>
      <c r="X133" s="1"/>
      <c r="Y133" s="1"/>
      <c r="Z133" s="1"/>
      <c r="AA133" s="1"/>
    </row>
    <row r="134" spans="1:27" ht="12.75" customHeight="1">
      <c r="A134" s="154">
        <v>9</v>
      </c>
      <c r="B134" s="155">
        <v>41913</v>
      </c>
      <c r="C134" s="155"/>
      <c r="D134" s="156" t="s">
        <v>634</v>
      </c>
      <c r="E134" s="157" t="s">
        <v>602</v>
      </c>
      <c r="F134" s="158">
        <v>86</v>
      </c>
      <c r="G134" s="157" t="s">
        <v>622</v>
      </c>
      <c r="H134" s="157">
        <v>99</v>
      </c>
      <c r="I134" s="159">
        <v>140</v>
      </c>
      <c r="J134" s="160" t="s">
        <v>635</v>
      </c>
      <c r="K134" s="161">
        <f t="shared" si="66"/>
        <v>13</v>
      </c>
      <c r="L134" s="162">
        <f t="shared" si="67"/>
        <v>0.15116279069767441</v>
      </c>
      <c r="M134" s="157" t="s">
        <v>593</v>
      </c>
      <c r="N134" s="163">
        <v>41939</v>
      </c>
      <c r="O134" s="1"/>
      <c r="P134" s="1"/>
      <c r="Q134" s="239"/>
      <c r="R134" s="1"/>
      <c r="S134" s="6"/>
      <c r="T134" s="1"/>
      <c r="U134" s="1"/>
      <c r="V134" s="1"/>
      <c r="W134" s="1"/>
      <c r="X134" s="1"/>
      <c r="Y134" s="1"/>
      <c r="Z134" s="1"/>
      <c r="AA134" s="1"/>
    </row>
    <row r="135" spans="1:27" ht="12.75" customHeight="1">
      <c r="A135" s="154">
        <v>10</v>
      </c>
      <c r="B135" s="155">
        <v>41926</v>
      </c>
      <c r="C135" s="155"/>
      <c r="D135" s="156" t="s">
        <v>636</v>
      </c>
      <c r="E135" s="157" t="s">
        <v>602</v>
      </c>
      <c r="F135" s="158">
        <v>496.6</v>
      </c>
      <c r="G135" s="157" t="s">
        <v>622</v>
      </c>
      <c r="H135" s="157">
        <v>621</v>
      </c>
      <c r="I135" s="159">
        <v>580</v>
      </c>
      <c r="J135" s="160" t="s">
        <v>623</v>
      </c>
      <c r="K135" s="161">
        <f t="shared" si="66"/>
        <v>124.39999999999998</v>
      </c>
      <c r="L135" s="162">
        <f t="shared" si="67"/>
        <v>0.25050342327829234</v>
      </c>
      <c r="M135" s="157" t="s">
        <v>593</v>
      </c>
      <c r="N135" s="163">
        <v>42605</v>
      </c>
      <c r="O135" s="1"/>
      <c r="P135" s="1"/>
      <c r="Q135" s="239"/>
      <c r="R135" s="1"/>
      <c r="S135" s="6"/>
      <c r="T135" s="1"/>
      <c r="U135" s="1"/>
      <c r="V135" s="1"/>
      <c r="W135" s="1"/>
      <c r="X135" s="1"/>
      <c r="Y135" s="1"/>
      <c r="Z135" s="1"/>
      <c r="AA135" s="1"/>
    </row>
    <row r="136" spans="1:27" ht="12.75" customHeight="1">
      <c r="A136" s="154">
        <v>11</v>
      </c>
      <c r="B136" s="155">
        <v>41926</v>
      </c>
      <c r="C136" s="155"/>
      <c r="D136" s="156" t="s">
        <v>637</v>
      </c>
      <c r="E136" s="157" t="s">
        <v>602</v>
      </c>
      <c r="F136" s="158">
        <v>2481.9</v>
      </c>
      <c r="G136" s="157" t="s">
        <v>622</v>
      </c>
      <c r="H136" s="157">
        <v>2840</v>
      </c>
      <c r="I136" s="159">
        <v>2870</v>
      </c>
      <c r="J136" s="160" t="s">
        <v>638</v>
      </c>
      <c r="K136" s="161">
        <f t="shared" si="66"/>
        <v>358.09999999999991</v>
      </c>
      <c r="L136" s="162">
        <f t="shared" si="67"/>
        <v>0.14428462065353154</v>
      </c>
      <c r="M136" s="157" t="s">
        <v>593</v>
      </c>
      <c r="N136" s="163">
        <v>42017</v>
      </c>
      <c r="O136" s="1"/>
      <c r="P136" s="1"/>
      <c r="Q136" s="239"/>
      <c r="R136" s="1"/>
      <c r="S136" s="6"/>
      <c r="T136" s="1"/>
      <c r="U136" s="1"/>
      <c r="V136" s="1"/>
      <c r="W136" s="1"/>
      <c r="X136" s="1"/>
      <c r="Y136" s="1"/>
      <c r="Z136" s="1"/>
      <c r="AA136" s="1"/>
    </row>
    <row r="137" spans="1:27" ht="12.75" customHeight="1">
      <c r="A137" s="154">
        <v>12</v>
      </c>
      <c r="B137" s="155">
        <v>41928</v>
      </c>
      <c r="C137" s="155"/>
      <c r="D137" s="156" t="s">
        <v>639</v>
      </c>
      <c r="E137" s="157" t="s">
        <v>602</v>
      </c>
      <c r="F137" s="158">
        <v>84.5</v>
      </c>
      <c r="G137" s="157" t="s">
        <v>622</v>
      </c>
      <c r="H137" s="157">
        <v>93</v>
      </c>
      <c r="I137" s="159">
        <v>110</v>
      </c>
      <c r="J137" s="160" t="s">
        <v>640</v>
      </c>
      <c r="K137" s="161">
        <f t="shared" si="66"/>
        <v>8.5</v>
      </c>
      <c r="L137" s="162">
        <f t="shared" si="67"/>
        <v>0.10059171597633136</v>
      </c>
      <c r="M137" s="157" t="s">
        <v>593</v>
      </c>
      <c r="N137" s="163">
        <v>41939</v>
      </c>
      <c r="O137" s="1"/>
      <c r="P137" s="1"/>
      <c r="Q137" s="239"/>
      <c r="R137" s="1"/>
      <c r="S137" s="6"/>
      <c r="T137" s="1"/>
      <c r="U137" s="1"/>
      <c r="V137" s="1"/>
      <c r="W137" s="1"/>
      <c r="X137" s="1"/>
      <c r="Y137" s="1"/>
      <c r="Z137" s="1"/>
      <c r="AA137" s="1"/>
    </row>
    <row r="138" spans="1:27" ht="12.75" customHeight="1">
      <c r="A138" s="154">
        <v>13</v>
      </c>
      <c r="B138" s="155">
        <v>41928</v>
      </c>
      <c r="C138" s="155"/>
      <c r="D138" s="156" t="s">
        <v>641</v>
      </c>
      <c r="E138" s="157" t="s">
        <v>602</v>
      </c>
      <c r="F138" s="158">
        <v>401</v>
      </c>
      <c r="G138" s="157" t="s">
        <v>622</v>
      </c>
      <c r="H138" s="157">
        <v>428</v>
      </c>
      <c r="I138" s="159">
        <v>450</v>
      </c>
      <c r="J138" s="160" t="s">
        <v>642</v>
      </c>
      <c r="K138" s="161">
        <f t="shared" si="66"/>
        <v>27</v>
      </c>
      <c r="L138" s="162">
        <f t="shared" si="67"/>
        <v>6.7331670822942641E-2</v>
      </c>
      <c r="M138" s="157" t="s">
        <v>593</v>
      </c>
      <c r="N138" s="163">
        <v>42020</v>
      </c>
      <c r="O138" s="1"/>
      <c r="P138" s="1"/>
      <c r="Q138" s="239"/>
      <c r="R138" s="1"/>
      <c r="S138" s="6"/>
      <c r="T138" s="1"/>
      <c r="U138" s="1"/>
      <c r="V138" s="1"/>
      <c r="W138" s="1"/>
      <c r="X138" s="1"/>
      <c r="Y138" s="1"/>
      <c r="Z138" s="1"/>
      <c r="AA138" s="1"/>
    </row>
    <row r="139" spans="1:27" ht="12.75" customHeight="1">
      <c r="A139" s="154">
        <v>14</v>
      </c>
      <c r="B139" s="155">
        <v>41928</v>
      </c>
      <c r="C139" s="155"/>
      <c r="D139" s="156" t="s">
        <v>643</v>
      </c>
      <c r="E139" s="157" t="s">
        <v>602</v>
      </c>
      <c r="F139" s="158">
        <v>101</v>
      </c>
      <c r="G139" s="157" t="s">
        <v>622</v>
      </c>
      <c r="H139" s="157">
        <v>112</v>
      </c>
      <c r="I139" s="159">
        <v>120</v>
      </c>
      <c r="J139" s="160" t="s">
        <v>644</v>
      </c>
      <c r="K139" s="161">
        <f t="shared" si="66"/>
        <v>11</v>
      </c>
      <c r="L139" s="162">
        <f t="shared" si="67"/>
        <v>0.10891089108910891</v>
      </c>
      <c r="M139" s="157" t="s">
        <v>593</v>
      </c>
      <c r="N139" s="163">
        <v>41939</v>
      </c>
      <c r="O139" s="1"/>
      <c r="P139" s="1"/>
      <c r="Q139" s="239"/>
      <c r="R139" s="1"/>
      <c r="S139" s="6"/>
      <c r="T139" s="1"/>
      <c r="U139" s="1"/>
      <c r="V139" s="1"/>
      <c r="W139" s="1"/>
      <c r="X139" s="1"/>
      <c r="Y139" s="1"/>
      <c r="Z139" s="1"/>
      <c r="AA139" s="1"/>
    </row>
    <row r="140" spans="1:27" ht="12.75" customHeight="1">
      <c r="A140" s="154">
        <v>15</v>
      </c>
      <c r="B140" s="155">
        <v>41954</v>
      </c>
      <c r="C140" s="155"/>
      <c r="D140" s="156" t="s">
        <v>645</v>
      </c>
      <c r="E140" s="157" t="s">
        <v>602</v>
      </c>
      <c r="F140" s="158">
        <v>59</v>
      </c>
      <c r="G140" s="157" t="s">
        <v>622</v>
      </c>
      <c r="H140" s="157">
        <v>76</v>
      </c>
      <c r="I140" s="159">
        <v>76</v>
      </c>
      <c r="J140" s="160" t="s">
        <v>623</v>
      </c>
      <c r="K140" s="161">
        <f t="shared" si="66"/>
        <v>17</v>
      </c>
      <c r="L140" s="162">
        <f t="shared" si="67"/>
        <v>0.28813559322033899</v>
      </c>
      <c r="M140" s="157" t="s">
        <v>593</v>
      </c>
      <c r="N140" s="163">
        <v>43032</v>
      </c>
      <c r="O140" s="1"/>
      <c r="P140" s="1"/>
      <c r="Q140" s="239"/>
      <c r="R140" s="1"/>
      <c r="S140" s="6"/>
      <c r="T140" s="1"/>
      <c r="U140" s="1"/>
      <c r="V140" s="1"/>
      <c r="W140" s="1"/>
      <c r="X140" s="1"/>
      <c r="Y140" s="1"/>
      <c r="Z140" s="1"/>
      <c r="AA140" s="1"/>
    </row>
    <row r="141" spans="1:27" ht="12.75" customHeight="1">
      <c r="A141" s="154">
        <v>16</v>
      </c>
      <c r="B141" s="155">
        <v>41954</v>
      </c>
      <c r="C141" s="155"/>
      <c r="D141" s="156" t="s">
        <v>634</v>
      </c>
      <c r="E141" s="157" t="s">
        <v>602</v>
      </c>
      <c r="F141" s="158">
        <v>99</v>
      </c>
      <c r="G141" s="157" t="s">
        <v>622</v>
      </c>
      <c r="H141" s="157">
        <v>120</v>
      </c>
      <c r="I141" s="159">
        <v>120</v>
      </c>
      <c r="J141" s="160" t="s">
        <v>611</v>
      </c>
      <c r="K141" s="161">
        <f t="shared" si="66"/>
        <v>21</v>
      </c>
      <c r="L141" s="162">
        <f t="shared" si="67"/>
        <v>0.21212121212121213</v>
      </c>
      <c r="M141" s="157" t="s">
        <v>593</v>
      </c>
      <c r="N141" s="163">
        <v>41960</v>
      </c>
      <c r="O141" s="1"/>
      <c r="P141" s="1"/>
      <c r="Q141" s="239"/>
      <c r="R141" s="1"/>
      <c r="S141" s="6"/>
      <c r="T141" s="1"/>
      <c r="U141" s="1"/>
      <c r="V141" s="1"/>
      <c r="W141" s="1"/>
      <c r="X141" s="1"/>
      <c r="Y141" s="1"/>
      <c r="Z141" s="1"/>
      <c r="AA141" s="1"/>
    </row>
    <row r="142" spans="1:27" ht="12.75" customHeight="1">
      <c r="A142" s="154">
        <v>17</v>
      </c>
      <c r="B142" s="155">
        <v>41956</v>
      </c>
      <c r="C142" s="155"/>
      <c r="D142" s="156" t="s">
        <v>646</v>
      </c>
      <c r="E142" s="157" t="s">
        <v>602</v>
      </c>
      <c r="F142" s="158">
        <v>22</v>
      </c>
      <c r="G142" s="157" t="s">
        <v>622</v>
      </c>
      <c r="H142" s="157">
        <v>33.549999999999997</v>
      </c>
      <c r="I142" s="159">
        <v>32</v>
      </c>
      <c r="J142" s="160" t="s">
        <v>647</v>
      </c>
      <c r="K142" s="161">
        <f t="shared" si="66"/>
        <v>11.549999999999997</v>
      </c>
      <c r="L142" s="162">
        <f t="shared" si="67"/>
        <v>0.52499999999999991</v>
      </c>
      <c r="M142" s="157" t="s">
        <v>593</v>
      </c>
      <c r="N142" s="163">
        <v>42188</v>
      </c>
      <c r="O142" s="1"/>
      <c r="P142" s="1"/>
      <c r="Q142" s="239"/>
      <c r="R142" s="1"/>
      <c r="S142" s="6"/>
      <c r="T142" s="1"/>
      <c r="U142" s="1"/>
      <c r="V142" s="1"/>
      <c r="W142" s="1"/>
      <c r="X142" s="1"/>
      <c r="Y142" s="1"/>
      <c r="Z142" s="1"/>
      <c r="AA142" s="1"/>
    </row>
    <row r="143" spans="1:27" ht="12.75" customHeight="1">
      <c r="A143" s="154">
        <v>18</v>
      </c>
      <c r="B143" s="155">
        <v>41976</v>
      </c>
      <c r="C143" s="155"/>
      <c r="D143" s="156" t="s">
        <v>648</v>
      </c>
      <c r="E143" s="157" t="s">
        <v>602</v>
      </c>
      <c r="F143" s="158">
        <v>440</v>
      </c>
      <c r="G143" s="157" t="s">
        <v>622</v>
      </c>
      <c r="H143" s="157">
        <v>520</v>
      </c>
      <c r="I143" s="159">
        <v>520</v>
      </c>
      <c r="J143" s="160" t="s">
        <v>649</v>
      </c>
      <c r="K143" s="161">
        <f t="shared" si="66"/>
        <v>80</v>
      </c>
      <c r="L143" s="162">
        <f t="shared" si="67"/>
        <v>0.18181818181818182</v>
      </c>
      <c r="M143" s="157" t="s">
        <v>593</v>
      </c>
      <c r="N143" s="163">
        <v>42208</v>
      </c>
      <c r="O143" s="1"/>
      <c r="P143" s="1"/>
      <c r="Q143" s="239"/>
      <c r="R143" s="1"/>
      <c r="S143" s="6"/>
      <c r="T143" s="1"/>
      <c r="U143" s="1"/>
      <c r="V143" s="1"/>
      <c r="W143" s="1"/>
      <c r="X143" s="1"/>
      <c r="Y143" s="1"/>
      <c r="Z143" s="1"/>
      <c r="AA143" s="1"/>
    </row>
    <row r="144" spans="1:27" ht="12.75" customHeight="1">
      <c r="A144" s="154">
        <v>19</v>
      </c>
      <c r="B144" s="155">
        <v>41976</v>
      </c>
      <c r="C144" s="155"/>
      <c r="D144" s="156" t="s">
        <v>650</v>
      </c>
      <c r="E144" s="157" t="s">
        <v>602</v>
      </c>
      <c r="F144" s="158">
        <v>360</v>
      </c>
      <c r="G144" s="157" t="s">
        <v>622</v>
      </c>
      <c r="H144" s="157">
        <v>427</v>
      </c>
      <c r="I144" s="159">
        <v>425</v>
      </c>
      <c r="J144" s="160" t="s">
        <v>651</v>
      </c>
      <c r="K144" s="161">
        <f t="shared" si="66"/>
        <v>67</v>
      </c>
      <c r="L144" s="162">
        <f t="shared" si="67"/>
        <v>0.18611111111111112</v>
      </c>
      <c r="M144" s="157" t="s">
        <v>593</v>
      </c>
      <c r="N144" s="163">
        <v>42058</v>
      </c>
      <c r="O144" s="1"/>
      <c r="P144" s="1"/>
      <c r="Q144" s="239"/>
      <c r="R144" s="1"/>
      <c r="S144" s="6"/>
      <c r="T144" s="1"/>
      <c r="U144" s="1"/>
      <c r="V144" s="1"/>
      <c r="W144" s="1"/>
      <c r="X144" s="1"/>
      <c r="Y144" s="1"/>
      <c r="Z144" s="1"/>
      <c r="AA144" s="1"/>
    </row>
    <row r="145" spans="1:27" ht="12.75" customHeight="1">
      <c r="A145" s="154">
        <v>20</v>
      </c>
      <c r="B145" s="155">
        <v>42012</v>
      </c>
      <c r="C145" s="155"/>
      <c r="D145" s="156" t="s">
        <v>652</v>
      </c>
      <c r="E145" s="157" t="s">
        <v>602</v>
      </c>
      <c r="F145" s="158">
        <v>360</v>
      </c>
      <c r="G145" s="157" t="s">
        <v>622</v>
      </c>
      <c r="H145" s="157">
        <v>455</v>
      </c>
      <c r="I145" s="159">
        <v>420</v>
      </c>
      <c r="J145" s="160" t="s">
        <v>653</v>
      </c>
      <c r="K145" s="161">
        <f t="shared" si="66"/>
        <v>95</v>
      </c>
      <c r="L145" s="162">
        <f t="shared" si="67"/>
        <v>0.2638888888888889</v>
      </c>
      <c r="M145" s="157" t="s">
        <v>593</v>
      </c>
      <c r="N145" s="163">
        <v>42024</v>
      </c>
      <c r="O145" s="1"/>
      <c r="P145" s="1"/>
      <c r="Q145" s="239"/>
      <c r="R145" s="1"/>
      <c r="S145" s="6"/>
      <c r="T145" s="1"/>
      <c r="U145" s="1"/>
      <c r="V145" s="1"/>
      <c r="W145" s="1"/>
      <c r="X145" s="1"/>
      <c r="Y145" s="1"/>
      <c r="Z145" s="1"/>
      <c r="AA145" s="1"/>
    </row>
    <row r="146" spans="1:27" ht="12.75" customHeight="1">
      <c r="A146" s="154">
        <v>21</v>
      </c>
      <c r="B146" s="155">
        <v>42012</v>
      </c>
      <c r="C146" s="155"/>
      <c r="D146" s="156" t="s">
        <v>654</v>
      </c>
      <c r="E146" s="157" t="s">
        <v>602</v>
      </c>
      <c r="F146" s="158">
        <v>130</v>
      </c>
      <c r="G146" s="157"/>
      <c r="H146" s="157">
        <v>175.5</v>
      </c>
      <c r="I146" s="159">
        <v>165</v>
      </c>
      <c r="J146" s="160" t="s">
        <v>655</v>
      </c>
      <c r="K146" s="161">
        <f t="shared" si="66"/>
        <v>45.5</v>
      </c>
      <c r="L146" s="162">
        <f t="shared" si="67"/>
        <v>0.35</v>
      </c>
      <c r="M146" s="157" t="s">
        <v>593</v>
      </c>
      <c r="N146" s="163">
        <v>43088</v>
      </c>
      <c r="O146" s="1"/>
      <c r="P146" s="1"/>
      <c r="Q146" s="239"/>
      <c r="R146" s="1"/>
      <c r="S146" s="6"/>
      <c r="T146" s="1"/>
      <c r="U146" s="1"/>
      <c r="V146" s="1"/>
      <c r="W146" s="1"/>
      <c r="X146" s="1"/>
      <c r="Y146" s="1"/>
      <c r="Z146" s="1"/>
      <c r="AA146" s="1"/>
    </row>
    <row r="147" spans="1:27" ht="12.75" customHeight="1">
      <c r="A147" s="154">
        <v>22</v>
      </c>
      <c r="B147" s="155">
        <v>42040</v>
      </c>
      <c r="C147" s="155"/>
      <c r="D147" s="156" t="s">
        <v>403</v>
      </c>
      <c r="E147" s="157" t="s">
        <v>590</v>
      </c>
      <c r="F147" s="158">
        <v>98</v>
      </c>
      <c r="G147" s="157"/>
      <c r="H147" s="157">
        <v>120</v>
      </c>
      <c r="I147" s="159">
        <v>120</v>
      </c>
      <c r="J147" s="160" t="s">
        <v>623</v>
      </c>
      <c r="K147" s="161">
        <f t="shared" si="66"/>
        <v>22</v>
      </c>
      <c r="L147" s="162">
        <f t="shared" si="67"/>
        <v>0.22448979591836735</v>
      </c>
      <c r="M147" s="157" t="s">
        <v>593</v>
      </c>
      <c r="N147" s="163">
        <v>42753</v>
      </c>
      <c r="O147" s="1"/>
      <c r="P147" s="1"/>
      <c r="Q147" s="239"/>
      <c r="R147" s="1"/>
      <c r="S147" s="6"/>
      <c r="T147" s="1"/>
      <c r="U147" s="1"/>
      <c r="V147" s="1"/>
      <c r="W147" s="1"/>
      <c r="X147" s="1"/>
      <c r="Y147" s="1"/>
      <c r="Z147" s="1"/>
      <c r="AA147" s="1"/>
    </row>
    <row r="148" spans="1:27" ht="12.75" customHeight="1">
      <c r="A148" s="154">
        <v>23</v>
      </c>
      <c r="B148" s="155">
        <v>42040</v>
      </c>
      <c r="C148" s="155"/>
      <c r="D148" s="156" t="s">
        <v>656</v>
      </c>
      <c r="E148" s="157" t="s">
        <v>590</v>
      </c>
      <c r="F148" s="158">
        <v>196</v>
      </c>
      <c r="G148" s="157"/>
      <c r="H148" s="157">
        <v>262</v>
      </c>
      <c r="I148" s="159">
        <v>255</v>
      </c>
      <c r="J148" s="160" t="s">
        <v>623</v>
      </c>
      <c r="K148" s="161">
        <f t="shared" si="66"/>
        <v>66</v>
      </c>
      <c r="L148" s="162">
        <f t="shared" si="67"/>
        <v>0.33673469387755101</v>
      </c>
      <c r="M148" s="157" t="s">
        <v>593</v>
      </c>
      <c r="N148" s="163">
        <v>42599</v>
      </c>
      <c r="O148" s="1"/>
      <c r="P148" s="1"/>
      <c r="Q148" s="239"/>
      <c r="R148" s="1"/>
      <c r="S148" s="6"/>
      <c r="T148" s="1"/>
      <c r="U148" s="1"/>
      <c r="V148" s="1"/>
      <c r="W148" s="1"/>
      <c r="X148" s="1"/>
      <c r="Y148" s="1"/>
      <c r="Z148" s="1"/>
      <c r="AA148" s="1"/>
    </row>
    <row r="149" spans="1:27" ht="12.75" customHeight="1">
      <c r="A149" s="164">
        <v>24</v>
      </c>
      <c r="B149" s="165">
        <v>42067</v>
      </c>
      <c r="C149" s="165"/>
      <c r="D149" s="166" t="s">
        <v>402</v>
      </c>
      <c r="E149" s="167" t="s">
        <v>590</v>
      </c>
      <c r="F149" s="168">
        <v>235</v>
      </c>
      <c r="G149" s="168"/>
      <c r="H149" s="169">
        <v>77</v>
      </c>
      <c r="I149" s="169" t="s">
        <v>657</v>
      </c>
      <c r="J149" s="170" t="s">
        <v>658</v>
      </c>
      <c r="K149" s="171">
        <f t="shared" si="66"/>
        <v>-158</v>
      </c>
      <c r="L149" s="172">
        <f t="shared" si="67"/>
        <v>-0.67234042553191486</v>
      </c>
      <c r="M149" s="168" t="s">
        <v>603</v>
      </c>
      <c r="N149" s="165">
        <v>43522</v>
      </c>
      <c r="O149" s="1"/>
      <c r="P149" s="1"/>
      <c r="Q149" s="239"/>
      <c r="R149" s="1"/>
      <c r="S149" s="6"/>
      <c r="T149" s="1"/>
      <c r="U149" s="1"/>
      <c r="V149" s="1"/>
      <c r="W149" s="1"/>
      <c r="X149" s="1"/>
      <c r="Y149" s="1"/>
      <c r="Z149" s="1"/>
      <c r="AA149" s="1"/>
    </row>
    <row r="150" spans="1:27" ht="12.75" customHeight="1">
      <c r="A150" s="154">
        <v>25</v>
      </c>
      <c r="B150" s="155">
        <v>42067</v>
      </c>
      <c r="C150" s="155"/>
      <c r="D150" s="156" t="s">
        <v>659</v>
      </c>
      <c r="E150" s="157" t="s">
        <v>590</v>
      </c>
      <c r="F150" s="158">
        <v>185</v>
      </c>
      <c r="G150" s="157"/>
      <c r="H150" s="157">
        <v>224</v>
      </c>
      <c r="I150" s="159" t="s">
        <v>660</v>
      </c>
      <c r="J150" s="160" t="s">
        <v>623</v>
      </c>
      <c r="K150" s="161">
        <f t="shared" si="66"/>
        <v>39</v>
      </c>
      <c r="L150" s="162">
        <f t="shared" si="67"/>
        <v>0.21081081081081082</v>
      </c>
      <c r="M150" s="157" t="s">
        <v>593</v>
      </c>
      <c r="N150" s="163">
        <v>42647</v>
      </c>
      <c r="O150" s="1"/>
      <c r="P150" s="1"/>
      <c r="Q150" s="239"/>
      <c r="R150" s="1"/>
      <c r="S150" s="6"/>
      <c r="T150" s="1"/>
      <c r="U150" s="1"/>
      <c r="V150" s="1"/>
      <c r="W150" s="1"/>
      <c r="X150" s="1"/>
      <c r="Y150" s="1"/>
      <c r="Z150" s="1"/>
      <c r="AA150" s="1"/>
    </row>
    <row r="151" spans="1:27" ht="12.75" customHeight="1">
      <c r="A151" s="164">
        <v>26</v>
      </c>
      <c r="B151" s="165">
        <v>42090</v>
      </c>
      <c r="C151" s="165"/>
      <c r="D151" s="173" t="s">
        <v>661</v>
      </c>
      <c r="E151" s="168" t="s">
        <v>590</v>
      </c>
      <c r="F151" s="168">
        <v>49.5</v>
      </c>
      <c r="G151" s="169"/>
      <c r="H151" s="169">
        <v>15.85</v>
      </c>
      <c r="I151" s="169">
        <v>67</v>
      </c>
      <c r="J151" s="170" t="s">
        <v>662</v>
      </c>
      <c r="K151" s="169">
        <f t="shared" si="66"/>
        <v>-33.65</v>
      </c>
      <c r="L151" s="174">
        <f t="shared" si="67"/>
        <v>-0.67979797979797973</v>
      </c>
      <c r="M151" s="168" t="s">
        <v>603</v>
      </c>
      <c r="N151" s="175">
        <v>43627</v>
      </c>
      <c r="O151" s="1"/>
      <c r="P151" s="1"/>
      <c r="Q151" s="239"/>
      <c r="R151" s="1"/>
      <c r="S151" s="6"/>
      <c r="T151" s="1"/>
      <c r="U151" s="1"/>
      <c r="V151" s="1"/>
      <c r="W151" s="1"/>
      <c r="X151" s="1"/>
      <c r="Y151" s="1"/>
      <c r="Z151" s="1"/>
      <c r="AA151" s="1"/>
    </row>
    <row r="152" spans="1:27" ht="12.75" customHeight="1">
      <c r="A152" s="154">
        <v>27</v>
      </c>
      <c r="B152" s="155">
        <v>42093</v>
      </c>
      <c r="C152" s="155"/>
      <c r="D152" s="156" t="s">
        <v>663</v>
      </c>
      <c r="E152" s="157" t="s">
        <v>590</v>
      </c>
      <c r="F152" s="158">
        <v>183.5</v>
      </c>
      <c r="G152" s="157"/>
      <c r="H152" s="157">
        <v>219</v>
      </c>
      <c r="I152" s="159">
        <v>218</v>
      </c>
      <c r="J152" s="160" t="s">
        <v>664</v>
      </c>
      <c r="K152" s="161">
        <f t="shared" si="66"/>
        <v>35.5</v>
      </c>
      <c r="L152" s="162">
        <f t="shared" si="67"/>
        <v>0.19346049046321526</v>
      </c>
      <c r="M152" s="157" t="s">
        <v>593</v>
      </c>
      <c r="N152" s="163">
        <v>42103</v>
      </c>
      <c r="O152" s="1"/>
      <c r="P152" s="1"/>
      <c r="Q152" s="239"/>
      <c r="R152" s="1"/>
      <c r="S152" s="6"/>
      <c r="T152" s="1"/>
      <c r="U152" s="1"/>
      <c r="V152" s="1"/>
      <c r="W152" s="1"/>
      <c r="X152" s="1"/>
      <c r="Y152" s="1"/>
      <c r="Z152" s="1"/>
      <c r="AA152" s="1"/>
    </row>
    <row r="153" spans="1:27" ht="12.75" customHeight="1">
      <c r="A153" s="154">
        <v>28</v>
      </c>
      <c r="B153" s="155">
        <v>42114</v>
      </c>
      <c r="C153" s="155"/>
      <c r="D153" s="156" t="s">
        <v>665</v>
      </c>
      <c r="E153" s="157" t="s">
        <v>590</v>
      </c>
      <c r="F153" s="158">
        <f>(227+237)/2</f>
        <v>232</v>
      </c>
      <c r="G153" s="157"/>
      <c r="H153" s="157">
        <v>298</v>
      </c>
      <c r="I153" s="159">
        <v>298</v>
      </c>
      <c r="J153" s="160" t="s">
        <v>623</v>
      </c>
      <c r="K153" s="161">
        <f t="shared" si="66"/>
        <v>66</v>
      </c>
      <c r="L153" s="162">
        <f t="shared" si="67"/>
        <v>0.28448275862068967</v>
      </c>
      <c r="M153" s="157" t="s">
        <v>593</v>
      </c>
      <c r="N153" s="163">
        <v>42823</v>
      </c>
      <c r="O153" s="1"/>
      <c r="P153" s="1"/>
      <c r="Q153" s="239"/>
      <c r="R153" s="1"/>
      <c r="S153" s="6"/>
      <c r="T153" s="1"/>
      <c r="U153" s="1"/>
      <c r="V153" s="1"/>
      <c r="W153" s="1"/>
      <c r="X153" s="1"/>
      <c r="Y153" s="1"/>
      <c r="Z153" s="1"/>
      <c r="AA153" s="1"/>
    </row>
    <row r="154" spans="1:27" ht="12.75" customHeight="1">
      <c r="A154" s="154">
        <v>29</v>
      </c>
      <c r="B154" s="155">
        <v>42128</v>
      </c>
      <c r="C154" s="155"/>
      <c r="D154" s="156" t="s">
        <v>666</v>
      </c>
      <c r="E154" s="157" t="s">
        <v>602</v>
      </c>
      <c r="F154" s="158">
        <v>385</v>
      </c>
      <c r="G154" s="157"/>
      <c r="H154" s="157">
        <f>212.5+331</f>
        <v>543.5</v>
      </c>
      <c r="I154" s="159">
        <v>510</v>
      </c>
      <c r="J154" s="160" t="s">
        <v>667</v>
      </c>
      <c r="K154" s="161">
        <f t="shared" si="66"/>
        <v>158.5</v>
      </c>
      <c r="L154" s="162">
        <f t="shared" si="67"/>
        <v>0.41168831168831171</v>
      </c>
      <c r="M154" s="157" t="s">
        <v>593</v>
      </c>
      <c r="N154" s="163">
        <v>42235</v>
      </c>
      <c r="O154" s="1"/>
      <c r="P154" s="1"/>
      <c r="Q154" s="239"/>
      <c r="R154" s="1"/>
      <c r="S154" s="6"/>
      <c r="T154" s="1"/>
      <c r="U154" s="1"/>
      <c r="V154" s="1"/>
      <c r="W154" s="1"/>
      <c r="X154" s="1"/>
      <c r="Y154" s="1"/>
      <c r="Z154" s="1"/>
      <c r="AA154" s="1"/>
    </row>
    <row r="155" spans="1:27" ht="12.75" customHeight="1">
      <c r="A155" s="154">
        <v>30</v>
      </c>
      <c r="B155" s="155">
        <v>42128</v>
      </c>
      <c r="C155" s="155"/>
      <c r="D155" s="156" t="s">
        <v>668</v>
      </c>
      <c r="E155" s="157" t="s">
        <v>602</v>
      </c>
      <c r="F155" s="158">
        <v>115.5</v>
      </c>
      <c r="G155" s="157"/>
      <c r="H155" s="157">
        <v>146</v>
      </c>
      <c r="I155" s="159">
        <v>142</v>
      </c>
      <c r="J155" s="160" t="s">
        <v>669</v>
      </c>
      <c r="K155" s="161">
        <f t="shared" si="66"/>
        <v>30.5</v>
      </c>
      <c r="L155" s="162">
        <f t="shared" si="67"/>
        <v>0.26406926406926406</v>
      </c>
      <c r="M155" s="157" t="s">
        <v>593</v>
      </c>
      <c r="N155" s="163">
        <v>42202</v>
      </c>
      <c r="O155" s="1"/>
      <c r="P155" s="1"/>
      <c r="Q155" s="239"/>
      <c r="R155" s="1"/>
      <c r="S155" s="6"/>
      <c r="T155" s="1"/>
      <c r="U155" s="1"/>
      <c r="V155" s="1"/>
      <c r="W155" s="1"/>
      <c r="X155" s="1"/>
      <c r="Y155" s="1"/>
      <c r="Z155" s="1"/>
      <c r="AA155" s="1"/>
    </row>
    <row r="156" spans="1:27" ht="12.75" customHeight="1">
      <c r="A156" s="154">
        <v>31</v>
      </c>
      <c r="B156" s="155">
        <v>42151</v>
      </c>
      <c r="C156" s="155"/>
      <c r="D156" s="156" t="s">
        <v>540</v>
      </c>
      <c r="E156" s="157" t="s">
        <v>602</v>
      </c>
      <c r="F156" s="158">
        <v>237.5</v>
      </c>
      <c r="G156" s="157"/>
      <c r="H156" s="157">
        <v>279.5</v>
      </c>
      <c r="I156" s="159">
        <v>278</v>
      </c>
      <c r="J156" s="160" t="s">
        <v>623</v>
      </c>
      <c r="K156" s="161">
        <f t="shared" si="66"/>
        <v>42</v>
      </c>
      <c r="L156" s="162">
        <f t="shared" si="67"/>
        <v>0.17684210526315788</v>
      </c>
      <c r="M156" s="157" t="s">
        <v>593</v>
      </c>
      <c r="N156" s="163">
        <v>42222</v>
      </c>
      <c r="O156" s="1"/>
      <c r="P156" s="1"/>
      <c r="Q156" s="239"/>
      <c r="R156" s="1"/>
      <c r="S156" s="6"/>
      <c r="T156" s="1"/>
      <c r="U156" s="1"/>
      <c r="V156" s="1"/>
      <c r="W156" s="1"/>
      <c r="X156" s="1"/>
      <c r="Y156" s="1"/>
      <c r="Z156" s="1"/>
      <c r="AA156" s="1"/>
    </row>
    <row r="157" spans="1:27" ht="12.75" customHeight="1">
      <c r="A157" s="154">
        <v>32</v>
      </c>
      <c r="B157" s="155">
        <v>42174</v>
      </c>
      <c r="C157" s="155"/>
      <c r="D157" s="156" t="s">
        <v>641</v>
      </c>
      <c r="E157" s="157" t="s">
        <v>590</v>
      </c>
      <c r="F157" s="158">
        <v>340</v>
      </c>
      <c r="G157" s="157"/>
      <c r="H157" s="157">
        <v>448</v>
      </c>
      <c r="I157" s="159">
        <v>448</v>
      </c>
      <c r="J157" s="160" t="s">
        <v>623</v>
      </c>
      <c r="K157" s="161">
        <f t="shared" si="66"/>
        <v>108</v>
      </c>
      <c r="L157" s="162">
        <f t="shared" si="67"/>
        <v>0.31764705882352939</v>
      </c>
      <c r="M157" s="157" t="s">
        <v>593</v>
      </c>
      <c r="N157" s="163">
        <v>43018</v>
      </c>
      <c r="O157" s="1"/>
      <c r="P157" s="1"/>
      <c r="Q157" s="239"/>
      <c r="R157" s="1"/>
      <c r="S157" s="6"/>
      <c r="T157" s="1"/>
      <c r="U157" s="1"/>
      <c r="V157" s="1"/>
      <c r="W157" s="1"/>
      <c r="X157" s="1"/>
      <c r="Y157" s="1"/>
      <c r="Z157" s="1"/>
      <c r="AA157" s="1"/>
    </row>
    <row r="158" spans="1:27" ht="12.75" customHeight="1">
      <c r="A158" s="154">
        <v>33</v>
      </c>
      <c r="B158" s="155">
        <v>42191</v>
      </c>
      <c r="C158" s="155"/>
      <c r="D158" s="156" t="s">
        <v>670</v>
      </c>
      <c r="E158" s="157" t="s">
        <v>590</v>
      </c>
      <c r="F158" s="158">
        <v>390</v>
      </c>
      <c r="G158" s="157"/>
      <c r="H158" s="157">
        <v>460</v>
      </c>
      <c r="I158" s="159">
        <v>460</v>
      </c>
      <c r="J158" s="160" t="s">
        <v>623</v>
      </c>
      <c r="K158" s="161">
        <f t="shared" si="66"/>
        <v>70</v>
      </c>
      <c r="L158" s="162">
        <f t="shared" si="67"/>
        <v>0.17948717948717949</v>
      </c>
      <c r="M158" s="157" t="s">
        <v>593</v>
      </c>
      <c r="N158" s="163">
        <v>42478</v>
      </c>
      <c r="O158" s="1"/>
      <c r="P158" s="1"/>
      <c r="Q158" s="239"/>
      <c r="R158" s="1"/>
      <c r="S158" s="6"/>
      <c r="T158" s="1"/>
      <c r="U158" s="1"/>
      <c r="V158" s="1"/>
      <c r="W158" s="1"/>
      <c r="X158" s="1"/>
      <c r="Y158" s="1"/>
      <c r="Z158" s="1"/>
      <c r="AA158" s="1"/>
    </row>
    <row r="159" spans="1:27" ht="12.75" customHeight="1">
      <c r="A159" s="164">
        <v>34</v>
      </c>
      <c r="B159" s="165">
        <v>42195</v>
      </c>
      <c r="C159" s="165"/>
      <c r="D159" s="166" t="s">
        <v>671</v>
      </c>
      <c r="E159" s="167" t="s">
        <v>590</v>
      </c>
      <c r="F159" s="168">
        <v>122.5</v>
      </c>
      <c r="G159" s="168"/>
      <c r="H159" s="169">
        <v>61</v>
      </c>
      <c r="I159" s="169">
        <v>172</v>
      </c>
      <c r="J159" s="170" t="s">
        <v>672</v>
      </c>
      <c r="K159" s="171">
        <f t="shared" si="66"/>
        <v>-61.5</v>
      </c>
      <c r="L159" s="172">
        <f t="shared" si="67"/>
        <v>-0.50204081632653064</v>
      </c>
      <c r="M159" s="168" t="s">
        <v>603</v>
      </c>
      <c r="N159" s="165">
        <v>43333</v>
      </c>
      <c r="O159" s="1"/>
      <c r="P159" s="1"/>
      <c r="Q159" s="239"/>
      <c r="R159" s="1"/>
      <c r="S159" s="6"/>
      <c r="T159" s="1"/>
      <c r="U159" s="1"/>
      <c r="V159" s="1"/>
      <c r="W159" s="1"/>
      <c r="X159" s="1"/>
      <c r="Y159" s="1"/>
      <c r="Z159" s="1"/>
      <c r="AA159" s="1"/>
    </row>
    <row r="160" spans="1:27" ht="12.75" customHeight="1">
      <c r="A160" s="154">
        <v>35</v>
      </c>
      <c r="B160" s="155">
        <v>42219</v>
      </c>
      <c r="C160" s="155"/>
      <c r="D160" s="156" t="s">
        <v>673</v>
      </c>
      <c r="E160" s="157" t="s">
        <v>590</v>
      </c>
      <c r="F160" s="158">
        <v>297.5</v>
      </c>
      <c r="G160" s="157"/>
      <c r="H160" s="157">
        <v>350</v>
      </c>
      <c r="I160" s="159">
        <v>360</v>
      </c>
      <c r="J160" s="160" t="s">
        <v>674</v>
      </c>
      <c r="K160" s="161">
        <f t="shared" si="66"/>
        <v>52.5</v>
      </c>
      <c r="L160" s="162">
        <f t="shared" si="67"/>
        <v>0.17647058823529413</v>
      </c>
      <c r="M160" s="157" t="s">
        <v>593</v>
      </c>
      <c r="N160" s="163">
        <v>42232</v>
      </c>
      <c r="O160" s="1"/>
      <c r="P160" s="1"/>
      <c r="Q160" s="239"/>
      <c r="R160" s="1"/>
      <c r="S160" s="6"/>
      <c r="T160" s="1"/>
      <c r="U160" s="1"/>
      <c r="V160" s="1"/>
      <c r="W160" s="1"/>
      <c r="X160" s="1"/>
      <c r="Y160" s="1"/>
      <c r="Z160" s="1"/>
      <c r="AA160" s="1"/>
    </row>
    <row r="161" spans="1:27" ht="12.75" customHeight="1">
      <c r="A161" s="154">
        <v>36</v>
      </c>
      <c r="B161" s="155">
        <v>42219</v>
      </c>
      <c r="C161" s="155"/>
      <c r="D161" s="156" t="s">
        <v>675</v>
      </c>
      <c r="E161" s="157" t="s">
        <v>590</v>
      </c>
      <c r="F161" s="158">
        <v>115.5</v>
      </c>
      <c r="G161" s="157"/>
      <c r="H161" s="157">
        <v>149</v>
      </c>
      <c r="I161" s="159">
        <v>140</v>
      </c>
      <c r="J161" s="160" t="s">
        <v>676</v>
      </c>
      <c r="K161" s="161">
        <f t="shared" si="66"/>
        <v>33.5</v>
      </c>
      <c r="L161" s="162">
        <f t="shared" si="67"/>
        <v>0.29004329004329005</v>
      </c>
      <c r="M161" s="157" t="s">
        <v>593</v>
      </c>
      <c r="N161" s="163">
        <v>42740</v>
      </c>
      <c r="O161" s="1"/>
      <c r="P161" s="1"/>
      <c r="Q161" s="239"/>
      <c r="R161" s="1"/>
      <c r="S161" s="6"/>
      <c r="T161" s="1"/>
      <c r="U161" s="1"/>
      <c r="V161" s="1"/>
      <c r="W161" s="1"/>
      <c r="X161" s="1"/>
      <c r="Y161" s="1"/>
      <c r="Z161" s="1"/>
      <c r="AA161" s="1"/>
    </row>
    <row r="162" spans="1:27" ht="12.75" customHeight="1">
      <c r="A162" s="154">
        <v>37</v>
      </c>
      <c r="B162" s="155">
        <v>42251</v>
      </c>
      <c r="C162" s="155"/>
      <c r="D162" s="156" t="s">
        <v>540</v>
      </c>
      <c r="E162" s="157" t="s">
        <v>590</v>
      </c>
      <c r="F162" s="158">
        <v>226</v>
      </c>
      <c r="G162" s="157"/>
      <c r="H162" s="157">
        <v>292</v>
      </c>
      <c r="I162" s="159">
        <v>292</v>
      </c>
      <c r="J162" s="160" t="s">
        <v>677</v>
      </c>
      <c r="K162" s="161">
        <f t="shared" si="66"/>
        <v>66</v>
      </c>
      <c r="L162" s="162">
        <f t="shared" si="67"/>
        <v>0.29203539823008851</v>
      </c>
      <c r="M162" s="157" t="s">
        <v>593</v>
      </c>
      <c r="N162" s="163">
        <v>42286</v>
      </c>
      <c r="O162" s="1"/>
      <c r="P162" s="1"/>
      <c r="Q162" s="239"/>
      <c r="R162" s="1"/>
      <c r="S162" s="6"/>
      <c r="T162" s="1"/>
      <c r="U162" s="1"/>
      <c r="V162" s="1"/>
      <c r="W162" s="1"/>
      <c r="X162" s="1"/>
      <c r="Y162" s="1"/>
      <c r="Z162" s="1"/>
      <c r="AA162" s="1"/>
    </row>
    <row r="163" spans="1:27" ht="12.75" customHeight="1">
      <c r="A163" s="154">
        <v>38</v>
      </c>
      <c r="B163" s="155">
        <v>42254</v>
      </c>
      <c r="C163" s="155"/>
      <c r="D163" s="156" t="s">
        <v>665</v>
      </c>
      <c r="E163" s="157" t="s">
        <v>590</v>
      </c>
      <c r="F163" s="158">
        <v>232.5</v>
      </c>
      <c r="G163" s="157"/>
      <c r="H163" s="157">
        <v>312.5</v>
      </c>
      <c r="I163" s="159">
        <v>310</v>
      </c>
      <c r="J163" s="160" t="s">
        <v>623</v>
      </c>
      <c r="K163" s="161">
        <f t="shared" si="66"/>
        <v>80</v>
      </c>
      <c r="L163" s="162">
        <f t="shared" si="67"/>
        <v>0.34408602150537637</v>
      </c>
      <c r="M163" s="157" t="s">
        <v>593</v>
      </c>
      <c r="N163" s="163">
        <v>42823</v>
      </c>
      <c r="O163" s="1"/>
      <c r="P163" s="1"/>
      <c r="Q163" s="239"/>
      <c r="R163" s="1"/>
      <c r="S163" s="6"/>
      <c r="T163" s="1"/>
      <c r="U163" s="1"/>
      <c r="V163" s="1"/>
      <c r="W163" s="1"/>
      <c r="X163" s="1"/>
      <c r="Y163" s="1"/>
      <c r="Z163" s="1"/>
      <c r="AA163" s="1"/>
    </row>
    <row r="164" spans="1:27" ht="12.75" customHeight="1">
      <c r="A164" s="154">
        <v>39</v>
      </c>
      <c r="B164" s="155">
        <v>42268</v>
      </c>
      <c r="C164" s="155"/>
      <c r="D164" s="156" t="s">
        <v>678</v>
      </c>
      <c r="E164" s="157" t="s">
        <v>590</v>
      </c>
      <c r="F164" s="158">
        <v>196.5</v>
      </c>
      <c r="G164" s="157"/>
      <c r="H164" s="157">
        <v>238</v>
      </c>
      <c r="I164" s="159">
        <v>238</v>
      </c>
      <c r="J164" s="160" t="s">
        <v>677</v>
      </c>
      <c r="K164" s="161">
        <f t="shared" si="66"/>
        <v>41.5</v>
      </c>
      <c r="L164" s="162">
        <f t="shared" si="67"/>
        <v>0.21119592875318066</v>
      </c>
      <c r="M164" s="157" t="s">
        <v>593</v>
      </c>
      <c r="N164" s="163">
        <v>42291</v>
      </c>
      <c r="O164" s="1"/>
      <c r="P164" s="1"/>
      <c r="Q164" s="239"/>
      <c r="R164" s="1"/>
      <c r="S164" s="6"/>
      <c r="T164" s="1"/>
      <c r="U164" s="1"/>
      <c r="V164" s="1"/>
      <c r="W164" s="1"/>
      <c r="X164" s="1"/>
      <c r="Y164" s="1"/>
      <c r="Z164" s="1"/>
      <c r="AA164" s="1"/>
    </row>
    <row r="165" spans="1:27" ht="12.75" customHeight="1">
      <c r="A165" s="154">
        <v>40</v>
      </c>
      <c r="B165" s="155">
        <v>42271</v>
      </c>
      <c r="C165" s="155"/>
      <c r="D165" s="156" t="s">
        <v>621</v>
      </c>
      <c r="E165" s="157" t="s">
        <v>590</v>
      </c>
      <c r="F165" s="158">
        <v>65</v>
      </c>
      <c r="G165" s="157"/>
      <c r="H165" s="157">
        <v>82</v>
      </c>
      <c r="I165" s="159">
        <v>82</v>
      </c>
      <c r="J165" s="160" t="s">
        <v>677</v>
      </c>
      <c r="K165" s="161">
        <f t="shared" si="66"/>
        <v>17</v>
      </c>
      <c r="L165" s="162">
        <f t="shared" si="67"/>
        <v>0.26153846153846155</v>
      </c>
      <c r="M165" s="157" t="s">
        <v>593</v>
      </c>
      <c r="N165" s="163">
        <v>42578</v>
      </c>
      <c r="O165" s="1"/>
      <c r="P165" s="1"/>
      <c r="Q165" s="239"/>
      <c r="R165" s="1"/>
      <c r="S165" s="6"/>
      <c r="T165" s="1"/>
      <c r="U165" s="1"/>
      <c r="V165" s="1"/>
      <c r="W165" s="1"/>
      <c r="X165" s="1"/>
      <c r="Y165" s="1"/>
      <c r="Z165" s="1"/>
      <c r="AA165" s="1"/>
    </row>
    <row r="166" spans="1:27" ht="12.75" customHeight="1">
      <c r="A166" s="154">
        <v>41</v>
      </c>
      <c r="B166" s="155">
        <v>42291</v>
      </c>
      <c r="C166" s="155"/>
      <c r="D166" s="156" t="s">
        <v>679</v>
      </c>
      <c r="E166" s="157" t="s">
        <v>590</v>
      </c>
      <c r="F166" s="158">
        <v>144</v>
      </c>
      <c r="G166" s="157"/>
      <c r="H166" s="157">
        <v>182.5</v>
      </c>
      <c r="I166" s="159">
        <v>181</v>
      </c>
      <c r="J166" s="160" t="s">
        <v>677</v>
      </c>
      <c r="K166" s="161">
        <f t="shared" si="66"/>
        <v>38.5</v>
      </c>
      <c r="L166" s="162">
        <f t="shared" si="67"/>
        <v>0.2673611111111111</v>
      </c>
      <c r="M166" s="157" t="s">
        <v>593</v>
      </c>
      <c r="N166" s="163">
        <v>42817</v>
      </c>
      <c r="O166" s="1"/>
      <c r="P166" s="1"/>
      <c r="Q166" s="239"/>
      <c r="R166" s="1"/>
      <c r="S166" s="6"/>
      <c r="T166" s="1"/>
      <c r="U166" s="1"/>
      <c r="V166" s="1"/>
      <c r="W166" s="1"/>
      <c r="X166" s="1"/>
      <c r="Y166" s="1"/>
      <c r="Z166" s="1"/>
      <c r="AA166" s="1"/>
    </row>
    <row r="167" spans="1:27" ht="12.75" customHeight="1">
      <c r="A167" s="154">
        <v>42</v>
      </c>
      <c r="B167" s="155">
        <v>42291</v>
      </c>
      <c r="C167" s="155"/>
      <c r="D167" s="156" t="s">
        <v>680</v>
      </c>
      <c r="E167" s="157" t="s">
        <v>590</v>
      </c>
      <c r="F167" s="158">
        <v>264</v>
      </c>
      <c r="G167" s="157"/>
      <c r="H167" s="157">
        <v>311</v>
      </c>
      <c r="I167" s="159">
        <v>311</v>
      </c>
      <c r="J167" s="160" t="s">
        <v>677</v>
      </c>
      <c r="K167" s="161">
        <f t="shared" si="66"/>
        <v>47</v>
      </c>
      <c r="L167" s="162">
        <f t="shared" si="67"/>
        <v>0.17803030303030304</v>
      </c>
      <c r="M167" s="157" t="s">
        <v>593</v>
      </c>
      <c r="N167" s="163">
        <v>42604</v>
      </c>
      <c r="O167" s="1"/>
      <c r="P167" s="1"/>
      <c r="Q167" s="239"/>
      <c r="R167" s="1"/>
      <c r="S167" s="6"/>
      <c r="T167" s="1"/>
      <c r="U167" s="1"/>
      <c r="V167" s="1"/>
      <c r="W167" s="1"/>
      <c r="X167" s="1"/>
      <c r="Y167" s="1"/>
      <c r="Z167" s="1"/>
      <c r="AA167" s="1"/>
    </row>
    <row r="168" spans="1:27" ht="12.75" customHeight="1">
      <c r="A168" s="154">
        <v>43</v>
      </c>
      <c r="B168" s="155">
        <v>42318</v>
      </c>
      <c r="C168" s="155"/>
      <c r="D168" s="156" t="s">
        <v>681</v>
      </c>
      <c r="E168" s="157" t="s">
        <v>602</v>
      </c>
      <c r="F168" s="158">
        <v>549.5</v>
      </c>
      <c r="G168" s="157"/>
      <c r="H168" s="157">
        <v>630</v>
      </c>
      <c r="I168" s="159">
        <v>630</v>
      </c>
      <c r="J168" s="160" t="s">
        <v>677</v>
      </c>
      <c r="K168" s="161">
        <f t="shared" si="66"/>
        <v>80.5</v>
      </c>
      <c r="L168" s="162">
        <f t="shared" si="67"/>
        <v>0.1464968152866242</v>
      </c>
      <c r="M168" s="157" t="s">
        <v>593</v>
      </c>
      <c r="N168" s="163">
        <v>42419</v>
      </c>
      <c r="O168" s="1"/>
      <c r="P168" s="1"/>
      <c r="Q168" s="239"/>
      <c r="R168" s="1"/>
      <c r="S168" s="6"/>
      <c r="T168" s="1"/>
      <c r="U168" s="1"/>
      <c r="V168" s="1"/>
      <c r="W168" s="1"/>
      <c r="X168" s="1"/>
      <c r="Y168" s="1"/>
      <c r="Z168" s="1"/>
      <c r="AA168" s="1"/>
    </row>
    <row r="169" spans="1:27" ht="12.75" customHeight="1">
      <c r="A169" s="154">
        <v>44</v>
      </c>
      <c r="B169" s="155">
        <v>42342</v>
      </c>
      <c r="C169" s="155"/>
      <c r="D169" s="156" t="s">
        <v>682</v>
      </c>
      <c r="E169" s="157" t="s">
        <v>590</v>
      </c>
      <c r="F169" s="158">
        <v>1027.5</v>
      </c>
      <c r="G169" s="157"/>
      <c r="H169" s="157">
        <v>1315</v>
      </c>
      <c r="I169" s="159">
        <v>1250</v>
      </c>
      <c r="J169" s="160" t="s">
        <v>677</v>
      </c>
      <c r="K169" s="161">
        <f t="shared" si="66"/>
        <v>287.5</v>
      </c>
      <c r="L169" s="162">
        <f t="shared" si="67"/>
        <v>0.27980535279805352</v>
      </c>
      <c r="M169" s="157" t="s">
        <v>593</v>
      </c>
      <c r="N169" s="163">
        <v>43244</v>
      </c>
      <c r="O169" s="1"/>
      <c r="P169" s="1"/>
      <c r="Q169" s="239"/>
      <c r="R169" s="1"/>
      <c r="S169" s="6"/>
      <c r="T169" s="1"/>
      <c r="U169" s="1"/>
      <c r="V169" s="1"/>
      <c r="W169" s="1"/>
      <c r="X169" s="1"/>
      <c r="Y169" s="1"/>
      <c r="Z169" s="1"/>
      <c r="AA169" s="1"/>
    </row>
    <row r="170" spans="1:27" ht="12.75" customHeight="1">
      <c r="A170" s="154">
        <v>45</v>
      </c>
      <c r="B170" s="155">
        <v>42367</v>
      </c>
      <c r="C170" s="155"/>
      <c r="D170" s="156" t="s">
        <v>683</v>
      </c>
      <c r="E170" s="157" t="s">
        <v>590</v>
      </c>
      <c r="F170" s="158">
        <v>465</v>
      </c>
      <c r="G170" s="157"/>
      <c r="H170" s="157">
        <v>540</v>
      </c>
      <c r="I170" s="159">
        <v>540</v>
      </c>
      <c r="J170" s="160" t="s">
        <v>677</v>
      </c>
      <c r="K170" s="161">
        <f t="shared" si="66"/>
        <v>75</v>
      </c>
      <c r="L170" s="162">
        <f t="shared" si="67"/>
        <v>0.16129032258064516</v>
      </c>
      <c r="M170" s="157" t="s">
        <v>593</v>
      </c>
      <c r="N170" s="163">
        <v>42530</v>
      </c>
      <c r="O170" s="1"/>
      <c r="P170" s="1"/>
      <c r="Q170" s="239"/>
      <c r="R170" s="1"/>
      <c r="S170" s="6"/>
      <c r="T170" s="1"/>
      <c r="U170" s="1"/>
      <c r="V170" s="1"/>
      <c r="W170" s="1"/>
      <c r="X170" s="1"/>
      <c r="Y170" s="1"/>
      <c r="Z170" s="1"/>
      <c r="AA170" s="1"/>
    </row>
    <row r="171" spans="1:27" ht="12.75" customHeight="1">
      <c r="A171" s="154">
        <v>46</v>
      </c>
      <c r="B171" s="155">
        <v>42380</v>
      </c>
      <c r="C171" s="155"/>
      <c r="D171" s="156" t="s">
        <v>403</v>
      </c>
      <c r="E171" s="157" t="s">
        <v>602</v>
      </c>
      <c r="F171" s="158">
        <v>81</v>
      </c>
      <c r="G171" s="157"/>
      <c r="H171" s="157">
        <v>110</v>
      </c>
      <c r="I171" s="159">
        <v>110</v>
      </c>
      <c r="J171" s="160" t="s">
        <v>677</v>
      </c>
      <c r="K171" s="161">
        <f t="shared" si="66"/>
        <v>29</v>
      </c>
      <c r="L171" s="162">
        <f t="shared" si="67"/>
        <v>0.35802469135802467</v>
      </c>
      <c r="M171" s="157" t="s">
        <v>593</v>
      </c>
      <c r="N171" s="163">
        <v>42745</v>
      </c>
      <c r="O171" s="1"/>
      <c r="P171" s="1"/>
      <c r="Q171" s="239"/>
      <c r="R171" s="1"/>
      <c r="S171" s="6"/>
      <c r="T171" s="1"/>
      <c r="U171" s="1"/>
      <c r="V171" s="1"/>
      <c r="W171" s="1"/>
      <c r="X171" s="1"/>
      <c r="Y171" s="1"/>
      <c r="Z171" s="1"/>
      <c r="AA171" s="1"/>
    </row>
    <row r="172" spans="1:27" ht="12.75" customHeight="1">
      <c r="A172" s="154">
        <v>47</v>
      </c>
      <c r="B172" s="155">
        <v>42382</v>
      </c>
      <c r="C172" s="155"/>
      <c r="D172" s="156" t="s">
        <v>684</v>
      </c>
      <c r="E172" s="157" t="s">
        <v>602</v>
      </c>
      <c r="F172" s="158">
        <v>417.5</v>
      </c>
      <c r="G172" s="157"/>
      <c r="H172" s="157">
        <v>547</v>
      </c>
      <c r="I172" s="159">
        <v>535</v>
      </c>
      <c r="J172" s="160" t="s">
        <v>677</v>
      </c>
      <c r="K172" s="161">
        <f t="shared" si="66"/>
        <v>129.5</v>
      </c>
      <c r="L172" s="162">
        <f t="shared" si="67"/>
        <v>0.31017964071856285</v>
      </c>
      <c r="M172" s="157" t="s">
        <v>593</v>
      </c>
      <c r="N172" s="163">
        <v>42578</v>
      </c>
      <c r="O172" s="1"/>
      <c r="P172" s="1"/>
      <c r="Q172" s="239"/>
      <c r="R172" s="1"/>
      <c r="S172" s="6"/>
      <c r="T172" s="1"/>
      <c r="U172" s="1"/>
      <c r="V172" s="1"/>
      <c r="W172" s="1"/>
      <c r="X172" s="1"/>
      <c r="Y172" s="1"/>
      <c r="Z172" s="1"/>
      <c r="AA172" s="1"/>
    </row>
    <row r="173" spans="1:27" ht="12.75" customHeight="1">
      <c r="A173" s="154">
        <v>48</v>
      </c>
      <c r="B173" s="155">
        <v>42408</v>
      </c>
      <c r="C173" s="155"/>
      <c r="D173" s="156" t="s">
        <v>685</v>
      </c>
      <c r="E173" s="157" t="s">
        <v>590</v>
      </c>
      <c r="F173" s="158">
        <v>650</v>
      </c>
      <c r="G173" s="157"/>
      <c r="H173" s="157">
        <v>800</v>
      </c>
      <c r="I173" s="159">
        <v>800</v>
      </c>
      <c r="J173" s="160" t="s">
        <v>677</v>
      </c>
      <c r="K173" s="161">
        <f t="shared" si="66"/>
        <v>150</v>
      </c>
      <c r="L173" s="162">
        <f t="shared" si="67"/>
        <v>0.23076923076923078</v>
      </c>
      <c r="M173" s="157" t="s">
        <v>593</v>
      </c>
      <c r="N173" s="163">
        <v>43154</v>
      </c>
      <c r="O173" s="1"/>
      <c r="P173" s="1"/>
      <c r="Q173" s="239"/>
      <c r="R173" s="1"/>
      <c r="S173" s="6"/>
      <c r="T173" s="1"/>
      <c r="U173" s="1"/>
      <c r="V173" s="1"/>
      <c r="W173" s="1"/>
      <c r="X173" s="1"/>
      <c r="Y173" s="1"/>
      <c r="Z173" s="1"/>
      <c r="AA173" s="1"/>
    </row>
    <row r="174" spans="1:27" ht="12.75" customHeight="1">
      <c r="A174" s="154">
        <v>49</v>
      </c>
      <c r="B174" s="155">
        <v>42433</v>
      </c>
      <c r="C174" s="155"/>
      <c r="D174" s="156" t="s">
        <v>237</v>
      </c>
      <c r="E174" s="157" t="s">
        <v>590</v>
      </c>
      <c r="F174" s="158">
        <v>437.5</v>
      </c>
      <c r="G174" s="157"/>
      <c r="H174" s="157">
        <v>504.5</v>
      </c>
      <c r="I174" s="159">
        <v>522</v>
      </c>
      <c r="J174" s="160" t="s">
        <v>686</v>
      </c>
      <c r="K174" s="161">
        <f t="shared" si="66"/>
        <v>67</v>
      </c>
      <c r="L174" s="162">
        <f t="shared" si="67"/>
        <v>0.15314285714285714</v>
      </c>
      <c r="M174" s="157" t="s">
        <v>593</v>
      </c>
      <c r="N174" s="163">
        <v>42480</v>
      </c>
      <c r="O174" s="1"/>
      <c r="P174" s="1"/>
      <c r="Q174" s="239"/>
      <c r="R174" s="1"/>
      <c r="S174" s="6"/>
      <c r="T174" s="1"/>
      <c r="U174" s="1"/>
      <c r="V174" s="1"/>
      <c r="W174" s="1"/>
      <c r="X174" s="1"/>
      <c r="Y174" s="1"/>
      <c r="Z174" s="1"/>
      <c r="AA174" s="1"/>
    </row>
    <row r="175" spans="1:27" ht="12.75" customHeight="1">
      <c r="A175" s="154">
        <v>50</v>
      </c>
      <c r="B175" s="155">
        <v>42438</v>
      </c>
      <c r="C175" s="155"/>
      <c r="D175" s="156" t="s">
        <v>687</v>
      </c>
      <c r="E175" s="157" t="s">
        <v>590</v>
      </c>
      <c r="F175" s="158">
        <v>189.5</v>
      </c>
      <c r="G175" s="157"/>
      <c r="H175" s="157">
        <v>218</v>
      </c>
      <c r="I175" s="159">
        <v>218</v>
      </c>
      <c r="J175" s="160" t="s">
        <v>677</v>
      </c>
      <c r="K175" s="161">
        <f t="shared" si="66"/>
        <v>28.5</v>
      </c>
      <c r="L175" s="162">
        <f t="shared" si="67"/>
        <v>0.15039577836411611</v>
      </c>
      <c r="M175" s="157" t="s">
        <v>593</v>
      </c>
      <c r="N175" s="163">
        <v>43034</v>
      </c>
      <c r="O175" s="1"/>
      <c r="P175" s="1"/>
      <c r="Q175" s="239"/>
      <c r="R175" s="1"/>
      <c r="S175" s="6"/>
      <c r="T175" s="1"/>
      <c r="U175" s="1"/>
      <c r="V175" s="1"/>
      <c r="W175" s="1"/>
      <c r="X175" s="1"/>
      <c r="Y175" s="1"/>
      <c r="Z175" s="1"/>
      <c r="AA175" s="1"/>
    </row>
    <row r="176" spans="1:27" ht="12.75" customHeight="1">
      <c r="A176" s="164">
        <v>51</v>
      </c>
      <c r="B176" s="165">
        <v>42471</v>
      </c>
      <c r="C176" s="165"/>
      <c r="D176" s="173" t="s">
        <v>688</v>
      </c>
      <c r="E176" s="168" t="s">
        <v>590</v>
      </c>
      <c r="F176" s="168">
        <v>36.5</v>
      </c>
      <c r="G176" s="169"/>
      <c r="H176" s="169">
        <v>15.85</v>
      </c>
      <c r="I176" s="169">
        <v>60</v>
      </c>
      <c r="J176" s="170" t="s">
        <v>689</v>
      </c>
      <c r="K176" s="171">
        <f t="shared" si="66"/>
        <v>-20.65</v>
      </c>
      <c r="L176" s="172">
        <f t="shared" si="67"/>
        <v>-0.5657534246575342</v>
      </c>
      <c r="M176" s="168" t="s">
        <v>603</v>
      </c>
      <c r="N176" s="176">
        <v>43627</v>
      </c>
      <c r="O176" s="1"/>
      <c r="P176" s="1"/>
      <c r="Q176" s="239"/>
      <c r="R176" s="1"/>
      <c r="S176" s="6"/>
      <c r="T176" s="1"/>
      <c r="U176" s="1"/>
      <c r="V176" s="1"/>
      <c r="W176" s="1"/>
      <c r="X176" s="1"/>
      <c r="Y176" s="1"/>
      <c r="Z176" s="1"/>
      <c r="AA176" s="1"/>
    </row>
    <row r="177" spans="1:27" ht="12.75" customHeight="1">
      <c r="A177" s="154">
        <v>52</v>
      </c>
      <c r="B177" s="155">
        <v>42472</v>
      </c>
      <c r="C177" s="155"/>
      <c r="D177" s="156" t="s">
        <v>690</v>
      </c>
      <c r="E177" s="157" t="s">
        <v>590</v>
      </c>
      <c r="F177" s="158">
        <v>93</v>
      </c>
      <c r="G177" s="157"/>
      <c r="H177" s="157">
        <v>149</v>
      </c>
      <c r="I177" s="159">
        <v>140</v>
      </c>
      <c r="J177" s="160" t="s">
        <v>691</v>
      </c>
      <c r="K177" s="161">
        <f t="shared" si="66"/>
        <v>56</v>
      </c>
      <c r="L177" s="162">
        <f t="shared" si="67"/>
        <v>0.60215053763440862</v>
      </c>
      <c r="M177" s="157" t="s">
        <v>593</v>
      </c>
      <c r="N177" s="163">
        <v>42740</v>
      </c>
      <c r="O177" s="1"/>
      <c r="P177" s="1"/>
      <c r="Q177" s="239"/>
      <c r="R177" s="1"/>
      <c r="S177" s="6"/>
      <c r="T177" s="1"/>
      <c r="U177" s="1"/>
      <c r="V177" s="1"/>
      <c r="W177" s="1"/>
      <c r="X177" s="1"/>
      <c r="Y177" s="1"/>
      <c r="Z177" s="1"/>
      <c r="AA177" s="1"/>
    </row>
    <row r="178" spans="1:27" ht="12.75" customHeight="1">
      <c r="A178" s="154">
        <v>53</v>
      </c>
      <c r="B178" s="155">
        <v>42472</v>
      </c>
      <c r="C178" s="155"/>
      <c r="D178" s="156" t="s">
        <v>692</v>
      </c>
      <c r="E178" s="157" t="s">
        <v>590</v>
      </c>
      <c r="F178" s="158">
        <v>130</v>
      </c>
      <c r="G178" s="157"/>
      <c r="H178" s="157">
        <v>150</v>
      </c>
      <c r="I178" s="159" t="s">
        <v>693</v>
      </c>
      <c r="J178" s="160" t="s">
        <v>677</v>
      </c>
      <c r="K178" s="161">
        <f t="shared" si="66"/>
        <v>20</v>
      </c>
      <c r="L178" s="162">
        <f t="shared" si="67"/>
        <v>0.15384615384615385</v>
      </c>
      <c r="M178" s="157" t="s">
        <v>593</v>
      </c>
      <c r="N178" s="163">
        <v>42564</v>
      </c>
      <c r="O178" s="1"/>
      <c r="P178" s="1"/>
      <c r="Q178" s="239"/>
      <c r="R178" s="1"/>
      <c r="S178" s="6"/>
      <c r="T178" s="1"/>
      <c r="U178" s="1"/>
      <c r="V178" s="1"/>
      <c r="W178" s="1"/>
      <c r="X178" s="1"/>
      <c r="Y178" s="1"/>
      <c r="Z178" s="1"/>
      <c r="AA178" s="1"/>
    </row>
    <row r="179" spans="1:27" ht="12.75" customHeight="1">
      <c r="A179" s="154">
        <v>54</v>
      </c>
      <c r="B179" s="155">
        <v>42473</v>
      </c>
      <c r="C179" s="155"/>
      <c r="D179" s="156" t="s">
        <v>694</v>
      </c>
      <c r="E179" s="157" t="s">
        <v>590</v>
      </c>
      <c r="F179" s="158">
        <v>196</v>
      </c>
      <c r="G179" s="157"/>
      <c r="H179" s="157">
        <v>299</v>
      </c>
      <c r="I179" s="159">
        <v>299</v>
      </c>
      <c r="J179" s="160" t="s">
        <v>677</v>
      </c>
      <c r="K179" s="161">
        <v>103</v>
      </c>
      <c r="L179" s="162">
        <v>0.52551020408163296</v>
      </c>
      <c r="M179" s="157" t="s">
        <v>593</v>
      </c>
      <c r="N179" s="163">
        <v>42620</v>
      </c>
      <c r="O179" s="1"/>
      <c r="P179" s="1"/>
      <c r="Q179" s="239"/>
      <c r="R179" s="1"/>
      <c r="S179" s="6"/>
      <c r="T179" s="1"/>
      <c r="U179" s="1"/>
      <c r="V179" s="1"/>
      <c r="W179" s="1"/>
      <c r="X179" s="1"/>
      <c r="Y179" s="1"/>
      <c r="Z179" s="1"/>
      <c r="AA179" s="1"/>
    </row>
    <row r="180" spans="1:27" ht="12.75" customHeight="1">
      <c r="A180" s="154">
        <v>55</v>
      </c>
      <c r="B180" s="155">
        <v>42473</v>
      </c>
      <c r="C180" s="155"/>
      <c r="D180" s="156" t="s">
        <v>695</v>
      </c>
      <c r="E180" s="157" t="s">
        <v>590</v>
      </c>
      <c r="F180" s="158">
        <v>88</v>
      </c>
      <c r="G180" s="157"/>
      <c r="H180" s="157">
        <v>103</v>
      </c>
      <c r="I180" s="159">
        <v>103</v>
      </c>
      <c r="J180" s="160" t="s">
        <v>677</v>
      </c>
      <c r="K180" s="161">
        <v>15</v>
      </c>
      <c r="L180" s="162">
        <v>0.170454545454545</v>
      </c>
      <c r="M180" s="157" t="s">
        <v>593</v>
      </c>
      <c r="N180" s="163">
        <v>42530</v>
      </c>
      <c r="O180" s="1"/>
      <c r="P180" s="1"/>
      <c r="Q180" s="239"/>
      <c r="R180" s="1"/>
      <c r="S180" s="6"/>
      <c r="T180" s="1"/>
      <c r="U180" s="1"/>
      <c r="V180" s="1"/>
      <c r="W180" s="1"/>
      <c r="X180" s="1"/>
      <c r="Y180" s="1"/>
      <c r="Z180" s="1"/>
      <c r="AA180" s="1"/>
    </row>
    <row r="181" spans="1:27" ht="12.75" customHeight="1">
      <c r="A181" s="154">
        <v>56</v>
      </c>
      <c r="B181" s="155">
        <v>42492</v>
      </c>
      <c r="C181" s="155"/>
      <c r="D181" s="156" t="s">
        <v>696</v>
      </c>
      <c r="E181" s="157" t="s">
        <v>590</v>
      </c>
      <c r="F181" s="158">
        <v>127.5</v>
      </c>
      <c r="G181" s="157"/>
      <c r="H181" s="157">
        <v>148</v>
      </c>
      <c r="I181" s="159" t="s">
        <v>697</v>
      </c>
      <c r="J181" s="160" t="s">
        <v>677</v>
      </c>
      <c r="K181" s="161">
        <f t="shared" ref="K181:K185" si="68">H181-F181</f>
        <v>20.5</v>
      </c>
      <c r="L181" s="162">
        <f t="shared" ref="L181:L185" si="69">K181/F181</f>
        <v>0.16078431372549021</v>
      </c>
      <c r="M181" s="157" t="s">
        <v>593</v>
      </c>
      <c r="N181" s="163">
        <v>42564</v>
      </c>
      <c r="O181" s="1"/>
      <c r="P181" s="1"/>
      <c r="Q181" s="239"/>
      <c r="R181" s="1"/>
      <c r="S181" s="6"/>
      <c r="T181" s="1"/>
      <c r="U181" s="1"/>
      <c r="V181" s="1"/>
      <c r="W181" s="1"/>
      <c r="X181" s="1"/>
      <c r="Y181" s="1"/>
      <c r="Z181" s="1"/>
      <c r="AA181" s="1"/>
    </row>
    <row r="182" spans="1:27" ht="12.75" customHeight="1">
      <c r="A182" s="154">
        <v>57</v>
      </c>
      <c r="B182" s="155">
        <v>42493</v>
      </c>
      <c r="C182" s="155"/>
      <c r="D182" s="156" t="s">
        <v>698</v>
      </c>
      <c r="E182" s="157" t="s">
        <v>590</v>
      </c>
      <c r="F182" s="158">
        <v>675</v>
      </c>
      <c r="G182" s="157"/>
      <c r="H182" s="157">
        <v>815</v>
      </c>
      <c r="I182" s="159" t="s">
        <v>699</v>
      </c>
      <c r="J182" s="160" t="s">
        <v>677</v>
      </c>
      <c r="K182" s="161">
        <f t="shared" si="68"/>
        <v>140</v>
      </c>
      <c r="L182" s="162">
        <f t="shared" si="69"/>
        <v>0.2074074074074074</v>
      </c>
      <c r="M182" s="157" t="s">
        <v>593</v>
      </c>
      <c r="N182" s="163">
        <v>43154</v>
      </c>
      <c r="O182" s="1"/>
      <c r="P182" s="1"/>
      <c r="Q182" s="239"/>
      <c r="R182" s="1"/>
      <c r="S182" s="6"/>
      <c r="T182" s="1"/>
      <c r="U182" s="1"/>
      <c r="V182" s="1"/>
      <c r="W182" s="1"/>
      <c r="X182" s="1"/>
      <c r="Y182" s="1"/>
      <c r="Z182" s="1"/>
      <c r="AA182" s="1"/>
    </row>
    <row r="183" spans="1:27" ht="12.75" customHeight="1">
      <c r="A183" s="164">
        <v>58</v>
      </c>
      <c r="B183" s="165">
        <v>42522</v>
      </c>
      <c r="C183" s="165"/>
      <c r="D183" s="166" t="s">
        <v>700</v>
      </c>
      <c r="E183" s="167" t="s">
        <v>590</v>
      </c>
      <c r="F183" s="168">
        <v>500</v>
      </c>
      <c r="G183" s="168"/>
      <c r="H183" s="169">
        <v>232.5</v>
      </c>
      <c r="I183" s="169" t="s">
        <v>701</v>
      </c>
      <c r="J183" s="170" t="s">
        <v>702</v>
      </c>
      <c r="K183" s="171">
        <f t="shared" si="68"/>
        <v>-267.5</v>
      </c>
      <c r="L183" s="172">
        <f t="shared" si="69"/>
        <v>-0.53500000000000003</v>
      </c>
      <c r="M183" s="168" t="s">
        <v>603</v>
      </c>
      <c r="N183" s="165">
        <v>43735</v>
      </c>
      <c r="O183" s="1"/>
      <c r="P183" s="1"/>
      <c r="Q183" s="239"/>
      <c r="R183" s="1"/>
      <c r="S183" s="6"/>
      <c r="T183" s="1"/>
      <c r="U183" s="1"/>
      <c r="V183" s="1"/>
      <c r="W183" s="1"/>
      <c r="X183" s="1"/>
      <c r="Y183" s="1"/>
      <c r="Z183" s="1"/>
      <c r="AA183" s="1"/>
    </row>
    <row r="184" spans="1:27" ht="12.75" customHeight="1">
      <c r="A184" s="154">
        <v>59</v>
      </c>
      <c r="B184" s="155">
        <v>42527</v>
      </c>
      <c r="C184" s="155"/>
      <c r="D184" s="156" t="s">
        <v>542</v>
      </c>
      <c r="E184" s="157" t="s">
        <v>590</v>
      </c>
      <c r="F184" s="158">
        <v>110</v>
      </c>
      <c r="G184" s="157"/>
      <c r="H184" s="157">
        <v>126.5</v>
      </c>
      <c r="I184" s="159">
        <v>125</v>
      </c>
      <c r="J184" s="160" t="s">
        <v>629</v>
      </c>
      <c r="K184" s="161">
        <f t="shared" si="68"/>
        <v>16.5</v>
      </c>
      <c r="L184" s="162">
        <f t="shared" si="69"/>
        <v>0.15</v>
      </c>
      <c r="M184" s="157" t="s">
        <v>593</v>
      </c>
      <c r="N184" s="163">
        <v>42552</v>
      </c>
      <c r="O184" s="1"/>
      <c r="P184" s="1"/>
      <c r="Q184" s="239"/>
      <c r="R184" s="1"/>
      <c r="S184" s="6"/>
      <c r="T184" s="1"/>
      <c r="U184" s="1"/>
      <c r="V184" s="1"/>
      <c r="W184" s="1"/>
      <c r="X184" s="1"/>
      <c r="Y184" s="1"/>
      <c r="Z184" s="1"/>
      <c r="AA184" s="1"/>
    </row>
    <row r="185" spans="1:27" ht="12.75" customHeight="1">
      <c r="A185" s="154">
        <v>60</v>
      </c>
      <c r="B185" s="155">
        <v>42538</v>
      </c>
      <c r="C185" s="155"/>
      <c r="D185" s="156" t="s">
        <v>703</v>
      </c>
      <c r="E185" s="157" t="s">
        <v>590</v>
      </c>
      <c r="F185" s="158">
        <v>44</v>
      </c>
      <c r="G185" s="157"/>
      <c r="H185" s="157">
        <v>69.5</v>
      </c>
      <c r="I185" s="159">
        <v>69.5</v>
      </c>
      <c r="J185" s="160" t="s">
        <v>704</v>
      </c>
      <c r="K185" s="161">
        <f t="shared" si="68"/>
        <v>25.5</v>
      </c>
      <c r="L185" s="162">
        <f t="shared" si="69"/>
        <v>0.57954545454545459</v>
      </c>
      <c r="M185" s="157" t="s">
        <v>593</v>
      </c>
      <c r="N185" s="163">
        <v>42977</v>
      </c>
      <c r="O185" s="1"/>
      <c r="P185" s="1"/>
      <c r="Q185" s="239"/>
      <c r="R185" s="1"/>
      <c r="S185" s="6"/>
      <c r="T185" s="1"/>
      <c r="U185" s="1"/>
      <c r="V185" s="1"/>
      <c r="W185" s="1"/>
      <c r="X185" s="1"/>
      <c r="Y185" s="1"/>
      <c r="Z185" s="1"/>
      <c r="AA185" s="1"/>
    </row>
    <row r="186" spans="1:27" ht="12.75" customHeight="1">
      <c r="A186" s="154">
        <v>61</v>
      </c>
      <c r="B186" s="155">
        <v>42549</v>
      </c>
      <c r="C186" s="155"/>
      <c r="D186" s="156" t="s">
        <v>705</v>
      </c>
      <c r="E186" s="157" t="s">
        <v>590</v>
      </c>
      <c r="F186" s="158">
        <v>262.5</v>
      </c>
      <c r="G186" s="157"/>
      <c r="H186" s="157">
        <v>340</v>
      </c>
      <c r="I186" s="159">
        <v>333</v>
      </c>
      <c r="J186" s="160" t="s">
        <v>706</v>
      </c>
      <c r="K186" s="161">
        <v>77.5</v>
      </c>
      <c r="L186" s="162">
        <v>0.29523809523809502</v>
      </c>
      <c r="M186" s="157" t="s">
        <v>593</v>
      </c>
      <c r="N186" s="163">
        <v>43017</v>
      </c>
      <c r="O186" s="1"/>
      <c r="P186" s="1"/>
      <c r="Q186" s="239"/>
      <c r="R186" s="1"/>
      <c r="S186" s="6"/>
      <c r="T186" s="1"/>
      <c r="U186" s="1"/>
      <c r="V186" s="1"/>
      <c r="W186" s="1"/>
      <c r="X186" s="1"/>
      <c r="Y186" s="1"/>
      <c r="Z186" s="1"/>
      <c r="AA186" s="1"/>
    </row>
    <row r="187" spans="1:27" ht="12.75" customHeight="1">
      <c r="A187" s="154">
        <v>62</v>
      </c>
      <c r="B187" s="155">
        <v>42549</v>
      </c>
      <c r="C187" s="155"/>
      <c r="D187" s="156" t="s">
        <v>707</v>
      </c>
      <c r="E187" s="157" t="s">
        <v>590</v>
      </c>
      <c r="F187" s="158">
        <v>840</v>
      </c>
      <c r="G187" s="157"/>
      <c r="H187" s="157">
        <v>1230</v>
      </c>
      <c r="I187" s="159">
        <v>1230</v>
      </c>
      <c r="J187" s="160" t="s">
        <v>677</v>
      </c>
      <c r="K187" s="161">
        <v>390</v>
      </c>
      <c r="L187" s="162">
        <v>0.46428571428571402</v>
      </c>
      <c r="M187" s="157" t="s">
        <v>593</v>
      </c>
      <c r="N187" s="163">
        <v>42649</v>
      </c>
      <c r="O187" s="1"/>
      <c r="P187" s="1"/>
      <c r="Q187" s="239"/>
      <c r="R187" s="1"/>
      <c r="S187" s="6"/>
      <c r="T187" s="1"/>
      <c r="U187" s="1"/>
      <c r="V187" s="1"/>
      <c r="W187" s="1"/>
      <c r="X187" s="1"/>
      <c r="Y187" s="1"/>
      <c r="Z187" s="1"/>
      <c r="AA187" s="1"/>
    </row>
    <row r="188" spans="1:27" ht="12.75" customHeight="1">
      <c r="A188" s="177">
        <v>63</v>
      </c>
      <c r="B188" s="178">
        <v>42556</v>
      </c>
      <c r="C188" s="178"/>
      <c r="D188" s="179" t="s">
        <v>708</v>
      </c>
      <c r="E188" s="180" t="s">
        <v>590</v>
      </c>
      <c r="F188" s="180">
        <v>395</v>
      </c>
      <c r="G188" s="181"/>
      <c r="H188" s="181">
        <f>(468.5+342.5)/2</f>
        <v>405.5</v>
      </c>
      <c r="I188" s="181">
        <v>510</v>
      </c>
      <c r="J188" s="182" t="s">
        <v>709</v>
      </c>
      <c r="K188" s="183">
        <f t="shared" ref="K188:K194" si="70">H188-F188</f>
        <v>10.5</v>
      </c>
      <c r="L188" s="184">
        <f t="shared" ref="L188:L194" si="71">K188/F188</f>
        <v>2.6582278481012658E-2</v>
      </c>
      <c r="M188" s="180" t="s">
        <v>610</v>
      </c>
      <c r="N188" s="178">
        <v>43606</v>
      </c>
      <c r="O188" s="1"/>
      <c r="P188" s="1"/>
      <c r="Q188" s="239"/>
      <c r="R188" s="1"/>
      <c r="S188" s="6"/>
      <c r="T188" s="1"/>
      <c r="U188" s="1"/>
      <c r="V188" s="1"/>
      <c r="W188" s="1"/>
      <c r="X188" s="1"/>
      <c r="Y188" s="1"/>
      <c r="Z188" s="1"/>
      <c r="AA188" s="1"/>
    </row>
    <row r="189" spans="1:27" ht="12.75" customHeight="1">
      <c r="A189" s="164">
        <v>64</v>
      </c>
      <c r="B189" s="165">
        <v>42584</v>
      </c>
      <c r="C189" s="165"/>
      <c r="D189" s="166" t="s">
        <v>710</v>
      </c>
      <c r="E189" s="167" t="s">
        <v>602</v>
      </c>
      <c r="F189" s="168">
        <f>169.5-12.8</f>
        <v>156.69999999999999</v>
      </c>
      <c r="G189" s="168"/>
      <c r="H189" s="169">
        <v>77</v>
      </c>
      <c r="I189" s="169" t="s">
        <v>711</v>
      </c>
      <c r="J189" s="170" t="s">
        <v>712</v>
      </c>
      <c r="K189" s="171">
        <f t="shared" si="70"/>
        <v>-79.699999999999989</v>
      </c>
      <c r="L189" s="172">
        <f t="shared" si="71"/>
        <v>-0.50861518825781749</v>
      </c>
      <c r="M189" s="168" t="s">
        <v>603</v>
      </c>
      <c r="N189" s="165">
        <v>43522</v>
      </c>
      <c r="O189" s="1"/>
      <c r="P189" s="1"/>
      <c r="Q189" s="239"/>
      <c r="R189" s="1"/>
      <c r="S189" s="6"/>
      <c r="T189" s="1"/>
      <c r="U189" s="1"/>
      <c r="V189" s="1"/>
      <c r="W189" s="1"/>
      <c r="X189" s="1"/>
      <c r="Y189" s="1"/>
      <c r="Z189" s="1"/>
      <c r="AA189" s="1"/>
    </row>
    <row r="190" spans="1:27" ht="12.75" customHeight="1">
      <c r="A190" s="164">
        <v>65</v>
      </c>
      <c r="B190" s="165">
        <v>42586</v>
      </c>
      <c r="C190" s="165"/>
      <c r="D190" s="166" t="s">
        <v>713</v>
      </c>
      <c r="E190" s="167" t="s">
        <v>590</v>
      </c>
      <c r="F190" s="168">
        <v>400</v>
      </c>
      <c r="G190" s="168"/>
      <c r="H190" s="169">
        <v>305</v>
      </c>
      <c r="I190" s="169">
        <v>475</v>
      </c>
      <c r="J190" s="170" t="s">
        <v>714</v>
      </c>
      <c r="K190" s="171">
        <f t="shared" si="70"/>
        <v>-95</v>
      </c>
      <c r="L190" s="172">
        <f t="shared" si="71"/>
        <v>-0.23749999999999999</v>
      </c>
      <c r="M190" s="168" t="s">
        <v>603</v>
      </c>
      <c r="N190" s="165">
        <v>43606</v>
      </c>
      <c r="O190" s="1"/>
      <c r="P190" s="1"/>
      <c r="Q190" s="239"/>
      <c r="R190" s="1"/>
      <c r="S190" s="6"/>
      <c r="T190" s="1"/>
      <c r="U190" s="1"/>
      <c r="V190" s="1"/>
      <c r="W190" s="1"/>
      <c r="X190" s="1"/>
      <c r="Y190" s="1"/>
      <c r="Z190" s="1"/>
      <c r="AA190" s="1"/>
    </row>
    <row r="191" spans="1:27" ht="12.75" customHeight="1">
      <c r="A191" s="154">
        <v>66</v>
      </c>
      <c r="B191" s="155">
        <v>42593</v>
      </c>
      <c r="C191" s="155"/>
      <c r="D191" s="156" t="s">
        <v>715</v>
      </c>
      <c r="E191" s="157" t="s">
        <v>590</v>
      </c>
      <c r="F191" s="158">
        <v>86.5</v>
      </c>
      <c r="G191" s="157"/>
      <c r="H191" s="157">
        <v>130</v>
      </c>
      <c r="I191" s="159">
        <v>130</v>
      </c>
      <c r="J191" s="160" t="s">
        <v>716</v>
      </c>
      <c r="K191" s="161">
        <f t="shared" si="70"/>
        <v>43.5</v>
      </c>
      <c r="L191" s="162">
        <f t="shared" si="71"/>
        <v>0.50289017341040465</v>
      </c>
      <c r="M191" s="157" t="s">
        <v>593</v>
      </c>
      <c r="N191" s="163">
        <v>43091</v>
      </c>
      <c r="O191" s="1"/>
      <c r="P191" s="1"/>
      <c r="Q191" s="239"/>
      <c r="R191" s="1"/>
      <c r="S191" s="6"/>
      <c r="T191" s="1"/>
      <c r="U191" s="1"/>
      <c r="V191" s="1"/>
      <c r="W191" s="1"/>
      <c r="X191" s="1"/>
      <c r="Y191" s="1"/>
      <c r="Z191" s="1"/>
      <c r="AA191" s="1"/>
    </row>
    <row r="192" spans="1:27" ht="12.75" customHeight="1">
      <c r="A192" s="164">
        <v>67</v>
      </c>
      <c r="B192" s="165">
        <v>42600</v>
      </c>
      <c r="C192" s="165"/>
      <c r="D192" s="166" t="s">
        <v>122</v>
      </c>
      <c r="E192" s="167" t="s">
        <v>590</v>
      </c>
      <c r="F192" s="168">
        <v>133.5</v>
      </c>
      <c r="G192" s="168"/>
      <c r="H192" s="169">
        <v>126.5</v>
      </c>
      <c r="I192" s="169">
        <v>178</v>
      </c>
      <c r="J192" s="170" t="s">
        <v>717</v>
      </c>
      <c r="K192" s="171">
        <f t="shared" si="70"/>
        <v>-7</v>
      </c>
      <c r="L192" s="172">
        <f t="shared" si="71"/>
        <v>-5.2434456928838954E-2</v>
      </c>
      <c r="M192" s="168" t="s">
        <v>603</v>
      </c>
      <c r="N192" s="165">
        <v>42615</v>
      </c>
      <c r="O192" s="1"/>
      <c r="P192" s="1"/>
      <c r="Q192" s="239"/>
      <c r="R192" s="1"/>
      <c r="S192" s="6"/>
      <c r="T192" s="1"/>
      <c r="U192" s="1"/>
      <c r="V192" s="1"/>
      <c r="W192" s="1"/>
      <c r="X192" s="1"/>
      <c r="Y192" s="1"/>
      <c r="Z192" s="1"/>
      <c r="AA192" s="1"/>
    </row>
    <row r="193" spans="1:27" ht="12.75" customHeight="1">
      <c r="A193" s="154">
        <v>68</v>
      </c>
      <c r="B193" s="155">
        <v>42613</v>
      </c>
      <c r="C193" s="155"/>
      <c r="D193" s="156" t="s">
        <v>718</v>
      </c>
      <c r="E193" s="157" t="s">
        <v>590</v>
      </c>
      <c r="F193" s="158">
        <v>560</v>
      </c>
      <c r="G193" s="157"/>
      <c r="H193" s="157">
        <v>725</v>
      </c>
      <c r="I193" s="159">
        <v>725</v>
      </c>
      <c r="J193" s="160" t="s">
        <v>623</v>
      </c>
      <c r="K193" s="161">
        <f t="shared" si="70"/>
        <v>165</v>
      </c>
      <c r="L193" s="162">
        <f t="shared" si="71"/>
        <v>0.29464285714285715</v>
      </c>
      <c r="M193" s="157" t="s">
        <v>593</v>
      </c>
      <c r="N193" s="163">
        <v>42456</v>
      </c>
      <c r="O193" s="1"/>
      <c r="P193" s="1"/>
      <c r="Q193" s="239"/>
      <c r="R193" s="1"/>
      <c r="S193" s="6"/>
      <c r="T193" s="1"/>
      <c r="U193" s="1"/>
      <c r="V193" s="1"/>
      <c r="W193" s="1"/>
      <c r="X193" s="1"/>
      <c r="Y193" s="1"/>
      <c r="Z193" s="1"/>
      <c r="AA193" s="1"/>
    </row>
    <row r="194" spans="1:27" ht="12.75" customHeight="1">
      <c r="A194" s="154">
        <v>69</v>
      </c>
      <c r="B194" s="155">
        <v>42614</v>
      </c>
      <c r="C194" s="155"/>
      <c r="D194" s="156" t="s">
        <v>719</v>
      </c>
      <c r="E194" s="157" t="s">
        <v>590</v>
      </c>
      <c r="F194" s="158">
        <v>160.5</v>
      </c>
      <c r="G194" s="157"/>
      <c r="H194" s="157">
        <v>210</v>
      </c>
      <c r="I194" s="159">
        <v>210</v>
      </c>
      <c r="J194" s="160" t="s">
        <v>623</v>
      </c>
      <c r="K194" s="161">
        <f t="shared" si="70"/>
        <v>49.5</v>
      </c>
      <c r="L194" s="162">
        <f t="shared" si="71"/>
        <v>0.30841121495327101</v>
      </c>
      <c r="M194" s="157" t="s">
        <v>593</v>
      </c>
      <c r="N194" s="163">
        <v>42871</v>
      </c>
      <c r="O194" s="1"/>
      <c r="P194" s="1"/>
      <c r="Q194" s="239"/>
      <c r="R194" s="1"/>
      <c r="S194" s="6"/>
      <c r="T194" s="1"/>
      <c r="U194" s="1"/>
      <c r="V194" s="1"/>
      <c r="W194" s="1"/>
      <c r="X194" s="1"/>
      <c r="Y194" s="1"/>
      <c r="Z194" s="1"/>
      <c r="AA194" s="1"/>
    </row>
    <row r="195" spans="1:27" ht="12.75" customHeight="1">
      <c r="A195" s="154">
        <v>70</v>
      </c>
      <c r="B195" s="155">
        <v>42646</v>
      </c>
      <c r="C195" s="155"/>
      <c r="D195" s="156" t="s">
        <v>415</v>
      </c>
      <c r="E195" s="157" t="s">
        <v>590</v>
      </c>
      <c r="F195" s="158">
        <v>430</v>
      </c>
      <c r="G195" s="157"/>
      <c r="H195" s="157">
        <v>596</v>
      </c>
      <c r="I195" s="159">
        <v>575</v>
      </c>
      <c r="J195" s="160" t="s">
        <v>720</v>
      </c>
      <c r="K195" s="161">
        <v>166</v>
      </c>
      <c r="L195" s="162">
        <v>0.38604651162790699</v>
      </c>
      <c r="M195" s="157" t="s">
        <v>593</v>
      </c>
      <c r="N195" s="163">
        <v>42769</v>
      </c>
      <c r="O195" s="1"/>
      <c r="P195" s="1"/>
      <c r="Q195" s="239"/>
      <c r="R195" s="1"/>
      <c r="S195" s="6"/>
      <c r="T195" s="1"/>
      <c r="U195" s="1"/>
      <c r="V195" s="1"/>
      <c r="W195" s="1"/>
      <c r="X195" s="1"/>
      <c r="Y195" s="1"/>
      <c r="Z195" s="1"/>
      <c r="AA195" s="1"/>
    </row>
    <row r="196" spans="1:27" ht="12.75" customHeight="1">
      <c r="A196" s="154">
        <v>71</v>
      </c>
      <c r="B196" s="155">
        <v>42657</v>
      </c>
      <c r="C196" s="155"/>
      <c r="D196" s="156" t="s">
        <v>721</v>
      </c>
      <c r="E196" s="157" t="s">
        <v>590</v>
      </c>
      <c r="F196" s="158">
        <v>280</v>
      </c>
      <c r="G196" s="157"/>
      <c r="H196" s="157">
        <v>345</v>
      </c>
      <c r="I196" s="159">
        <v>345</v>
      </c>
      <c r="J196" s="160" t="s">
        <v>623</v>
      </c>
      <c r="K196" s="161">
        <f t="shared" ref="K196:K201" si="72">H196-F196</f>
        <v>65</v>
      </c>
      <c r="L196" s="162">
        <f t="shared" ref="L196:L197" si="73">K196/F196</f>
        <v>0.23214285714285715</v>
      </c>
      <c r="M196" s="157" t="s">
        <v>593</v>
      </c>
      <c r="N196" s="163">
        <v>42814</v>
      </c>
      <c r="O196" s="1"/>
      <c r="P196" s="1"/>
      <c r="Q196" s="239"/>
      <c r="R196" s="1"/>
      <c r="S196" s="6"/>
      <c r="T196" s="1"/>
      <c r="U196" s="1"/>
      <c r="V196" s="1"/>
      <c r="W196" s="1"/>
      <c r="X196" s="1"/>
      <c r="Y196" s="1"/>
      <c r="Z196" s="1"/>
      <c r="AA196" s="1"/>
    </row>
    <row r="197" spans="1:27" ht="12.75" customHeight="1">
      <c r="A197" s="154">
        <v>72</v>
      </c>
      <c r="B197" s="155">
        <v>42657</v>
      </c>
      <c r="C197" s="155"/>
      <c r="D197" s="156" t="s">
        <v>722</v>
      </c>
      <c r="E197" s="157" t="s">
        <v>590</v>
      </c>
      <c r="F197" s="158">
        <v>245</v>
      </c>
      <c r="G197" s="157"/>
      <c r="H197" s="157">
        <v>325.5</v>
      </c>
      <c r="I197" s="159">
        <v>330</v>
      </c>
      <c r="J197" s="160" t="s">
        <v>723</v>
      </c>
      <c r="K197" s="161">
        <f t="shared" si="72"/>
        <v>80.5</v>
      </c>
      <c r="L197" s="162">
        <f t="shared" si="73"/>
        <v>0.32857142857142857</v>
      </c>
      <c r="M197" s="157" t="s">
        <v>593</v>
      </c>
      <c r="N197" s="163">
        <v>42769</v>
      </c>
      <c r="O197" s="1"/>
      <c r="P197" s="1"/>
      <c r="Q197" s="239"/>
      <c r="R197" s="1"/>
      <c r="S197" s="6"/>
      <c r="T197" s="1"/>
      <c r="U197" s="1"/>
      <c r="V197" s="1"/>
      <c r="W197" s="1"/>
      <c r="X197" s="1"/>
      <c r="Y197" s="1"/>
      <c r="Z197" s="1"/>
      <c r="AA197" s="1"/>
    </row>
    <row r="198" spans="1:27" ht="12.75" customHeight="1">
      <c r="A198" s="154">
        <v>73</v>
      </c>
      <c r="B198" s="155">
        <v>42660</v>
      </c>
      <c r="C198" s="155"/>
      <c r="D198" s="156" t="s">
        <v>724</v>
      </c>
      <c r="E198" s="157" t="s">
        <v>590</v>
      </c>
      <c r="F198" s="158">
        <v>125</v>
      </c>
      <c r="G198" s="157"/>
      <c r="H198" s="157">
        <v>160</v>
      </c>
      <c r="I198" s="159">
        <v>160</v>
      </c>
      <c r="J198" s="160" t="s">
        <v>677</v>
      </c>
      <c r="K198" s="161">
        <f t="shared" si="72"/>
        <v>35</v>
      </c>
      <c r="L198" s="162">
        <v>0.28000000000000003</v>
      </c>
      <c r="M198" s="157" t="s">
        <v>593</v>
      </c>
      <c r="N198" s="163">
        <v>42803</v>
      </c>
      <c r="O198" s="1"/>
      <c r="P198" s="1"/>
      <c r="Q198" s="239"/>
      <c r="R198" s="1"/>
      <c r="S198" s="6"/>
      <c r="T198" s="1"/>
      <c r="U198" s="1"/>
      <c r="V198" s="1"/>
      <c r="W198" s="1"/>
      <c r="X198" s="1"/>
      <c r="Y198" s="1"/>
      <c r="Z198" s="1"/>
      <c r="AA198" s="1"/>
    </row>
    <row r="199" spans="1:27" ht="12.75" customHeight="1">
      <c r="A199" s="154">
        <v>74</v>
      </c>
      <c r="B199" s="155">
        <v>42660</v>
      </c>
      <c r="C199" s="155"/>
      <c r="D199" s="156" t="s">
        <v>725</v>
      </c>
      <c r="E199" s="157" t="s">
        <v>590</v>
      </c>
      <c r="F199" s="158">
        <v>114</v>
      </c>
      <c r="G199" s="157"/>
      <c r="H199" s="157">
        <v>145</v>
      </c>
      <c r="I199" s="159">
        <v>145</v>
      </c>
      <c r="J199" s="160" t="s">
        <v>677</v>
      </c>
      <c r="K199" s="161">
        <f t="shared" si="72"/>
        <v>31</v>
      </c>
      <c r="L199" s="162">
        <f t="shared" ref="L199:L201" si="74">K199/F199</f>
        <v>0.27192982456140352</v>
      </c>
      <c r="M199" s="157" t="s">
        <v>593</v>
      </c>
      <c r="N199" s="163">
        <v>42859</v>
      </c>
      <c r="O199" s="1"/>
      <c r="P199" s="1"/>
      <c r="Q199" s="239"/>
      <c r="R199" s="1"/>
      <c r="S199" s="6"/>
      <c r="T199" s="1"/>
      <c r="U199" s="1"/>
      <c r="V199" s="1"/>
      <c r="W199" s="1"/>
      <c r="X199" s="1"/>
      <c r="Y199" s="1"/>
      <c r="Z199" s="1"/>
      <c r="AA199" s="1"/>
    </row>
    <row r="200" spans="1:27" ht="12.75" customHeight="1">
      <c r="A200" s="154">
        <v>75</v>
      </c>
      <c r="B200" s="155">
        <v>42660</v>
      </c>
      <c r="C200" s="155"/>
      <c r="D200" s="156" t="s">
        <v>726</v>
      </c>
      <c r="E200" s="157" t="s">
        <v>590</v>
      </c>
      <c r="F200" s="158">
        <v>212</v>
      </c>
      <c r="G200" s="157"/>
      <c r="H200" s="157">
        <v>280</v>
      </c>
      <c r="I200" s="159">
        <v>276</v>
      </c>
      <c r="J200" s="160" t="s">
        <v>727</v>
      </c>
      <c r="K200" s="161">
        <f t="shared" si="72"/>
        <v>68</v>
      </c>
      <c r="L200" s="162">
        <f t="shared" si="74"/>
        <v>0.32075471698113206</v>
      </c>
      <c r="M200" s="157" t="s">
        <v>593</v>
      </c>
      <c r="N200" s="163">
        <v>42858</v>
      </c>
      <c r="O200" s="1"/>
      <c r="P200" s="1"/>
      <c r="Q200" s="239"/>
      <c r="R200" s="1"/>
      <c r="S200" s="6"/>
      <c r="T200" s="1"/>
      <c r="U200" s="1"/>
      <c r="V200" s="1"/>
      <c r="W200" s="1"/>
      <c r="X200" s="1"/>
      <c r="Y200" s="1"/>
      <c r="Z200" s="1"/>
      <c r="AA200" s="1"/>
    </row>
    <row r="201" spans="1:27" ht="12.75" customHeight="1">
      <c r="A201" s="154">
        <v>76</v>
      </c>
      <c r="B201" s="155">
        <v>42678</v>
      </c>
      <c r="C201" s="155"/>
      <c r="D201" s="156" t="s">
        <v>464</v>
      </c>
      <c r="E201" s="157" t="s">
        <v>590</v>
      </c>
      <c r="F201" s="158">
        <v>155</v>
      </c>
      <c r="G201" s="157"/>
      <c r="H201" s="157">
        <v>210</v>
      </c>
      <c r="I201" s="159">
        <v>210</v>
      </c>
      <c r="J201" s="160" t="s">
        <v>728</v>
      </c>
      <c r="K201" s="161">
        <f t="shared" si="72"/>
        <v>55</v>
      </c>
      <c r="L201" s="162">
        <f t="shared" si="74"/>
        <v>0.35483870967741937</v>
      </c>
      <c r="M201" s="157" t="s">
        <v>593</v>
      </c>
      <c r="N201" s="163">
        <v>42944</v>
      </c>
      <c r="O201" s="1"/>
      <c r="P201" s="1"/>
      <c r="Q201" s="239"/>
      <c r="R201" s="1"/>
      <c r="S201" s="6"/>
      <c r="T201" s="1"/>
      <c r="U201" s="1"/>
      <c r="V201" s="1"/>
      <c r="W201" s="1"/>
      <c r="X201" s="1"/>
      <c r="Y201" s="1"/>
      <c r="Z201" s="1"/>
      <c r="AA201" s="1"/>
    </row>
    <row r="202" spans="1:27" ht="12.75" customHeight="1">
      <c r="A202" s="164">
        <v>77</v>
      </c>
      <c r="B202" s="165">
        <v>42710</v>
      </c>
      <c r="C202" s="165"/>
      <c r="D202" s="166" t="s">
        <v>729</v>
      </c>
      <c r="E202" s="167" t="s">
        <v>590</v>
      </c>
      <c r="F202" s="168">
        <v>150.5</v>
      </c>
      <c r="G202" s="168"/>
      <c r="H202" s="169">
        <v>72.5</v>
      </c>
      <c r="I202" s="169">
        <v>174</v>
      </c>
      <c r="J202" s="170" t="s">
        <v>730</v>
      </c>
      <c r="K202" s="171">
        <v>-78</v>
      </c>
      <c r="L202" s="172">
        <v>-0.51827242524916906</v>
      </c>
      <c r="M202" s="168" t="s">
        <v>603</v>
      </c>
      <c r="N202" s="165">
        <v>43333</v>
      </c>
      <c r="O202" s="1"/>
      <c r="P202" s="1"/>
      <c r="Q202" s="239"/>
      <c r="R202" s="1"/>
      <c r="S202" s="6"/>
      <c r="T202" s="1"/>
      <c r="U202" s="1"/>
      <c r="V202" s="1"/>
      <c r="W202" s="1"/>
      <c r="X202" s="1"/>
      <c r="Y202" s="1"/>
      <c r="Z202" s="1"/>
      <c r="AA202" s="1"/>
    </row>
    <row r="203" spans="1:27" ht="12.75" customHeight="1">
      <c r="A203" s="154">
        <v>78</v>
      </c>
      <c r="B203" s="155">
        <v>42712</v>
      </c>
      <c r="C203" s="155"/>
      <c r="D203" s="156" t="s">
        <v>731</v>
      </c>
      <c r="E203" s="157" t="s">
        <v>590</v>
      </c>
      <c r="F203" s="158">
        <v>380</v>
      </c>
      <c r="G203" s="157"/>
      <c r="H203" s="157">
        <v>478</v>
      </c>
      <c r="I203" s="159">
        <v>468</v>
      </c>
      <c r="J203" s="160" t="s">
        <v>677</v>
      </c>
      <c r="K203" s="161">
        <f t="shared" ref="K203:K205" si="75">H203-F203</f>
        <v>98</v>
      </c>
      <c r="L203" s="162">
        <f t="shared" ref="L203:L205" si="76">K203/F203</f>
        <v>0.25789473684210529</v>
      </c>
      <c r="M203" s="157" t="s">
        <v>593</v>
      </c>
      <c r="N203" s="163">
        <v>43025</v>
      </c>
      <c r="O203" s="1"/>
      <c r="P203" s="1"/>
      <c r="Q203" s="239"/>
      <c r="R203" s="1"/>
      <c r="S203" s="6"/>
      <c r="T203" s="1"/>
      <c r="U203" s="1"/>
      <c r="V203" s="1"/>
      <c r="W203" s="1"/>
      <c r="X203" s="1"/>
      <c r="Y203" s="1"/>
      <c r="Z203" s="1"/>
      <c r="AA203" s="1"/>
    </row>
    <row r="204" spans="1:27" ht="12.75" customHeight="1">
      <c r="A204" s="154">
        <v>79</v>
      </c>
      <c r="B204" s="155">
        <v>42734</v>
      </c>
      <c r="C204" s="155"/>
      <c r="D204" s="156" t="s">
        <v>121</v>
      </c>
      <c r="E204" s="157" t="s">
        <v>590</v>
      </c>
      <c r="F204" s="158">
        <v>305</v>
      </c>
      <c r="G204" s="157"/>
      <c r="H204" s="157">
        <v>375</v>
      </c>
      <c r="I204" s="159">
        <v>375</v>
      </c>
      <c r="J204" s="160" t="s">
        <v>677</v>
      </c>
      <c r="K204" s="161">
        <f t="shared" si="75"/>
        <v>70</v>
      </c>
      <c r="L204" s="162">
        <f t="shared" si="76"/>
        <v>0.22950819672131148</v>
      </c>
      <c r="M204" s="157" t="s">
        <v>593</v>
      </c>
      <c r="N204" s="163">
        <v>42768</v>
      </c>
      <c r="O204" s="1"/>
      <c r="P204" s="1"/>
      <c r="Q204" s="239"/>
      <c r="R204" s="1"/>
      <c r="S204" s="6"/>
      <c r="T204" s="1"/>
      <c r="U204" s="1"/>
      <c r="V204" s="1"/>
      <c r="W204" s="1"/>
      <c r="X204" s="1"/>
      <c r="Y204" s="1"/>
      <c r="Z204" s="1"/>
      <c r="AA204" s="1"/>
    </row>
    <row r="205" spans="1:27" ht="12.75" customHeight="1">
      <c r="A205" s="154">
        <v>80</v>
      </c>
      <c r="B205" s="155">
        <v>42739</v>
      </c>
      <c r="C205" s="155"/>
      <c r="D205" s="156" t="s">
        <v>104</v>
      </c>
      <c r="E205" s="157" t="s">
        <v>590</v>
      </c>
      <c r="F205" s="158">
        <v>99.5</v>
      </c>
      <c r="G205" s="157"/>
      <c r="H205" s="157">
        <v>158</v>
      </c>
      <c r="I205" s="159">
        <v>158</v>
      </c>
      <c r="J205" s="160" t="s">
        <v>677</v>
      </c>
      <c r="K205" s="161">
        <f t="shared" si="75"/>
        <v>58.5</v>
      </c>
      <c r="L205" s="162">
        <f t="shared" si="76"/>
        <v>0.5879396984924623</v>
      </c>
      <c r="M205" s="157" t="s">
        <v>593</v>
      </c>
      <c r="N205" s="163">
        <v>42898</v>
      </c>
      <c r="O205" s="1"/>
      <c r="P205" s="1"/>
      <c r="Q205" s="239"/>
      <c r="R205" s="1"/>
      <c r="S205" s="6"/>
      <c r="T205" s="1"/>
      <c r="U205" s="1"/>
      <c r="V205" s="1"/>
      <c r="W205" s="1"/>
      <c r="X205" s="1"/>
      <c r="Y205" s="1"/>
      <c r="Z205" s="1"/>
      <c r="AA205" s="1"/>
    </row>
    <row r="206" spans="1:27" ht="12.75" customHeight="1">
      <c r="A206" s="154">
        <v>81</v>
      </c>
      <c r="B206" s="155">
        <v>42739</v>
      </c>
      <c r="C206" s="155"/>
      <c r="D206" s="156" t="s">
        <v>104</v>
      </c>
      <c r="E206" s="157" t="s">
        <v>590</v>
      </c>
      <c r="F206" s="158">
        <v>99.5</v>
      </c>
      <c r="G206" s="157"/>
      <c r="H206" s="157">
        <v>158</v>
      </c>
      <c r="I206" s="159">
        <v>158</v>
      </c>
      <c r="J206" s="160" t="s">
        <v>677</v>
      </c>
      <c r="K206" s="161">
        <v>58.5</v>
      </c>
      <c r="L206" s="162">
        <v>0.58793969849246197</v>
      </c>
      <c r="M206" s="157" t="s">
        <v>593</v>
      </c>
      <c r="N206" s="163">
        <v>42898</v>
      </c>
      <c r="O206" s="1"/>
      <c r="P206" s="1"/>
      <c r="Q206" s="239"/>
      <c r="R206" s="1"/>
      <c r="S206" s="6"/>
      <c r="T206" s="1"/>
      <c r="U206" s="1"/>
      <c r="V206" s="1"/>
      <c r="W206" s="1"/>
      <c r="X206" s="1"/>
      <c r="Y206" s="1"/>
      <c r="Z206" s="1"/>
      <c r="AA206" s="1"/>
    </row>
    <row r="207" spans="1:27" ht="12.75" customHeight="1">
      <c r="A207" s="154">
        <v>82</v>
      </c>
      <c r="B207" s="155">
        <v>42786</v>
      </c>
      <c r="C207" s="155"/>
      <c r="D207" s="156" t="s">
        <v>210</v>
      </c>
      <c r="E207" s="157" t="s">
        <v>590</v>
      </c>
      <c r="F207" s="158">
        <v>140.5</v>
      </c>
      <c r="G207" s="157"/>
      <c r="H207" s="157">
        <v>220</v>
      </c>
      <c r="I207" s="159">
        <v>220</v>
      </c>
      <c r="J207" s="160" t="s">
        <v>677</v>
      </c>
      <c r="K207" s="161">
        <f>H207-F207</f>
        <v>79.5</v>
      </c>
      <c r="L207" s="162">
        <f>K207/F207</f>
        <v>0.5658362989323843</v>
      </c>
      <c r="M207" s="157" t="s">
        <v>593</v>
      </c>
      <c r="N207" s="163">
        <v>42864</v>
      </c>
      <c r="O207" s="1"/>
      <c r="P207" s="1"/>
      <c r="Q207" s="239"/>
      <c r="R207" s="1"/>
      <c r="S207" s="6"/>
      <c r="T207" s="1"/>
      <c r="U207" s="1"/>
      <c r="V207" s="1"/>
      <c r="W207" s="1"/>
      <c r="X207" s="1"/>
      <c r="Y207" s="1"/>
      <c r="Z207" s="1"/>
      <c r="AA207" s="1"/>
    </row>
    <row r="208" spans="1:27" ht="12.75" customHeight="1">
      <c r="A208" s="154">
        <v>83</v>
      </c>
      <c r="B208" s="155">
        <v>42786</v>
      </c>
      <c r="C208" s="155"/>
      <c r="D208" s="156" t="s">
        <v>732</v>
      </c>
      <c r="E208" s="157" t="s">
        <v>590</v>
      </c>
      <c r="F208" s="158">
        <v>202.5</v>
      </c>
      <c r="G208" s="157"/>
      <c r="H208" s="157">
        <v>234</v>
      </c>
      <c r="I208" s="159">
        <v>234</v>
      </c>
      <c r="J208" s="160" t="s">
        <v>677</v>
      </c>
      <c r="K208" s="161">
        <v>31.5</v>
      </c>
      <c r="L208" s="162">
        <v>0.155555555555556</v>
      </c>
      <c r="M208" s="157" t="s">
        <v>593</v>
      </c>
      <c r="N208" s="163">
        <v>42836</v>
      </c>
      <c r="O208" s="1"/>
      <c r="P208" s="1"/>
      <c r="Q208" s="239"/>
      <c r="R208" s="1"/>
      <c r="S208" s="6"/>
      <c r="T208" s="1"/>
      <c r="U208" s="1"/>
      <c r="V208" s="1"/>
      <c r="W208" s="1"/>
      <c r="X208" s="1"/>
      <c r="Y208" s="1"/>
      <c r="Z208" s="1"/>
      <c r="AA208" s="1"/>
    </row>
    <row r="209" spans="1:27" ht="12.75" customHeight="1">
      <c r="A209" s="154">
        <v>84</v>
      </c>
      <c r="B209" s="155">
        <v>42818</v>
      </c>
      <c r="C209" s="155"/>
      <c r="D209" s="156" t="s">
        <v>733</v>
      </c>
      <c r="E209" s="157" t="s">
        <v>590</v>
      </c>
      <c r="F209" s="158">
        <v>300.5</v>
      </c>
      <c r="G209" s="157"/>
      <c r="H209" s="157">
        <v>417.5</v>
      </c>
      <c r="I209" s="159">
        <v>420</v>
      </c>
      <c r="J209" s="160" t="s">
        <v>734</v>
      </c>
      <c r="K209" s="161">
        <f>H209-F209</f>
        <v>117</v>
      </c>
      <c r="L209" s="162">
        <f>K209/F209</f>
        <v>0.38935108153078202</v>
      </c>
      <c r="M209" s="157" t="s">
        <v>593</v>
      </c>
      <c r="N209" s="163">
        <v>43070</v>
      </c>
      <c r="O209" s="1"/>
      <c r="P209" s="1"/>
      <c r="Q209" s="239"/>
      <c r="R209" s="1"/>
      <c r="S209" s="6"/>
      <c r="T209" s="1"/>
      <c r="U209" s="1"/>
      <c r="V209" s="1"/>
      <c r="W209" s="1"/>
      <c r="X209" s="1"/>
      <c r="Y209" s="1"/>
      <c r="Z209" s="1"/>
      <c r="AA209" s="1"/>
    </row>
    <row r="210" spans="1:27" ht="12.75" customHeight="1">
      <c r="A210" s="154">
        <v>85</v>
      </c>
      <c r="B210" s="155">
        <v>42818</v>
      </c>
      <c r="C210" s="155"/>
      <c r="D210" s="156" t="s">
        <v>707</v>
      </c>
      <c r="E210" s="157" t="s">
        <v>590</v>
      </c>
      <c r="F210" s="158">
        <v>850</v>
      </c>
      <c r="G210" s="157"/>
      <c r="H210" s="157">
        <v>1042.5</v>
      </c>
      <c r="I210" s="159">
        <v>1023</v>
      </c>
      <c r="J210" s="160" t="s">
        <v>735</v>
      </c>
      <c r="K210" s="161">
        <v>192.5</v>
      </c>
      <c r="L210" s="162">
        <v>0.22647058823529401</v>
      </c>
      <c r="M210" s="157" t="s">
        <v>593</v>
      </c>
      <c r="N210" s="163">
        <v>42830</v>
      </c>
      <c r="O210" s="1"/>
      <c r="P210" s="1"/>
      <c r="Q210" s="239"/>
      <c r="R210" s="1"/>
      <c r="S210" s="6"/>
      <c r="T210" s="1"/>
      <c r="U210" s="1"/>
      <c r="V210" s="1"/>
      <c r="W210" s="1"/>
      <c r="X210" s="1"/>
      <c r="Y210" s="1"/>
      <c r="Z210" s="1"/>
      <c r="AA210" s="1"/>
    </row>
    <row r="211" spans="1:27" ht="12.75" customHeight="1">
      <c r="A211" s="154">
        <v>86</v>
      </c>
      <c r="B211" s="155">
        <v>42830</v>
      </c>
      <c r="C211" s="155"/>
      <c r="D211" s="156" t="s">
        <v>495</v>
      </c>
      <c r="E211" s="157" t="s">
        <v>590</v>
      </c>
      <c r="F211" s="158">
        <v>785</v>
      </c>
      <c r="G211" s="157"/>
      <c r="H211" s="157">
        <v>930</v>
      </c>
      <c r="I211" s="159">
        <v>920</v>
      </c>
      <c r="J211" s="160" t="s">
        <v>736</v>
      </c>
      <c r="K211" s="161">
        <f>H211-F211</f>
        <v>145</v>
      </c>
      <c r="L211" s="162">
        <f>K211/F211</f>
        <v>0.18471337579617833</v>
      </c>
      <c r="M211" s="157" t="s">
        <v>593</v>
      </c>
      <c r="N211" s="163">
        <v>42976</v>
      </c>
      <c r="O211" s="1"/>
      <c r="P211" s="1"/>
      <c r="Q211" s="239"/>
      <c r="R211" s="1"/>
      <c r="S211" s="6"/>
      <c r="T211" s="1"/>
      <c r="U211" s="1"/>
      <c r="V211" s="1"/>
      <c r="W211" s="1"/>
      <c r="X211" s="1"/>
      <c r="Y211" s="1"/>
      <c r="Z211" s="1"/>
      <c r="AA211" s="1"/>
    </row>
    <row r="212" spans="1:27" ht="12.75" customHeight="1">
      <c r="A212" s="164">
        <v>87</v>
      </c>
      <c r="B212" s="165">
        <v>42831</v>
      </c>
      <c r="C212" s="165"/>
      <c r="D212" s="166" t="s">
        <v>737</v>
      </c>
      <c r="E212" s="167" t="s">
        <v>590</v>
      </c>
      <c r="F212" s="168">
        <v>40</v>
      </c>
      <c r="G212" s="168"/>
      <c r="H212" s="169">
        <v>13.1</v>
      </c>
      <c r="I212" s="169">
        <v>60</v>
      </c>
      <c r="J212" s="170" t="s">
        <v>738</v>
      </c>
      <c r="K212" s="171">
        <v>-26.9</v>
      </c>
      <c r="L212" s="172">
        <v>-0.67249999999999999</v>
      </c>
      <c r="M212" s="168" t="s">
        <v>603</v>
      </c>
      <c r="N212" s="165">
        <v>43138</v>
      </c>
      <c r="O212" s="1"/>
      <c r="P212" s="1"/>
      <c r="Q212" s="239"/>
      <c r="R212" s="1"/>
      <c r="S212" s="6"/>
      <c r="T212" s="1"/>
      <c r="U212" s="1"/>
      <c r="V212" s="1"/>
      <c r="W212" s="1"/>
      <c r="X212" s="1"/>
      <c r="Y212" s="1"/>
      <c r="Z212" s="1"/>
      <c r="AA212" s="1"/>
    </row>
    <row r="213" spans="1:27" ht="12.75" customHeight="1">
      <c r="A213" s="154">
        <v>88</v>
      </c>
      <c r="B213" s="155">
        <v>42837</v>
      </c>
      <c r="C213" s="155"/>
      <c r="D213" s="156" t="s">
        <v>102</v>
      </c>
      <c r="E213" s="157" t="s">
        <v>590</v>
      </c>
      <c r="F213" s="158">
        <v>289.5</v>
      </c>
      <c r="G213" s="157"/>
      <c r="H213" s="157">
        <v>354</v>
      </c>
      <c r="I213" s="159">
        <v>360</v>
      </c>
      <c r="J213" s="160" t="s">
        <v>739</v>
      </c>
      <c r="K213" s="161">
        <f t="shared" ref="K213:K221" si="77">H213-F213</f>
        <v>64.5</v>
      </c>
      <c r="L213" s="162">
        <f t="shared" ref="L213:L221" si="78">K213/F213</f>
        <v>0.22279792746113988</v>
      </c>
      <c r="M213" s="157" t="s">
        <v>593</v>
      </c>
      <c r="N213" s="163">
        <v>43040</v>
      </c>
      <c r="O213" s="1"/>
      <c r="P213" s="1"/>
      <c r="Q213" s="239"/>
      <c r="R213" s="1"/>
      <c r="S213" s="6"/>
      <c r="T213" s="1"/>
      <c r="U213" s="1"/>
      <c r="V213" s="1"/>
      <c r="W213" s="1"/>
      <c r="X213" s="1"/>
      <c r="Y213" s="1"/>
      <c r="Z213" s="1"/>
      <c r="AA213" s="1"/>
    </row>
    <row r="214" spans="1:27" ht="12.75" customHeight="1">
      <c r="A214" s="154">
        <v>89</v>
      </c>
      <c r="B214" s="155">
        <v>42845</v>
      </c>
      <c r="C214" s="155"/>
      <c r="D214" s="156" t="s">
        <v>435</v>
      </c>
      <c r="E214" s="157" t="s">
        <v>590</v>
      </c>
      <c r="F214" s="158">
        <v>700</v>
      </c>
      <c r="G214" s="157"/>
      <c r="H214" s="157">
        <v>840</v>
      </c>
      <c r="I214" s="159">
        <v>840</v>
      </c>
      <c r="J214" s="160" t="s">
        <v>740</v>
      </c>
      <c r="K214" s="161">
        <f t="shared" si="77"/>
        <v>140</v>
      </c>
      <c r="L214" s="162">
        <f t="shared" si="78"/>
        <v>0.2</v>
      </c>
      <c r="M214" s="157" t="s">
        <v>593</v>
      </c>
      <c r="N214" s="163">
        <v>42893</v>
      </c>
      <c r="O214" s="1"/>
      <c r="P214" s="1"/>
      <c r="Q214" s="239"/>
      <c r="R214" s="1"/>
      <c r="S214" s="6"/>
      <c r="T214" s="1"/>
      <c r="U214" s="1"/>
      <c r="V214" s="1"/>
      <c r="W214" s="1"/>
      <c r="X214" s="1"/>
      <c r="Y214" s="1"/>
      <c r="Z214" s="1"/>
      <c r="AA214" s="1"/>
    </row>
    <row r="215" spans="1:27" ht="12.75" customHeight="1">
      <c r="A215" s="154">
        <v>90</v>
      </c>
      <c r="B215" s="155">
        <v>42887</v>
      </c>
      <c r="C215" s="155"/>
      <c r="D215" s="156" t="s">
        <v>741</v>
      </c>
      <c r="E215" s="157" t="s">
        <v>590</v>
      </c>
      <c r="F215" s="158">
        <v>130</v>
      </c>
      <c r="G215" s="157"/>
      <c r="H215" s="157">
        <v>144.25</v>
      </c>
      <c r="I215" s="159">
        <v>170</v>
      </c>
      <c r="J215" s="160" t="s">
        <v>742</v>
      </c>
      <c r="K215" s="161">
        <f t="shared" si="77"/>
        <v>14.25</v>
      </c>
      <c r="L215" s="162">
        <f t="shared" si="78"/>
        <v>0.10961538461538461</v>
      </c>
      <c r="M215" s="157" t="s">
        <v>593</v>
      </c>
      <c r="N215" s="163">
        <v>43675</v>
      </c>
      <c r="O215" s="1"/>
      <c r="P215" s="1"/>
      <c r="Q215" s="239"/>
      <c r="R215" s="1"/>
      <c r="S215" s="6"/>
      <c r="T215" s="1"/>
      <c r="U215" s="1"/>
      <c r="V215" s="1"/>
      <c r="W215" s="1"/>
      <c r="X215" s="1"/>
      <c r="Y215" s="1"/>
      <c r="Z215" s="1"/>
      <c r="AA215" s="1"/>
    </row>
    <row r="216" spans="1:27" ht="12.75" customHeight="1">
      <c r="A216" s="154">
        <v>91</v>
      </c>
      <c r="B216" s="155">
        <v>42901</v>
      </c>
      <c r="C216" s="155"/>
      <c r="D216" s="156" t="s">
        <v>743</v>
      </c>
      <c r="E216" s="157" t="s">
        <v>590</v>
      </c>
      <c r="F216" s="158">
        <v>214.5</v>
      </c>
      <c r="G216" s="157"/>
      <c r="H216" s="157">
        <v>262</v>
      </c>
      <c r="I216" s="159">
        <v>262</v>
      </c>
      <c r="J216" s="160" t="s">
        <v>612</v>
      </c>
      <c r="K216" s="161">
        <f t="shared" si="77"/>
        <v>47.5</v>
      </c>
      <c r="L216" s="162">
        <f t="shared" si="78"/>
        <v>0.22144522144522144</v>
      </c>
      <c r="M216" s="157" t="s">
        <v>593</v>
      </c>
      <c r="N216" s="163">
        <v>42977</v>
      </c>
      <c r="O216" s="1"/>
      <c r="P216" s="1"/>
      <c r="Q216" s="239"/>
      <c r="R216" s="1"/>
      <c r="S216" s="6"/>
      <c r="T216" s="1"/>
      <c r="U216" s="1"/>
      <c r="V216" s="1"/>
      <c r="W216" s="1"/>
      <c r="X216" s="1"/>
      <c r="Y216" s="1"/>
      <c r="Z216" s="1"/>
      <c r="AA216" s="1"/>
    </row>
    <row r="217" spans="1:27" ht="12.75" customHeight="1">
      <c r="A217" s="185">
        <v>92</v>
      </c>
      <c r="B217" s="186">
        <v>42933</v>
      </c>
      <c r="C217" s="186"/>
      <c r="D217" s="187" t="s">
        <v>744</v>
      </c>
      <c r="E217" s="188" t="s">
        <v>590</v>
      </c>
      <c r="F217" s="189">
        <v>370</v>
      </c>
      <c r="G217" s="188"/>
      <c r="H217" s="188">
        <v>447.5</v>
      </c>
      <c r="I217" s="190">
        <v>450</v>
      </c>
      <c r="J217" s="191" t="s">
        <v>677</v>
      </c>
      <c r="K217" s="161">
        <f t="shared" si="77"/>
        <v>77.5</v>
      </c>
      <c r="L217" s="192">
        <f t="shared" si="78"/>
        <v>0.20945945945945946</v>
      </c>
      <c r="M217" s="188" t="s">
        <v>593</v>
      </c>
      <c r="N217" s="193">
        <v>43035</v>
      </c>
      <c r="O217" s="1"/>
      <c r="P217" s="1"/>
      <c r="Q217" s="239"/>
      <c r="R217" s="1"/>
      <c r="S217" s="6"/>
      <c r="T217" s="1"/>
      <c r="U217" s="1"/>
      <c r="V217" s="1"/>
      <c r="W217" s="1"/>
      <c r="X217" s="1"/>
      <c r="Y217" s="1"/>
      <c r="Z217" s="1"/>
      <c r="AA217" s="1"/>
    </row>
    <row r="218" spans="1:27" ht="12.75" customHeight="1">
      <c r="A218" s="185">
        <v>93</v>
      </c>
      <c r="B218" s="186">
        <v>42943</v>
      </c>
      <c r="C218" s="186"/>
      <c r="D218" s="187" t="s">
        <v>208</v>
      </c>
      <c r="E218" s="188" t="s">
        <v>590</v>
      </c>
      <c r="F218" s="189">
        <v>657.5</v>
      </c>
      <c r="G218" s="188"/>
      <c r="H218" s="188">
        <v>825</v>
      </c>
      <c r="I218" s="190">
        <v>820</v>
      </c>
      <c r="J218" s="191" t="s">
        <v>677</v>
      </c>
      <c r="K218" s="161">
        <f t="shared" si="77"/>
        <v>167.5</v>
      </c>
      <c r="L218" s="192">
        <f t="shared" si="78"/>
        <v>0.25475285171102663</v>
      </c>
      <c r="M218" s="188" t="s">
        <v>593</v>
      </c>
      <c r="N218" s="193">
        <v>43090</v>
      </c>
      <c r="O218" s="1"/>
      <c r="P218" s="1"/>
      <c r="Q218" s="239"/>
      <c r="R218" s="1"/>
      <c r="S218" s="6"/>
      <c r="T218" s="1"/>
      <c r="U218" s="1"/>
      <c r="V218" s="1"/>
      <c r="W218" s="1"/>
      <c r="X218" s="1"/>
      <c r="Y218" s="1"/>
      <c r="Z218" s="1"/>
      <c r="AA218" s="1"/>
    </row>
    <row r="219" spans="1:27" ht="12.75" customHeight="1">
      <c r="A219" s="154">
        <v>94</v>
      </c>
      <c r="B219" s="155">
        <v>42964</v>
      </c>
      <c r="C219" s="155"/>
      <c r="D219" s="156" t="s">
        <v>383</v>
      </c>
      <c r="E219" s="157" t="s">
        <v>590</v>
      </c>
      <c r="F219" s="158">
        <v>605</v>
      </c>
      <c r="G219" s="157"/>
      <c r="H219" s="157">
        <v>750</v>
      </c>
      <c r="I219" s="159">
        <v>750</v>
      </c>
      <c r="J219" s="160" t="s">
        <v>736</v>
      </c>
      <c r="K219" s="161">
        <f t="shared" si="77"/>
        <v>145</v>
      </c>
      <c r="L219" s="162">
        <f t="shared" si="78"/>
        <v>0.23966942148760331</v>
      </c>
      <c r="M219" s="157" t="s">
        <v>593</v>
      </c>
      <c r="N219" s="163">
        <v>43027</v>
      </c>
      <c r="O219" s="1"/>
      <c r="P219" s="1"/>
      <c r="Q219" s="239"/>
      <c r="R219" s="1"/>
      <c r="S219" s="6"/>
      <c r="T219" s="1"/>
      <c r="U219" s="1"/>
      <c r="V219" s="1"/>
      <c r="W219" s="1"/>
      <c r="X219" s="1"/>
      <c r="Y219" s="1"/>
      <c r="Z219" s="1"/>
      <c r="AA219" s="1"/>
    </row>
    <row r="220" spans="1:27" ht="12.75" customHeight="1">
      <c r="A220" s="164">
        <v>95</v>
      </c>
      <c r="B220" s="165">
        <v>42979</v>
      </c>
      <c r="C220" s="165"/>
      <c r="D220" s="173" t="s">
        <v>745</v>
      </c>
      <c r="E220" s="168" t="s">
        <v>590</v>
      </c>
      <c r="F220" s="168">
        <v>255</v>
      </c>
      <c r="G220" s="169"/>
      <c r="H220" s="169">
        <v>217.25</v>
      </c>
      <c r="I220" s="169">
        <v>320</v>
      </c>
      <c r="J220" s="170" t="s">
        <v>746</v>
      </c>
      <c r="K220" s="171">
        <f t="shared" si="77"/>
        <v>-37.75</v>
      </c>
      <c r="L220" s="174">
        <f t="shared" si="78"/>
        <v>-0.14803921568627451</v>
      </c>
      <c r="M220" s="168" t="s">
        <v>603</v>
      </c>
      <c r="N220" s="165">
        <v>43661</v>
      </c>
      <c r="O220" s="1"/>
      <c r="P220" s="1"/>
      <c r="Q220" s="239"/>
      <c r="R220" s="1"/>
      <c r="S220" s="6"/>
      <c r="T220" s="1"/>
      <c r="U220" s="1"/>
      <c r="V220" s="1"/>
      <c r="W220" s="1"/>
      <c r="X220" s="1"/>
      <c r="Y220" s="1"/>
      <c r="Z220" s="1"/>
      <c r="AA220" s="1"/>
    </row>
    <row r="221" spans="1:27" ht="12.75" customHeight="1">
      <c r="A221" s="154">
        <v>96</v>
      </c>
      <c r="B221" s="155">
        <v>42997</v>
      </c>
      <c r="C221" s="155"/>
      <c r="D221" s="156" t="s">
        <v>747</v>
      </c>
      <c r="E221" s="157" t="s">
        <v>590</v>
      </c>
      <c r="F221" s="158">
        <v>215</v>
      </c>
      <c r="G221" s="157"/>
      <c r="H221" s="157">
        <v>258</v>
      </c>
      <c r="I221" s="159">
        <v>258</v>
      </c>
      <c r="J221" s="160" t="s">
        <v>677</v>
      </c>
      <c r="K221" s="161">
        <f t="shared" si="77"/>
        <v>43</v>
      </c>
      <c r="L221" s="162">
        <f t="shared" si="78"/>
        <v>0.2</v>
      </c>
      <c r="M221" s="157" t="s">
        <v>593</v>
      </c>
      <c r="N221" s="163">
        <v>43040</v>
      </c>
      <c r="O221" s="1"/>
      <c r="P221" s="1"/>
      <c r="Q221" s="239"/>
      <c r="R221" s="1"/>
      <c r="S221" s="6"/>
      <c r="T221" s="1"/>
      <c r="U221" s="1"/>
      <c r="V221" s="1"/>
      <c r="W221" s="1"/>
      <c r="X221" s="1"/>
      <c r="Y221" s="1"/>
      <c r="Z221" s="1"/>
      <c r="AA221" s="1"/>
    </row>
    <row r="222" spans="1:27" ht="12.75" customHeight="1">
      <c r="A222" s="154">
        <v>97</v>
      </c>
      <c r="B222" s="155">
        <v>42997</v>
      </c>
      <c r="C222" s="155"/>
      <c r="D222" s="156" t="s">
        <v>747</v>
      </c>
      <c r="E222" s="157" t="s">
        <v>590</v>
      </c>
      <c r="F222" s="158">
        <v>215</v>
      </c>
      <c r="G222" s="157"/>
      <c r="H222" s="157">
        <v>258</v>
      </c>
      <c r="I222" s="159">
        <v>258</v>
      </c>
      <c r="J222" s="191" t="s">
        <v>677</v>
      </c>
      <c r="K222" s="161">
        <v>43</v>
      </c>
      <c r="L222" s="162">
        <v>0.2</v>
      </c>
      <c r="M222" s="157" t="s">
        <v>593</v>
      </c>
      <c r="N222" s="163">
        <v>43040</v>
      </c>
      <c r="O222" s="1"/>
      <c r="P222" s="1"/>
      <c r="Q222" s="239"/>
      <c r="R222" s="1"/>
      <c r="S222" s="6"/>
      <c r="T222" s="1"/>
      <c r="U222" s="1"/>
      <c r="V222" s="1"/>
      <c r="W222" s="1"/>
      <c r="X222" s="1"/>
      <c r="Y222" s="1"/>
      <c r="Z222" s="1"/>
      <c r="AA222" s="1"/>
    </row>
    <row r="223" spans="1:27" ht="12.75" customHeight="1">
      <c r="A223" s="185">
        <v>98</v>
      </c>
      <c r="B223" s="186">
        <v>42998</v>
      </c>
      <c r="C223" s="186"/>
      <c r="D223" s="187" t="s">
        <v>748</v>
      </c>
      <c r="E223" s="188" t="s">
        <v>590</v>
      </c>
      <c r="F223" s="158">
        <v>75</v>
      </c>
      <c r="G223" s="188"/>
      <c r="H223" s="188">
        <v>90</v>
      </c>
      <c r="I223" s="190">
        <v>90</v>
      </c>
      <c r="J223" s="160" t="s">
        <v>749</v>
      </c>
      <c r="K223" s="161">
        <f t="shared" ref="K223:K228" si="79">H223-F223</f>
        <v>15</v>
      </c>
      <c r="L223" s="162">
        <f t="shared" ref="L223:L228" si="80">K223/F223</f>
        <v>0.2</v>
      </c>
      <c r="M223" s="157" t="s">
        <v>593</v>
      </c>
      <c r="N223" s="163">
        <v>43019</v>
      </c>
      <c r="O223" s="1"/>
      <c r="P223" s="1"/>
      <c r="Q223" s="239"/>
      <c r="R223" s="1"/>
      <c r="S223" s="6"/>
      <c r="T223" s="1"/>
      <c r="U223" s="1"/>
      <c r="V223" s="1"/>
      <c r="W223" s="1"/>
      <c r="X223" s="1"/>
      <c r="Y223" s="1"/>
      <c r="Z223" s="1"/>
      <c r="AA223" s="1"/>
    </row>
    <row r="224" spans="1:27" ht="12.75" customHeight="1">
      <c r="A224" s="185">
        <v>99</v>
      </c>
      <c r="B224" s="186">
        <v>43011</v>
      </c>
      <c r="C224" s="186"/>
      <c r="D224" s="187" t="s">
        <v>750</v>
      </c>
      <c r="E224" s="188" t="s">
        <v>590</v>
      </c>
      <c r="F224" s="189">
        <v>315</v>
      </c>
      <c r="G224" s="188"/>
      <c r="H224" s="188">
        <v>392</v>
      </c>
      <c r="I224" s="190">
        <v>384</v>
      </c>
      <c r="J224" s="191" t="s">
        <v>751</v>
      </c>
      <c r="K224" s="161">
        <f t="shared" si="79"/>
        <v>77</v>
      </c>
      <c r="L224" s="192">
        <f t="shared" si="80"/>
        <v>0.24444444444444444</v>
      </c>
      <c r="M224" s="188" t="s">
        <v>593</v>
      </c>
      <c r="N224" s="193">
        <v>43017</v>
      </c>
      <c r="O224" s="1"/>
      <c r="P224" s="1"/>
      <c r="Q224" s="239"/>
      <c r="R224" s="1"/>
      <c r="S224" s="6"/>
      <c r="T224" s="1"/>
      <c r="U224" s="1"/>
      <c r="V224" s="1"/>
      <c r="W224" s="1"/>
      <c r="X224" s="1"/>
      <c r="Y224" s="1"/>
      <c r="Z224" s="1"/>
      <c r="AA224" s="1"/>
    </row>
    <row r="225" spans="1:27" ht="12.75" customHeight="1">
      <c r="A225" s="185">
        <v>100</v>
      </c>
      <c r="B225" s="186">
        <v>43013</v>
      </c>
      <c r="C225" s="186"/>
      <c r="D225" s="187" t="s">
        <v>468</v>
      </c>
      <c r="E225" s="188" t="s">
        <v>590</v>
      </c>
      <c r="F225" s="189">
        <v>145</v>
      </c>
      <c r="G225" s="188"/>
      <c r="H225" s="188">
        <v>179</v>
      </c>
      <c r="I225" s="190">
        <v>180</v>
      </c>
      <c r="J225" s="191" t="s">
        <v>752</v>
      </c>
      <c r="K225" s="161">
        <f t="shared" si="79"/>
        <v>34</v>
      </c>
      <c r="L225" s="192">
        <f t="shared" si="80"/>
        <v>0.23448275862068965</v>
      </c>
      <c r="M225" s="188" t="s">
        <v>593</v>
      </c>
      <c r="N225" s="193">
        <v>43025</v>
      </c>
      <c r="O225" s="1"/>
      <c r="P225" s="1"/>
      <c r="Q225" s="239"/>
      <c r="R225" s="1"/>
      <c r="S225" s="6"/>
      <c r="T225" s="1"/>
      <c r="U225" s="1"/>
      <c r="V225" s="1"/>
      <c r="W225" s="1"/>
      <c r="X225" s="1"/>
      <c r="Y225" s="1"/>
      <c r="Z225" s="1"/>
      <c r="AA225" s="1"/>
    </row>
    <row r="226" spans="1:27" ht="12.75" customHeight="1">
      <c r="A226" s="185">
        <v>101</v>
      </c>
      <c r="B226" s="186">
        <v>43014</v>
      </c>
      <c r="C226" s="186"/>
      <c r="D226" s="187" t="s">
        <v>358</v>
      </c>
      <c r="E226" s="188" t="s">
        <v>590</v>
      </c>
      <c r="F226" s="189">
        <v>256</v>
      </c>
      <c r="G226" s="188"/>
      <c r="H226" s="188">
        <v>323</v>
      </c>
      <c r="I226" s="190">
        <v>320</v>
      </c>
      <c r="J226" s="191" t="s">
        <v>677</v>
      </c>
      <c r="K226" s="161">
        <f t="shared" si="79"/>
        <v>67</v>
      </c>
      <c r="L226" s="192">
        <f t="shared" si="80"/>
        <v>0.26171875</v>
      </c>
      <c r="M226" s="188" t="s">
        <v>593</v>
      </c>
      <c r="N226" s="193">
        <v>43067</v>
      </c>
      <c r="O226" s="1"/>
      <c r="P226" s="1"/>
      <c r="Q226" s="239"/>
      <c r="R226" s="1"/>
      <c r="S226" s="6"/>
      <c r="T226" s="1"/>
      <c r="U226" s="1"/>
      <c r="V226" s="1"/>
      <c r="W226" s="1"/>
      <c r="X226" s="1"/>
      <c r="Y226" s="1"/>
      <c r="Z226" s="1"/>
      <c r="AA226" s="1"/>
    </row>
    <row r="227" spans="1:27" ht="12.75" customHeight="1">
      <c r="A227" s="185">
        <v>102</v>
      </c>
      <c r="B227" s="186">
        <v>43017</v>
      </c>
      <c r="C227" s="186"/>
      <c r="D227" s="187" t="s">
        <v>372</v>
      </c>
      <c r="E227" s="188" t="s">
        <v>590</v>
      </c>
      <c r="F227" s="189">
        <v>137.5</v>
      </c>
      <c r="G227" s="188"/>
      <c r="H227" s="188">
        <v>184</v>
      </c>
      <c r="I227" s="190">
        <v>183</v>
      </c>
      <c r="J227" s="191" t="s">
        <v>753</v>
      </c>
      <c r="K227" s="161">
        <f t="shared" si="79"/>
        <v>46.5</v>
      </c>
      <c r="L227" s="192">
        <f t="shared" si="80"/>
        <v>0.33818181818181819</v>
      </c>
      <c r="M227" s="188" t="s">
        <v>593</v>
      </c>
      <c r="N227" s="193">
        <v>43108</v>
      </c>
      <c r="O227" s="1"/>
      <c r="P227" s="1"/>
      <c r="Q227" s="239"/>
      <c r="R227" s="1"/>
      <c r="S227" s="6"/>
      <c r="T227" s="1"/>
      <c r="U227" s="1"/>
      <c r="V227" s="1"/>
      <c r="W227" s="1"/>
      <c r="X227" s="1"/>
      <c r="Y227" s="1"/>
      <c r="Z227" s="1"/>
      <c r="AA227" s="1"/>
    </row>
    <row r="228" spans="1:27" ht="12.75" customHeight="1">
      <c r="A228" s="185">
        <v>103</v>
      </c>
      <c r="B228" s="186">
        <v>43018</v>
      </c>
      <c r="C228" s="186"/>
      <c r="D228" s="187" t="s">
        <v>754</v>
      </c>
      <c r="E228" s="188" t="s">
        <v>590</v>
      </c>
      <c r="F228" s="189">
        <v>125.5</v>
      </c>
      <c r="G228" s="188"/>
      <c r="H228" s="188">
        <v>158</v>
      </c>
      <c r="I228" s="190">
        <v>155</v>
      </c>
      <c r="J228" s="191" t="s">
        <v>755</v>
      </c>
      <c r="K228" s="161">
        <f t="shared" si="79"/>
        <v>32.5</v>
      </c>
      <c r="L228" s="192">
        <f t="shared" si="80"/>
        <v>0.25896414342629481</v>
      </c>
      <c r="M228" s="188" t="s">
        <v>593</v>
      </c>
      <c r="N228" s="193">
        <v>43067</v>
      </c>
      <c r="O228" s="1"/>
      <c r="P228" s="1"/>
      <c r="Q228" s="239"/>
      <c r="R228" s="1"/>
      <c r="S228" s="6"/>
      <c r="T228" s="1"/>
      <c r="U228" s="1"/>
      <c r="V228" s="1"/>
      <c r="W228" s="1"/>
      <c r="X228" s="1"/>
      <c r="Y228" s="1"/>
      <c r="Z228" s="1"/>
      <c r="AA228" s="1"/>
    </row>
    <row r="229" spans="1:27" ht="12.75" customHeight="1">
      <c r="A229" s="185">
        <v>104</v>
      </c>
      <c r="B229" s="186">
        <v>43018</v>
      </c>
      <c r="C229" s="186"/>
      <c r="D229" s="187" t="s">
        <v>756</v>
      </c>
      <c r="E229" s="188" t="s">
        <v>590</v>
      </c>
      <c r="F229" s="189">
        <v>895</v>
      </c>
      <c r="G229" s="188"/>
      <c r="H229" s="188">
        <v>1122.5</v>
      </c>
      <c r="I229" s="190">
        <v>1078</v>
      </c>
      <c r="J229" s="191" t="s">
        <v>757</v>
      </c>
      <c r="K229" s="161">
        <v>227.5</v>
      </c>
      <c r="L229" s="192">
        <v>0.25418994413407803</v>
      </c>
      <c r="M229" s="188" t="s">
        <v>593</v>
      </c>
      <c r="N229" s="193">
        <v>43117</v>
      </c>
      <c r="O229" s="1"/>
      <c r="P229" s="1"/>
      <c r="Q229" s="239"/>
      <c r="R229" s="1"/>
      <c r="S229" s="6"/>
      <c r="T229" s="1"/>
      <c r="U229" s="1"/>
      <c r="V229" s="1"/>
      <c r="W229" s="1"/>
      <c r="X229" s="1"/>
      <c r="Y229" s="1"/>
      <c r="Z229" s="1"/>
      <c r="AA229" s="1"/>
    </row>
    <row r="230" spans="1:27" ht="12.75" customHeight="1">
      <c r="A230" s="185">
        <v>105</v>
      </c>
      <c r="B230" s="186">
        <v>43020</v>
      </c>
      <c r="C230" s="186"/>
      <c r="D230" s="187" t="s">
        <v>367</v>
      </c>
      <c r="E230" s="188" t="s">
        <v>590</v>
      </c>
      <c r="F230" s="189">
        <v>525</v>
      </c>
      <c r="G230" s="188"/>
      <c r="H230" s="188">
        <v>629</v>
      </c>
      <c r="I230" s="190">
        <v>629</v>
      </c>
      <c r="J230" s="191" t="s">
        <v>677</v>
      </c>
      <c r="K230" s="161">
        <v>104</v>
      </c>
      <c r="L230" s="192">
        <v>0.19809523809523799</v>
      </c>
      <c r="M230" s="188" t="s">
        <v>593</v>
      </c>
      <c r="N230" s="193">
        <v>43119</v>
      </c>
      <c r="O230" s="1"/>
      <c r="P230" s="1"/>
      <c r="Q230" s="239"/>
      <c r="R230" s="1"/>
      <c r="S230" s="6"/>
      <c r="T230" s="1"/>
      <c r="U230" s="1"/>
      <c r="V230" s="1"/>
      <c r="W230" s="1"/>
      <c r="X230" s="1"/>
      <c r="Y230" s="1"/>
      <c r="Z230" s="1"/>
      <c r="AA230" s="1"/>
    </row>
    <row r="231" spans="1:27" ht="12.75" customHeight="1">
      <c r="A231" s="185">
        <v>106</v>
      </c>
      <c r="B231" s="186">
        <v>43046</v>
      </c>
      <c r="C231" s="186"/>
      <c r="D231" s="187" t="s">
        <v>408</v>
      </c>
      <c r="E231" s="188" t="s">
        <v>590</v>
      </c>
      <c r="F231" s="189">
        <v>740</v>
      </c>
      <c r="G231" s="188"/>
      <c r="H231" s="188">
        <v>892.5</v>
      </c>
      <c r="I231" s="190">
        <v>900</v>
      </c>
      <c r="J231" s="191" t="s">
        <v>758</v>
      </c>
      <c r="K231" s="161">
        <f t="shared" ref="K231:K233" si="81">H231-F231</f>
        <v>152.5</v>
      </c>
      <c r="L231" s="192">
        <f t="shared" ref="L231:L233" si="82">K231/F231</f>
        <v>0.20608108108108109</v>
      </c>
      <c r="M231" s="188" t="s">
        <v>593</v>
      </c>
      <c r="N231" s="193">
        <v>43052</v>
      </c>
      <c r="O231" s="1"/>
      <c r="P231" s="1"/>
      <c r="Q231" s="239"/>
      <c r="R231" s="1"/>
      <c r="S231" s="6"/>
      <c r="T231" s="1"/>
      <c r="U231" s="1"/>
      <c r="V231" s="1"/>
      <c r="W231" s="1"/>
      <c r="X231" s="1"/>
      <c r="Y231" s="1"/>
      <c r="Z231" s="1"/>
      <c r="AA231" s="1"/>
    </row>
    <row r="232" spans="1:27" ht="12.75" customHeight="1">
      <c r="A232" s="154">
        <v>107</v>
      </c>
      <c r="B232" s="155">
        <v>43073</v>
      </c>
      <c r="C232" s="155"/>
      <c r="D232" s="156" t="s">
        <v>759</v>
      </c>
      <c r="E232" s="157" t="s">
        <v>590</v>
      </c>
      <c r="F232" s="158">
        <v>118.5</v>
      </c>
      <c r="G232" s="157"/>
      <c r="H232" s="157">
        <v>143.5</v>
      </c>
      <c r="I232" s="159">
        <v>145</v>
      </c>
      <c r="J232" s="160" t="s">
        <v>760</v>
      </c>
      <c r="K232" s="161">
        <f t="shared" si="81"/>
        <v>25</v>
      </c>
      <c r="L232" s="162">
        <f t="shared" si="82"/>
        <v>0.2109704641350211</v>
      </c>
      <c r="M232" s="157" t="s">
        <v>593</v>
      </c>
      <c r="N232" s="163">
        <v>43097</v>
      </c>
      <c r="O232" s="1"/>
      <c r="P232" s="1"/>
      <c r="Q232" s="239"/>
      <c r="R232" s="1"/>
      <c r="S232" s="6"/>
      <c r="T232" s="1"/>
      <c r="U232" s="1"/>
      <c r="V232" s="1"/>
      <c r="W232" s="1"/>
      <c r="X232" s="1"/>
      <c r="Y232" s="1"/>
      <c r="Z232" s="1"/>
      <c r="AA232" s="1"/>
    </row>
    <row r="233" spans="1:27" ht="12.75" customHeight="1">
      <c r="A233" s="164">
        <v>108</v>
      </c>
      <c r="B233" s="165">
        <v>43090</v>
      </c>
      <c r="C233" s="165"/>
      <c r="D233" s="166" t="s">
        <v>440</v>
      </c>
      <c r="E233" s="167" t="s">
        <v>590</v>
      </c>
      <c r="F233" s="168">
        <v>715</v>
      </c>
      <c r="G233" s="168"/>
      <c r="H233" s="169">
        <v>500</v>
      </c>
      <c r="I233" s="169">
        <v>872</v>
      </c>
      <c r="J233" s="170" t="s">
        <v>761</v>
      </c>
      <c r="K233" s="171">
        <f t="shared" si="81"/>
        <v>-215</v>
      </c>
      <c r="L233" s="172">
        <f t="shared" si="82"/>
        <v>-0.30069930069930068</v>
      </c>
      <c r="M233" s="168" t="s">
        <v>603</v>
      </c>
      <c r="N233" s="165">
        <v>43670</v>
      </c>
      <c r="O233" s="1"/>
      <c r="P233" s="1"/>
      <c r="Q233" s="239"/>
      <c r="R233" s="1"/>
      <c r="S233" s="6"/>
      <c r="T233" s="1"/>
      <c r="U233" s="1"/>
      <c r="V233" s="1"/>
      <c r="W233" s="1"/>
      <c r="X233" s="1"/>
      <c r="Y233" s="1"/>
      <c r="Z233" s="1"/>
      <c r="AA233" s="1"/>
    </row>
    <row r="234" spans="1:27" ht="12.75" customHeight="1">
      <c r="A234" s="154">
        <v>109</v>
      </c>
      <c r="B234" s="155">
        <v>43098</v>
      </c>
      <c r="C234" s="155"/>
      <c r="D234" s="156" t="s">
        <v>750</v>
      </c>
      <c r="E234" s="157" t="s">
        <v>590</v>
      </c>
      <c r="F234" s="158">
        <v>435</v>
      </c>
      <c r="G234" s="157"/>
      <c r="H234" s="157">
        <v>542.5</v>
      </c>
      <c r="I234" s="159">
        <v>539</v>
      </c>
      <c r="J234" s="160" t="s">
        <v>677</v>
      </c>
      <c r="K234" s="161">
        <v>107.5</v>
      </c>
      <c r="L234" s="162">
        <v>0.247126436781609</v>
      </c>
      <c r="M234" s="157" t="s">
        <v>593</v>
      </c>
      <c r="N234" s="163">
        <v>43206</v>
      </c>
      <c r="O234" s="1"/>
      <c r="P234" s="1"/>
      <c r="Q234" s="239"/>
      <c r="R234" s="1"/>
      <c r="S234" s="6"/>
      <c r="T234" s="1"/>
      <c r="U234" s="1"/>
      <c r="V234" s="1"/>
      <c r="W234" s="1"/>
      <c r="X234" s="1"/>
      <c r="Y234" s="1"/>
      <c r="Z234" s="1"/>
      <c r="AA234" s="1"/>
    </row>
    <row r="235" spans="1:27" ht="12.75" customHeight="1">
      <c r="A235" s="154">
        <v>110</v>
      </c>
      <c r="B235" s="155">
        <v>43098</v>
      </c>
      <c r="C235" s="155"/>
      <c r="D235" s="156" t="s">
        <v>559</v>
      </c>
      <c r="E235" s="157" t="s">
        <v>590</v>
      </c>
      <c r="F235" s="158">
        <v>885</v>
      </c>
      <c r="G235" s="157"/>
      <c r="H235" s="157">
        <v>1090</v>
      </c>
      <c r="I235" s="159">
        <v>1084</v>
      </c>
      <c r="J235" s="160" t="s">
        <v>677</v>
      </c>
      <c r="K235" s="161">
        <v>205</v>
      </c>
      <c r="L235" s="162">
        <v>0.23163841807909599</v>
      </c>
      <c r="M235" s="157" t="s">
        <v>593</v>
      </c>
      <c r="N235" s="163">
        <v>43213</v>
      </c>
      <c r="O235" s="1"/>
      <c r="P235" s="1"/>
      <c r="Q235" s="239"/>
      <c r="R235" s="1"/>
      <c r="S235" s="6"/>
      <c r="T235" s="1"/>
      <c r="U235" s="1"/>
      <c r="V235" s="1"/>
      <c r="W235" s="1"/>
      <c r="X235" s="1"/>
      <c r="Y235" s="1"/>
      <c r="Z235" s="1"/>
      <c r="AA235" s="1"/>
    </row>
    <row r="236" spans="1:27" ht="12.75" customHeight="1">
      <c r="A236" s="194">
        <v>111</v>
      </c>
      <c r="B236" s="195">
        <v>43192</v>
      </c>
      <c r="C236" s="195"/>
      <c r="D236" s="173" t="s">
        <v>762</v>
      </c>
      <c r="E236" s="168" t="s">
        <v>590</v>
      </c>
      <c r="F236" s="196">
        <v>478.5</v>
      </c>
      <c r="G236" s="168"/>
      <c r="H236" s="168">
        <v>442</v>
      </c>
      <c r="I236" s="169">
        <v>613</v>
      </c>
      <c r="J236" s="170" t="s">
        <v>763</v>
      </c>
      <c r="K236" s="171">
        <f t="shared" ref="K236:K239" si="83">H236-F236</f>
        <v>-36.5</v>
      </c>
      <c r="L236" s="172">
        <f t="shared" ref="L236:L239" si="84">K236/F236</f>
        <v>-7.6280041797283177E-2</v>
      </c>
      <c r="M236" s="168" t="s">
        <v>603</v>
      </c>
      <c r="N236" s="165">
        <v>43762</v>
      </c>
      <c r="O236" s="1"/>
      <c r="P236" s="1"/>
      <c r="Q236" s="239"/>
      <c r="R236" s="1"/>
      <c r="S236" s="6"/>
      <c r="T236" s="1"/>
      <c r="U236" s="1"/>
      <c r="V236" s="1"/>
      <c r="W236" s="1"/>
      <c r="X236" s="1"/>
      <c r="Y236" s="1"/>
      <c r="Z236" s="1"/>
      <c r="AA236" s="1"/>
    </row>
    <row r="237" spans="1:27" ht="12.75" customHeight="1">
      <c r="A237" s="164">
        <v>112</v>
      </c>
      <c r="B237" s="165">
        <v>43194</v>
      </c>
      <c r="C237" s="165"/>
      <c r="D237" s="166" t="s">
        <v>764</v>
      </c>
      <c r="E237" s="167" t="s">
        <v>590</v>
      </c>
      <c r="F237" s="168">
        <f>141.5-7.3</f>
        <v>134.19999999999999</v>
      </c>
      <c r="G237" s="168"/>
      <c r="H237" s="169">
        <v>77</v>
      </c>
      <c r="I237" s="169">
        <v>180</v>
      </c>
      <c r="J237" s="170" t="s">
        <v>765</v>
      </c>
      <c r="K237" s="171">
        <f t="shared" si="83"/>
        <v>-57.199999999999989</v>
      </c>
      <c r="L237" s="172">
        <f t="shared" si="84"/>
        <v>-0.42622950819672129</v>
      </c>
      <c r="M237" s="168" t="s">
        <v>603</v>
      </c>
      <c r="N237" s="165">
        <v>43522</v>
      </c>
      <c r="O237" s="1"/>
      <c r="P237" s="1"/>
      <c r="Q237" s="239"/>
      <c r="R237" s="1"/>
      <c r="S237" s="6"/>
      <c r="T237" s="1"/>
      <c r="U237" s="1"/>
      <c r="V237" s="1"/>
      <c r="W237" s="1"/>
      <c r="X237" s="1"/>
      <c r="Y237" s="1"/>
      <c r="Z237" s="1"/>
      <c r="AA237" s="1"/>
    </row>
    <row r="238" spans="1:27" ht="12.75" customHeight="1">
      <c r="A238" s="164">
        <v>113</v>
      </c>
      <c r="B238" s="165">
        <v>43209</v>
      </c>
      <c r="C238" s="165"/>
      <c r="D238" s="166" t="s">
        <v>766</v>
      </c>
      <c r="E238" s="167" t="s">
        <v>590</v>
      </c>
      <c r="F238" s="168">
        <v>430</v>
      </c>
      <c r="G238" s="168"/>
      <c r="H238" s="169">
        <v>220</v>
      </c>
      <c r="I238" s="169">
        <v>537</v>
      </c>
      <c r="J238" s="170" t="s">
        <v>767</v>
      </c>
      <c r="K238" s="171">
        <f t="shared" si="83"/>
        <v>-210</v>
      </c>
      <c r="L238" s="172">
        <f t="shared" si="84"/>
        <v>-0.48837209302325579</v>
      </c>
      <c r="M238" s="168" t="s">
        <v>603</v>
      </c>
      <c r="N238" s="165">
        <v>43252</v>
      </c>
      <c r="O238" s="1"/>
      <c r="P238" s="1"/>
      <c r="Q238" s="239"/>
      <c r="R238" s="1"/>
      <c r="S238" s="6"/>
      <c r="T238" s="1"/>
      <c r="U238" s="1"/>
      <c r="V238" s="1"/>
      <c r="W238" s="1"/>
      <c r="X238" s="1"/>
      <c r="Y238" s="1"/>
      <c r="Z238" s="1"/>
      <c r="AA238" s="1"/>
    </row>
    <row r="239" spans="1:27" ht="12.75" customHeight="1">
      <c r="A239" s="185">
        <v>114</v>
      </c>
      <c r="B239" s="186">
        <v>43220</v>
      </c>
      <c r="C239" s="186"/>
      <c r="D239" s="187" t="s">
        <v>768</v>
      </c>
      <c r="E239" s="188" t="s">
        <v>590</v>
      </c>
      <c r="F239" s="188">
        <v>153.5</v>
      </c>
      <c r="G239" s="188"/>
      <c r="H239" s="188">
        <v>196</v>
      </c>
      <c r="I239" s="190">
        <v>196</v>
      </c>
      <c r="J239" s="160" t="s">
        <v>769</v>
      </c>
      <c r="K239" s="161">
        <f t="shared" si="83"/>
        <v>42.5</v>
      </c>
      <c r="L239" s="162">
        <f t="shared" si="84"/>
        <v>0.27687296416938112</v>
      </c>
      <c r="M239" s="157" t="s">
        <v>593</v>
      </c>
      <c r="N239" s="163">
        <v>43605</v>
      </c>
      <c r="O239" s="1"/>
      <c r="P239" s="1"/>
      <c r="Q239" s="239"/>
      <c r="R239" s="1"/>
      <c r="S239" s="6"/>
      <c r="T239" s="1"/>
      <c r="U239" s="1"/>
      <c r="V239" s="1"/>
      <c r="W239" s="1"/>
      <c r="X239" s="1"/>
      <c r="Y239" s="1"/>
      <c r="Z239" s="1"/>
      <c r="AA239" s="1"/>
    </row>
    <row r="240" spans="1:27" ht="12.75" customHeight="1">
      <c r="A240" s="164">
        <v>115</v>
      </c>
      <c r="B240" s="165">
        <v>43306</v>
      </c>
      <c r="C240" s="165"/>
      <c r="D240" s="166" t="s">
        <v>737</v>
      </c>
      <c r="E240" s="167" t="s">
        <v>590</v>
      </c>
      <c r="F240" s="168">
        <v>27.5</v>
      </c>
      <c r="G240" s="168"/>
      <c r="H240" s="169">
        <v>13.1</v>
      </c>
      <c r="I240" s="169">
        <v>60</v>
      </c>
      <c r="J240" s="170" t="s">
        <v>770</v>
      </c>
      <c r="K240" s="171">
        <v>-14.4</v>
      </c>
      <c r="L240" s="172">
        <v>-0.52363636363636401</v>
      </c>
      <c r="M240" s="168" t="s">
        <v>603</v>
      </c>
      <c r="N240" s="165">
        <v>43138</v>
      </c>
      <c r="O240" s="1"/>
      <c r="P240" s="1"/>
      <c r="Q240" s="239"/>
      <c r="R240" s="1"/>
      <c r="S240" s="6"/>
      <c r="T240" s="1"/>
      <c r="U240" s="1"/>
      <c r="V240" s="1"/>
      <c r="W240" s="1"/>
      <c r="X240" s="1"/>
      <c r="Y240" s="1"/>
      <c r="Z240" s="1"/>
      <c r="AA240" s="1"/>
    </row>
    <row r="241" spans="1:27" ht="12.75" customHeight="1">
      <c r="A241" s="194">
        <v>116</v>
      </c>
      <c r="B241" s="195">
        <v>43318</v>
      </c>
      <c r="C241" s="195"/>
      <c r="D241" s="173" t="s">
        <v>771</v>
      </c>
      <c r="E241" s="168" t="s">
        <v>590</v>
      </c>
      <c r="F241" s="168">
        <v>148.5</v>
      </c>
      <c r="G241" s="168"/>
      <c r="H241" s="168">
        <v>102</v>
      </c>
      <c r="I241" s="169">
        <v>182</v>
      </c>
      <c r="J241" s="170" t="s">
        <v>772</v>
      </c>
      <c r="K241" s="171">
        <f>H241-F241</f>
        <v>-46.5</v>
      </c>
      <c r="L241" s="172">
        <f>K241/F241</f>
        <v>-0.31313131313131315</v>
      </c>
      <c r="M241" s="168" t="s">
        <v>603</v>
      </c>
      <c r="N241" s="165">
        <v>43661</v>
      </c>
      <c r="O241" s="1"/>
      <c r="P241" s="1"/>
      <c r="Q241" s="239"/>
      <c r="R241" s="1"/>
      <c r="S241" s="6"/>
      <c r="T241" s="1"/>
      <c r="U241" s="1"/>
      <c r="V241" s="1"/>
      <c r="W241" s="1"/>
      <c r="X241" s="1"/>
      <c r="Y241" s="1"/>
      <c r="Z241" s="1"/>
      <c r="AA241" s="1"/>
    </row>
    <row r="242" spans="1:27" ht="12.75" customHeight="1">
      <c r="A242" s="154">
        <v>117</v>
      </c>
      <c r="B242" s="155">
        <v>43335</v>
      </c>
      <c r="C242" s="155"/>
      <c r="D242" s="156" t="s">
        <v>773</v>
      </c>
      <c r="E242" s="157" t="s">
        <v>590</v>
      </c>
      <c r="F242" s="188">
        <v>285</v>
      </c>
      <c r="G242" s="157"/>
      <c r="H242" s="157">
        <v>355</v>
      </c>
      <c r="I242" s="159">
        <v>364</v>
      </c>
      <c r="J242" s="160" t="s">
        <v>774</v>
      </c>
      <c r="K242" s="161">
        <v>70</v>
      </c>
      <c r="L242" s="162">
        <v>0.24561403508771901</v>
      </c>
      <c r="M242" s="157" t="s">
        <v>593</v>
      </c>
      <c r="N242" s="163">
        <v>43455</v>
      </c>
      <c r="O242" s="1"/>
      <c r="P242" s="1"/>
      <c r="Q242" s="239"/>
      <c r="R242" s="1"/>
      <c r="S242" s="6"/>
      <c r="T242" s="1"/>
      <c r="U242" s="1"/>
      <c r="V242" s="1"/>
      <c r="W242" s="1"/>
      <c r="X242" s="1"/>
      <c r="Y242" s="1"/>
      <c r="Z242" s="1"/>
      <c r="AA242" s="1"/>
    </row>
    <row r="243" spans="1:27" ht="12.75" customHeight="1">
      <c r="A243" s="154">
        <v>118</v>
      </c>
      <c r="B243" s="155">
        <v>43341</v>
      </c>
      <c r="C243" s="155"/>
      <c r="D243" s="156" t="s">
        <v>398</v>
      </c>
      <c r="E243" s="157" t="s">
        <v>590</v>
      </c>
      <c r="F243" s="188">
        <v>525</v>
      </c>
      <c r="G243" s="157"/>
      <c r="H243" s="157">
        <v>585</v>
      </c>
      <c r="I243" s="159">
        <v>635</v>
      </c>
      <c r="J243" s="160" t="s">
        <v>775</v>
      </c>
      <c r="K243" s="161">
        <f t="shared" ref="K243:K294" si="85">H243-F243</f>
        <v>60</v>
      </c>
      <c r="L243" s="162">
        <f t="shared" ref="L243:L294" si="86">K243/F243</f>
        <v>0.11428571428571428</v>
      </c>
      <c r="M243" s="157" t="s">
        <v>593</v>
      </c>
      <c r="N243" s="163">
        <v>43662</v>
      </c>
      <c r="O243" s="1"/>
      <c r="P243" s="1"/>
      <c r="Q243" s="239"/>
      <c r="R243" s="1"/>
      <c r="S243" s="6"/>
      <c r="T243" s="1"/>
      <c r="U243" s="1"/>
      <c r="V243" s="1"/>
      <c r="W243" s="1"/>
      <c r="X243" s="1"/>
      <c r="Y243" s="1"/>
      <c r="Z243" s="1"/>
      <c r="AA243" s="1"/>
    </row>
    <row r="244" spans="1:27" ht="12.75" customHeight="1">
      <c r="A244" s="154">
        <v>119</v>
      </c>
      <c r="B244" s="155">
        <v>43395</v>
      </c>
      <c r="C244" s="155"/>
      <c r="D244" s="156" t="s">
        <v>383</v>
      </c>
      <c r="E244" s="157" t="s">
        <v>590</v>
      </c>
      <c r="F244" s="188">
        <v>475</v>
      </c>
      <c r="G244" s="157"/>
      <c r="H244" s="157">
        <v>574</v>
      </c>
      <c r="I244" s="159">
        <v>570</v>
      </c>
      <c r="J244" s="160" t="s">
        <v>677</v>
      </c>
      <c r="K244" s="161">
        <f t="shared" si="85"/>
        <v>99</v>
      </c>
      <c r="L244" s="162">
        <f t="shared" si="86"/>
        <v>0.20842105263157895</v>
      </c>
      <c r="M244" s="157" t="s">
        <v>593</v>
      </c>
      <c r="N244" s="163">
        <v>43403</v>
      </c>
      <c r="O244" s="1"/>
      <c r="P244" s="1"/>
      <c r="Q244" s="239"/>
      <c r="R244" s="1"/>
      <c r="S244" s="6"/>
      <c r="T244" s="1"/>
      <c r="U244" s="1"/>
      <c r="V244" s="1"/>
      <c r="W244" s="1"/>
      <c r="X244" s="1"/>
      <c r="Y244" s="1"/>
      <c r="Z244" s="1"/>
      <c r="AA244" s="1"/>
    </row>
    <row r="245" spans="1:27" ht="12.75" customHeight="1">
      <c r="A245" s="185">
        <v>120</v>
      </c>
      <c r="B245" s="186">
        <v>43397</v>
      </c>
      <c r="C245" s="186"/>
      <c r="D245" s="187" t="s">
        <v>776</v>
      </c>
      <c r="E245" s="188" t="s">
        <v>590</v>
      </c>
      <c r="F245" s="188">
        <v>707.5</v>
      </c>
      <c r="G245" s="188"/>
      <c r="H245" s="188">
        <v>872</v>
      </c>
      <c r="I245" s="190">
        <v>872</v>
      </c>
      <c r="J245" s="191" t="s">
        <v>677</v>
      </c>
      <c r="K245" s="161">
        <f t="shared" si="85"/>
        <v>164.5</v>
      </c>
      <c r="L245" s="192">
        <f t="shared" si="86"/>
        <v>0.23250883392226149</v>
      </c>
      <c r="M245" s="188" t="s">
        <v>593</v>
      </c>
      <c r="N245" s="193">
        <v>43482</v>
      </c>
      <c r="O245" s="1"/>
      <c r="P245" s="1"/>
      <c r="Q245" s="239"/>
      <c r="R245" s="1"/>
      <c r="S245" s="6"/>
      <c r="T245" s="1"/>
      <c r="U245" s="1"/>
      <c r="V245" s="1"/>
      <c r="W245" s="1"/>
      <c r="X245" s="1"/>
      <c r="Y245" s="1"/>
      <c r="Z245" s="1"/>
      <c r="AA245" s="1"/>
    </row>
    <row r="246" spans="1:27" ht="12.75" customHeight="1">
      <c r="A246" s="185">
        <v>121</v>
      </c>
      <c r="B246" s="186">
        <v>43398</v>
      </c>
      <c r="C246" s="186"/>
      <c r="D246" s="187" t="s">
        <v>777</v>
      </c>
      <c r="E246" s="188" t="s">
        <v>590</v>
      </c>
      <c r="F246" s="188">
        <v>162</v>
      </c>
      <c r="G246" s="188"/>
      <c r="H246" s="188">
        <v>204</v>
      </c>
      <c r="I246" s="190">
        <v>209</v>
      </c>
      <c r="J246" s="191" t="s">
        <v>778</v>
      </c>
      <c r="K246" s="161">
        <f t="shared" si="85"/>
        <v>42</v>
      </c>
      <c r="L246" s="192">
        <f t="shared" si="86"/>
        <v>0.25925925925925924</v>
      </c>
      <c r="M246" s="188" t="s">
        <v>593</v>
      </c>
      <c r="N246" s="193">
        <v>43539</v>
      </c>
      <c r="O246" s="1"/>
      <c r="P246" s="1"/>
      <c r="Q246" s="239"/>
      <c r="R246" s="1"/>
      <c r="S246" s="6"/>
      <c r="T246" s="1"/>
      <c r="U246" s="1"/>
      <c r="V246" s="1"/>
      <c r="W246" s="1"/>
      <c r="X246" s="1"/>
      <c r="Y246" s="1"/>
      <c r="Z246" s="1"/>
      <c r="AA246" s="1"/>
    </row>
    <row r="247" spans="1:27" ht="12.75" customHeight="1">
      <c r="A247" s="185">
        <v>122</v>
      </c>
      <c r="B247" s="186">
        <v>43399</v>
      </c>
      <c r="C247" s="186"/>
      <c r="D247" s="187" t="s">
        <v>488</v>
      </c>
      <c r="E247" s="188" t="s">
        <v>590</v>
      </c>
      <c r="F247" s="188">
        <v>240</v>
      </c>
      <c r="G247" s="188"/>
      <c r="H247" s="188">
        <v>297</v>
      </c>
      <c r="I247" s="190">
        <v>297</v>
      </c>
      <c r="J247" s="191" t="s">
        <v>677</v>
      </c>
      <c r="K247" s="197">
        <f t="shared" si="85"/>
        <v>57</v>
      </c>
      <c r="L247" s="192">
        <f t="shared" si="86"/>
        <v>0.23749999999999999</v>
      </c>
      <c r="M247" s="188" t="s">
        <v>593</v>
      </c>
      <c r="N247" s="193">
        <v>43417</v>
      </c>
      <c r="O247" s="1"/>
      <c r="P247" s="1"/>
      <c r="Q247" s="239"/>
      <c r="R247" s="1"/>
      <c r="S247" s="6"/>
      <c r="T247" s="1"/>
      <c r="U247" s="1"/>
      <c r="V247" s="1"/>
      <c r="W247" s="1"/>
      <c r="X247" s="1"/>
      <c r="Y247" s="1"/>
      <c r="Z247" s="1"/>
      <c r="AA247" s="1"/>
    </row>
    <row r="248" spans="1:27" ht="12.75" customHeight="1">
      <c r="A248" s="154">
        <v>123</v>
      </c>
      <c r="B248" s="155">
        <v>43439</v>
      </c>
      <c r="C248" s="155"/>
      <c r="D248" s="156" t="s">
        <v>779</v>
      </c>
      <c r="E248" s="157" t="s">
        <v>590</v>
      </c>
      <c r="F248" s="157">
        <v>202.5</v>
      </c>
      <c r="G248" s="157"/>
      <c r="H248" s="157">
        <v>255</v>
      </c>
      <c r="I248" s="159">
        <v>252</v>
      </c>
      <c r="J248" s="160" t="s">
        <v>677</v>
      </c>
      <c r="K248" s="161">
        <f t="shared" si="85"/>
        <v>52.5</v>
      </c>
      <c r="L248" s="162">
        <f t="shared" si="86"/>
        <v>0.25925925925925924</v>
      </c>
      <c r="M248" s="157" t="s">
        <v>593</v>
      </c>
      <c r="N248" s="163">
        <v>43542</v>
      </c>
      <c r="O248" s="1"/>
      <c r="P248" s="1"/>
      <c r="Q248" s="239"/>
      <c r="R248" s="1"/>
      <c r="S248" s="6" t="s">
        <v>780</v>
      </c>
      <c r="T248" s="1"/>
      <c r="U248" s="1"/>
      <c r="V248" s="1"/>
      <c r="W248" s="1"/>
      <c r="X248" s="1"/>
      <c r="Y248" s="1"/>
      <c r="Z248" s="1"/>
      <c r="AA248" s="1"/>
    </row>
    <row r="249" spans="1:27" ht="12.75" customHeight="1">
      <c r="A249" s="185">
        <v>124</v>
      </c>
      <c r="B249" s="186">
        <v>43465</v>
      </c>
      <c r="C249" s="155"/>
      <c r="D249" s="187" t="s">
        <v>159</v>
      </c>
      <c r="E249" s="188" t="s">
        <v>590</v>
      </c>
      <c r="F249" s="188">
        <v>710</v>
      </c>
      <c r="G249" s="188"/>
      <c r="H249" s="188">
        <v>866</v>
      </c>
      <c r="I249" s="190">
        <v>866</v>
      </c>
      <c r="J249" s="191" t="s">
        <v>677</v>
      </c>
      <c r="K249" s="161">
        <f t="shared" si="85"/>
        <v>156</v>
      </c>
      <c r="L249" s="162">
        <f t="shared" si="86"/>
        <v>0.21971830985915494</v>
      </c>
      <c r="M249" s="157" t="s">
        <v>593</v>
      </c>
      <c r="N249" s="163">
        <v>43553</v>
      </c>
      <c r="O249" s="1"/>
      <c r="P249" s="1"/>
      <c r="Q249" s="239"/>
      <c r="R249" s="1"/>
      <c r="S249" s="6" t="s">
        <v>780</v>
      </c>
      <c r="T249" s="1"/>
      <c r="U249" s="1"/>
      <c r="V249" s="1"/>
      <c r="W249" s="1"/>
      <c r="X249" s="1"/>
      <c r="Y249" s="1"/>
      <c r="Z249" s="1"/>
      <c r="AA249" s="1"/>
    </row>
    <row r="250" spans="1:27" ht="12.75" customHeight="1">
      <c r="A250" s="185">
        <v>125</v>
      </c>
      <c r="B250" s="186">
        <v>43522</v>
      </c>
      <c r="C250" s="186"/>
      <c r="D250" s="187" t="s">
        <v>174</v>
      </c>
      <c r="E250" s="188" t="s">
        <v>590</v>
      </c>
      <c r="F250" s="188">
        <v>337.25</v>
      </c>
      <c r="G250" s="188"/>
      <c r="H250" s="188">
        <v>398.5</v>
      </c>
      <c r="I250" s="190">
        <v>411</v>
      </c>
      <c r="J250" s="160" t="s">
        <v>781</v>
      </c>
      <c r="K250" s="161">
        <f t="shared" si="85"/>
        <v>61.25</v>
      </c>
      <c r="L250" s="162">
        <f t="shared" si="86"/>
        <v>0.1816160118606375</v>
      </c>
      <c r="M250" s="157" t="s">
        <v>593</v>
      </c>
      <c r="N250" s="163">
        <v>43760</v>
      </c>
      <c r="O250" s="1"/>
      <c r="P250" s="1"/>
      <c r="Q250" s="239"/>
      <c r="R250" s="1"/>
      <c r="S250" s="6" t="s">
        <v>780</v>
      </c>
      <c r="T250" s="1"/>
      <c r="U250" s="1"/>
      <c r="V250" s="1"/>
      <c r="W250" s="1"/>
      <c r="X250" s="1"/>
      <c r="Y250" s="1"/>
      <c r="Z250" s="1"/>
      <c r="AA250" s="1"/>
    </row>
    <row r="251" spans="1:27" ht="12.75" customHeight="1">
      <c r="A251" s="198">
        <v>126</v>
      </c>
      <c r="B251" s="199">
        <v>43559</v>
      </c>
      <c r="C251" s="199"/>
      <c r="D251" s="200" t="s">
        <v>782</v>
      </c>
      <c r="E251" s="201" t="s">
        <v>590</v>
      </c>
      <c r="F251" s="201">
        <v>130</v>
      </c>
      <c r="G251" s="201"/>
      <c r="H251" s="201">
        <v>65</v>
      </c>
      <c r="I251" s="202">
        <v>158</v>
      </c>
      <c r="J251" s="170" t="s">
        <v>783</v>
      </c>
      <c r="K251" s="171">
        <f t="shared" si="85"/>
        <v>-65</v>
      </c>
      <c r="L251" s="172">
        <f t="shared" si="86"/>
        <v>-0.5</v>
      </c>
      <c r="M251" s="168" t="s">
        <v>603</v>
      </c>
      <c r="N251" s="165">
        <v>43726</v>
      </c>
      <c r="O251" s="1"/>
      <c r="P251" s="1"/>
      <c r="Q251" s="239"/>
      <c r="R251" s="1"/>
      <c r="S251" s="6" t="s">
        <v>784</v>
      </c>
      <c r="T251" s="1"/>
      <c r="U251" s="1"/>
      <c r="V251" s="1"/>
      <c r="W251" s="1"/>
      <c r="X251" s="1"/>
      <c r="Y251" s="1"/>
      <c r="Z251" s="1"/>
      <c r="AA251" s="1"/>
    </row>
    <row r="252" spans="1:27" ht="12.75" customHeight="1">
      <c r="A252" s="185">
        <v>127</v>
      </c>
      <c r="B252" s="186">
        <v>43017</v>
      </c>
      <c r="C252" s="186"/>
      <c r="D252" s="187" t="s">
        <v>210</v>
      </c>
      <c r="E252" s="188" t="s">
        <v>590</v>
      </c>
      <c r="F252" s="188">
        <v>141.5</v>
      </c>
      <c r="G252" s="188"/>
      <c r="H252" s="188">
        <v>183.5</v>
      </c>
      <c r="I252" s="190">
        <v>210</v>
      </c>
      <c r="J252" s="160" t="s">
        <v>778</v>
      </c>
      <c r="K252" s="161">
        <f t="shared" si="85"/>
        <v>42</v>
      </c>
      <c r="L252" s="162">
        <f t="shared" si="86"/>
        <v>0.29681978798586572</v>
      </c>
      <c r="M252" s="157" t="s">
        <v>593</v>
      </c>
      <c r="N252" s="163">
        <v>43042</v>
      </c>
      <c r="O252" s="1"/>
      <c r="P252" s="1"/>
      <c r="Q252" s="239"/>
      <c r="R252" s="1"/>
      <c r="S252" s="6" t="s">
        <v>784</v>
      </c>
      <c r="T252" s="1"/>
      <c r="U252" s="1"/>
      <c r="V252" s="1"/>
      <c r="W252" s="1"/>
      <c r="X252" s="1"/>
      <c r="Y252" s="1"/>
      <c r="Z252" s="1"/>
      <c r="AA252" s="1"/>
    </row>
    <row r="253" spans="1:27" ht="12.75" customHeight="1">
      <c r="A253" s="198">
        <v>128</v>
      </c>
      <c r="B253" s="199">
        <v>43074</v>
      </c>
      <c r="C253" s="199"/>
      <c r="D253" s="200" t="s">
        <v>785</v>
      </c>
      <c r="E253" s="201" t="s">
        <v>590</v>
      </c>
      <c r="F253" s="196">
        <v>172</v>
      </c>
      <c r="G253" s="201"/>
      <c r="H253" s="201">
        <v>155.25</v>
      </c>
      <c r="I253" s="202">
        <v>230</v>
      </c>
      <c r="J253" s="170" t="s">
        <v>786</v>
      </c>
      <c r="K253" s="171">
        <f t="shared" si="85"/>
        <v>-16.75</v>
      </c>
      <c r="L253" s="172">
        <f t="shared" si="86"/>
        <v>-9.7383720930232565E-2</v>
      </c>
      <c r="M253" s="168" t="s">
        <v>603</v>
      </c>
      <c r="N253" s="165">
        <v>43787</v>
      </c>
      <c r="O253" s="1"/>
      <c r="P253" s="1"/>
      <c r="Q253" s="239"/>
      <c r="R253" s="1"/>
      <c r="S253" s="6" t="s">
        <v>784</v>
      </c>
      <c r="T253" s="1"/>
      <c r="U253" s="1"/>
      <c r="V253" s="1"/>
      <c r="W253" s="1"/>
      <c r="X253" s="1"/>
      <c r="Y253" s="1"/>
      <c r="Z253" s="1"/>
      <c r="AA253" s="1"/>
    </row>
    <row r="254" spans="1:27" ht="12.75" customHeight="1">
      <c r="A254" s="185">
        <v>129</v>
      </c>
      <c r="B254" s="186">
        <v>43398</v>
      </c>
      <c r="C254" s="186"/>
      <c r="D254" s="187" t="s">
        <v>120</v>
      </c>
      <c r="E254" s="188" t="s">
        <v>590</v>
      </c>
      <c r="F254" s="188">
        <v>698.5</v>
      </c>
      <c r="G254" s="188"/>
      <c r="H254" s="188">
        <v>890</v>
      </c>
      <c r="I254" s="190">
        <v>890</v>
      </c>
      <c r="J254" s="160" t="s">
        <v>787</v>
      </c>
      <c r="K254" s="161">
        <f t="shared" si="85"/>
        <v>191.5</v>
      </c>
      <c r="L254" s="162">
        <f t="shared" si="86"/>
        <v>0.27415891195418757</v>
      </c>
      <c r="M254" s="157" t="s">
        <v>593</v>
      </c>
      <c r="N254" s="163">
        <v>44328</v>
      </c>
      <c r="O254" s="1"/>
      <c r="P254" s="1"/>
      <c r="Q254" s="239"/>
      <c r="R254" s="1"/>
      <c r="S254" s="6" t="s">
        <v>780</v>
      </c>
      <c r="T254" s="1"/>
      <c r="U254" s="1"/>
      <c r="V254" s="1"/>
      <c r="W254" s="1"/>
      <c r="X254" s="1"/>
      <c r="Y254" s="1"/>
      <c r="Z254" s="1"/>
      <c r="AA254" s="1"/>
    </row>
    <row r="255" spans="1:27" ht="12.75" customHeight="1">
      <c r="A255" s="185">
        <v>130</v>
      </c>
      <c r="B255" s="186">
        <v>42877</v>
      </c>
      <c r="C255" s="186"/>
      <c r="D255" s="187" t="s">
        <v>788</v>
      </c>
      <c r="E255" s="188" t="s">
        <v>590</v>
      </c>
      <c r="F255" s="188">
        <v>127.6</v>
      </c>
      <c r="G255" s="188"/>
      <c r="H255" s="188">
        <v>138</v>
      </c>
      <c r="I255" s="190">
        <v>190</v>
      </c>
      <c r="J255" s="160" t="s">
        <v>789</v>
      </c>
      <c r="K255" s="161">
        <f t="shared" si="85"/>
        <v>10.400000000000006</v>
      </c>
      <c r="L255" s="162">
        <f t="shared" si="86"/>
        <v>8.1504702194357417E-2</v>
      </c>
      <c r="M255" s="157" t="s">
        <v>593</v>
      </c>
      <c r="N255" s="163">
        <v>43774</v>
      </c>
      <c r="O255" s="1"/>
      <c r="P255" s="1"/>
      <c r="Q255" s="239"/>
      <c r="R255" s="1"/>
      <c r="S255" s="6" t="s">
        <v>784</v>
      </c>
      <c r="T255" s="1"/>
      <c r="U255" s="1"/>
      <c r="V255" s="1"/>
      <c r="W255" s="1"/>
      <c r="X255" s="1"/>
      <c r="Y255" s="1"/>
      <c r="Z255" s="1"/>
      <c r="AA255" s="1"/>
    </row>
    <row r="256" spans="1:27" ht="12.75" customHeight="1">
      <c r="A256" s="185">
        <v>131</v>
      </c>
      <c r="B256" s="186">
        <v>43158</v>
      </c>
      <c r="C256" s="186"/>
      <c r="D256" s="187" t="s">
        <v>790</v>
      </c>
      <c r="E256" s="188" t="s">
        <v>590</v>
      </c>
      <c r="F256" s="188">
        <v>317</v>
      </c>
      <c r="G256" s="188"/>
      <c r="H256" s="188">
        <v>382.5</v>
      </c>
      <c r="I256" s="190">
        <v>398</v>
      </c>
      <c r="J256" s="160" t="s">
        <v>791</v>
      </c>
      <c r="K256" s="161">
        <f t="shared" si="85"/>
        <v>65.5</v>
      </c>
      <c r="L256" s="162">
        <f t="shared" si="86"/>
        <v>0.20662460567823343</v>
      </c>
      <c r="M256" s="157" t="s">
        <v>593</v>
      </c>
      <c r="N256" s="163">
        <v>44238</v>
      </c>
      <c r="O256" s="1"/>
      <c r="P256" s="1"/>
      <c r="Q256" s="239"/>
      <c r="R256" s="1"/>
      <c r="S256" s="6" t="s">
        <v>784</v>
      </c>
      <c r="T256" s="1"/>
      <c r="U256" s="1"/>
      <c r="V256" s="1"/>
      <c r="W256" s="1"/>
      <c r="X256" s="1"/>
      <c r="Y256" s="1"/>
      <c r="Z256" s="1"/>
      <c r="AA256" s="1"/>
    </row>
    <row r="257" spans="1:27" ht="12.75" customHeight="1">
      <c r="A257" s="198">
        <v>132</v>
      </c>
      <c r="B257" s="199">
        <v>43164</v>
      </c>
      <c r="C257" s="199"/>
      <c r="D257" s="200" t="s">
        <v>166</v>
      </c>
      <c r="E257" s="201" t="s">
        <v>590</v>
      </c>
      <c r="F257" s="196">
        <f>510-14.4</f>
        <v>495.6</v>
      </c>
      <c r="G257" s="201"/>
      <c r="H257" s="201">
        <v>350</v>
      </c>
      <c r="I257" s="202">
        <v>672</v>
      </c>
      <c r="J257" s="170" t="s">
        <v>792</v>
      </c>
      <c r="K257" s="171">
        <f t="shared" si="85"/>
        <v>-145.60000000000002</v>
      </c>
      <c r="L257" s="172">
        <f t="shared" si="86"/>
        <v>-0.29378531073446329</v>
      </c>
      <c r="M257" s="168" t="s">
        <v>603</v>
      </c>
      <c r="N257" s="165">
        <v>43887</v>
      </c>
      <c r="O257" s="1"/>
      <c r="P257" s="1"/>
      <c r="Q257" s="239"/>
      <c r="R257" s="1"/>
      <c r="S257" s="6" t="s">
        <v>780</v>
      </c>
      <c r="T257" s="1"/>
      <c r="U257" s="1"/>
      <c r="V257" s="1"/>
      <c r="W257" s="1"/>
      <c r="X257" s="1"/>
      <c r="Y257" s="1"/>
      <c r="Z257" s="1"/>
      <c r="AA257" s="1"/>
    </row>
    <row r="258" spans="1:27" ht="12.75" customHeight="1">
      <c r="A258" s="198">
        <v>133</v>
      </c>
      <c r="B258" s="199">
        <v>43237</v>
      </c>
      <c r="C258" s="199"/>
      <c r="D258" s="200" t="s">
        <v>793</v>
      </c>
      <c r="E258" s="201" t="s">
        <v>590</v>
      </c>
      <c r="F258" s="196">
        <v>230.3</v>
      </c>
      <c r="G258" s="201"/>
      <c r="H258" s="201">
        <v>102.5</v>
      </c>
      <c r="I258" s="202">
        <v>348</v>
      </c>
      <c r="J258" s="170" t="s">
        <v>794</v>
      </c>
      <c r="K258" s="171">
        <f t="shared" si="85"/>
        <v>-127.80000000000001</v>
      </c>
      <c r="L258" s="172">
        <f t="shared" si="86"/>
        <v>-0.55492835432045162</v>
      </c>
      <c r="M258" s="168" t="s">
        <v>603</v>
      </c>
      <c r="N258" s="165">
        <v>43896</v>
      </c>
      <c r="O258" s="1"/>
      <c r="P258" s="1"/>
      <c r="Q258" s="239"/>
      <c r="R258" s="1"/>
      <c r="S258" s="6" t="s">
        <v>780</v>
      </c>
      <c r="T258" s="1"/>
      <c r="U258" s="1"/>
      <c r="V258" s="1"/>
      <c r="W258" s="1"/>
      <c r="X258" s="1"/>
      <c r="Y258" s="1"/>
      <c r="Z258" s="1"/>
      <c r="AA258" s="1"/>
    </row>
    <row r="259" spans="1:27" ht="12.75" customHeight="1">
      <c r="A259" s="185">
        <v>134</v>
      </c>
      <c r="B259" s="186">
        <v>43258</v>
      </c>
      <c r="C259" s="186"/>
      <c r="D259" s="187" t="s">
        <v>444</v>
      </c>
      <c r="E259" s="188" t="s">
        <v>590</v>
      </c>
      <c r="F259" s="188">
        <f>342.5-5.1</f>
        <v>337.4</v>
      </c>
      <c r="G259" s="188"/>
      <c r="H259" s="188">
        <v>412.5</v>
      </c>
      <c r="I259" s="190">
        <v>439</v>
      </c>
      <c r="J259" s="160" t="s">
        <v>795</v>
      </c>
      <c r="K259" s="161">
        <f t="shared" si="85"/>
        <v>75.100000000000023</v>
      </c>
      <c r="L259" s="162">
        <f t="shared" si="86"/>
        <v>0.22258446947243635</v>
      </c>
      <c r="M259" s="157" t="s">
        <v>593</v>
      </c>
      <c r="N259" s="163">
        <v>44230</v>
      </c>
      <c r="O259" s="1"/>
      <c r="P259" s="1"/>
      <c r="Q259" s="239"/>
      <c r="R259" s="1"/>
      <c r="S259" s="6" t="s">
        <v>784</v>
      </c>
      <c r="T259" s="1"/>
      <c r="U259" s="1"/>
      <c r="V259" s="1"/>
      <c r="W259" s="1"/>
      <c r="X259" s="1"/>
      <c r="Y259" s="1"/>
      <c r="Z259" s="1"/>
      <c r="AA259" s="1"/>
    </row>
    <row r="260" spans="1:27" ht="12.75" customHeight="1">
      <c r="A260" s="179">
        <v>135</v>
      </c>
      <c r="B260" s="178">
        <v>43285</v>
      </c>
      <c r="C260" s="178"/>
      <c r="D260" s="179" t="s">
        <v>58</v>
      </c>
      <c r="E260" s="180" t="s">
        <v>590</v>
      </c>
      <c r="F260" s="180">
        <f>127.5-5.53</f>
        <v>121.97</v>
      </c>
      <c r="G260" s="181"/>
      <c r="H260" s="181">
        <v>122.5</v>
      </c>
      <c r="I260" s="181">
        <v>170</v>
      </c>
      <c r="J260" s="182" t="s">
        <v>796</v>
      </c>
      <c r="K260" s="183">
        <f t="shared" si="85"/>
        <v>0.53000000000000114</v>
      </c>
      <c r="L260" s="184">
        <f t="shared" si="86"/>
        <v>4.3453308190538747E-3</v>
      </c>
      <c r="M260" s="180" t="s">
        <v>610</v>
      </c>
      <c r="N260" s="178">
        <v>44431</v>
      </c>
      <c r="O260" s="1"/>
      <c r="P260" s="1"/>
      <c r="Q260" s="239"/>
      <c r="R260" s="1"/>
      <c r="S260" s="6" t="s">
        <v>780</v>
      </c>
      <c r="T260" s="1"/>
      <c r="U260" s="1"/>
      <c r="V260" s="1"/>
      <c r="W260" s="1"/>
      <c r="X260" s="1"/>
      <c r="Y260" s="1"/>
      <c r="Z260" s="1"/>
      <c r="AA260" s="1"/>
    </row>
    <row r="261" spans="1:27" ht="12.75" customHeight="1">
      <c r="A261" s="198">
        <v>136</v>
      </c>
      <c r="B261" s="199">
        <v>43294</v>
      </c>
      <c r="C261" s="199"/>
      <c r="D261" s="200" t="s">
        <v>797</v>
      </c>
      <c r="E261" s="201" t="s">
        <v>590</v>
      </c>
      <c r="F261" s="196">
        <v>46.5</v>
      </c>
      <c r="G261" s="201"/>
      <c r="H261" s="201">
        <v>17</v>
      </c>
      <c r="I261" s="202">
        <v>59</v>
      </c>
      <c r="J261" s="170" t="s">
        <v>798</v>
      </c>
      <c r="K261" s="171">
        <f t="shared" si="85"/>
        <v>-29.5</v>
      </c>
      <c r="L261" s="172">
        <f t="shared" si="86"/>
        <v>-0.63440860215053763</v>
      </c>
      <c r="M261" s="168" t="s">
        <v>603</v>
      </c>
      <c r="N261" s="165">
        <v>43887</v>
      </c>
      <c r="O261" s="1"/>
      <c r="P261" s="1"/>
      <c r="Q261" s="239"/>
      <c r="R261" s="1"/>
      <c r="S261" s="6" t="s">
        <v>780</v>
      </c>
      <c r="T261" s="1"/>
      <c r="U261" s="1"/>
      <c r="V261" s="1"/>
      <c r="W261" s="1"/>
      <c r="X261" s="1"/>
      <c r="Y261" s="1"/>
      <c r="Z261" s="1"/>
      <c r="AA261" s="1"/>
    </row>
    <row r="262" spans="1:27" ht="12.75" customHeight="1">
      <c r="A262" s="185">
        <v>137</v>
      </c>
      <c r="B262" s="186">
        <v>43396</v>
      </c>
      <c r="C262" s="186"/>
      <c r="D262" s="187" t="s">
        <v>427</v>
      </c>
      <c r="E262" s="188" t="s">
        <v>590</v>
      </c>
      <c r="F262" s="188">
        <v>156.5</v>
      </c>
      <c r="G262" s="188"/>
      <c r="H262" s="188">
        <v>207.5</v>
      </c>
      <c r="I262" s="190">
        <v>191</v>
      </c>
      <c r="J262" s="160" t="s">
        <v>677</v>
      </c>
      <c r="K262" s="161">
        <f t="shared" si="85"/>
        <v>51</v>
      </c>
      <c r="L262" s="162">
        <f t="shared" si="86"/>
        <v>0.32587859424920129</v>
      </c>
      <c r="M262" s="157" t="s">
        <v>593</v>
      </c>
      <c r="N262" s="163">
        <v>44369</v>
      </c>
      <c r="O262" s="1"/>
      <c r="P262" s="1"/>
      <c r="Q262" s="239"/>
      <c r="R262" s="1"/>
      <c r="S262" s="6" t="s">
        <v>780</v>
      </c>
      <c r="T262" s="1"/>
      <c r="U262" s="1"/>
      <c r="V262" s="1"/>
      <c r="W262" s="1"/>
      <c r="X262" s="1"/>
      <c r="Y262" s="1"/>
      <c r="Z262" s="1"/>
      <c r="AA262" s="1"/>
    </row>
    <row r="263" spans="1:27" ht="12.75" customHeight="1">
      <c r="A263" s="185">
        <v>138</v>
      </c>
      <c r="B263" s="186">
        <v>43439</v>
      </c>
      <c r="C263" s="186"/>
      <c r="D263" s="187" t="s">
        <v>346</v>
      </c>
      <c r="E263" s="188" t="s">
        <v>590</v>
      </c>
      <c r="F263" s="188">
        <v>259.5</v>
      </c>
      <c r="G263" s="188"/>
      <c r="H263" s="188">
        <v>320</v>
      </c>
      <c r="I263" s="190">
        <v>320</v>
      </c>
      <c r="J263" s="160" t="s">
        <v>677</v>
      </c>
      <c r="K263" s="161">
        <f t="shared" si="85"/>
        <v>60.5</v>
      </c>
      <c r="L263" s="162">
        <f t="shared" si="86"/>
        <v>0.23314065510597304</v>
      </c>
      <c r="M263" s="157" t="s">
        <v>593</v>
      </c>
      <c r="N263" s="163">
        <v>44323</v>
      </c>
      <c r="O263" s="1"/>
      <c r="P263" s="1"/>
      <c r="Q263" s="239"/>
      <c r="R263" s="1"/>
      <c r="S263" s="6" t="s">
        <v>780</v>
      </c>
      <c r="T263" s="1"/>
      <c r="U263" s="1"/>
      <c r="V263" s="1"/>
      <c r="W263" s="1"/>
      <c r="X263" s="1"/>
      <c r="Y263" s="1"/>
      <c r="Z263" s="1"/>
      <c r="AA263" s="1"/>
    </row>
    <row r="264" spans="1:27" ht="12.75" customHeight="1">
      <c r="A264" s="198">
        <v>139</v>
      </c>
      <c r="B264" s="199">
        <v>43439</v>
      </c>
      <c r="C264" s="199"/>
      <c r="D264" s="200" t="s">
        <v>799</v>
      </c>
      <c r="E264" s="201" t="s">
        <v>590</v>
      </c>
      <c r="F264" s="201">
        <v>715</v>
      </c>
      <c r="G264" s="201"/>
      <c r="H264" s="201">
        <v>445</v>
      </c>
      <c r="I264" s="202">
        <v>840</v>
      </c>
      <c r="J264" s="170" t="s">
        <v>800</v>
      </c>
      <c r="K264" s="171">
        <f t="shared" si="85"/>
        <v>-270</v>
      </c>
      <c r="L264" s="172">
        <f t="shared" si="86"/>
        <v>-0.3776223776223776</v>
      </c>
      <c r="M264" s="168" t="s">
        <v>603</v>
      </c>
      <c r="N264" s="165">
        <v>43800</v>
      </c>
      <c r="O264" s="1"/>
      <c r="P264" s="1"/>
      <c r="Q264" s="239"/>
      <c r="R264" s="1"/>
      <c r="S264" s="6" t="s">
        <v>780</v>
      </c>
      <c r="T264" s="1"/>
      <c r="U264" s="1"/>
      <c r="V264" s="1"/>
      <c r="W264" s="1"/>
      <c r="X264" s="1"/>
      <c r="Y264" s="1"/>
      <c r="Z264" s="1"/>
      <c r="AA264" s="1"/>
    </row>
    <row r="265" spans="1:27" ht="12.75" customHeight="1">
      <c r="A265" s="185">
        <v>140</v>
      </c>
      <c r="B265" s="186">
        <v>43469</v>
      </c>
      <c r="C265" s="186"/>
      <c r="D265" s="187" t="s">
        <v>180</v>
      </c>
      <c r="E265" s="188" t="s">
        <v>590</v>
      </c>
      <c r="F265" s="188">
        <v>875</v>
      </c>
      <c r="G265" s="188"/>
      <c r="H265" s="188">
        <v>1165</v>
      </c>
      <c r="I265" s="190">
        <v>1185</v>
      </c>
      <c r="J265" s="160" t="s">
        <v>801</v>
      </c>
      <c r="K265" s="161">
        <f t="shared" si="85"/>
        <v>290</v>
      </c>
      <c r="L265" s="162">
        <f t="shared" si="86"/>
        <v>0.33142857142857141</v>
      </c>
      <c r="M265" s="157" t="s">
        <v>593</v>
      </c>
      <c r="N265" s="163">
        <v>43847</v>
      </c>
      <c r="O265" s="1"/>
      <c r="P265" s="1"/>
      <c r="Q265" s="239"/>
      <c r="R265" s="1"/>
      <c r="S265" s="6" t="s">
        <v>780</v>
      </c>
      <c r="T265" s="1"/>
      <c r="U265" s="1"/>
      <c r="V265" s="1"/>
      <c r="W265" s="1"/>
      <c r="X265" s="1"/>
      <c r="Y265" s="1"/>
      <c r="Z265" s="1"/>
      <c r="AA265" s="1"/>
    </row>
    <row r="266" spans="1:27" ht="12.75" customHeight="1">
      <c r="A266" s="185">
        <v>141</v>
      </c>
      <c r="B266" s="186">
        <v>43559</v>
      </c>
      <c r="C266" s="186"/>
      <c r="D266" s="187" t="s">
        <v>364</v>
      </c>
      <c r="E266" s="188" t="s">
        <v>590</v>
      </c>
      <c r="F266" s="188">
        <f>387-14.63</f>
        <v>372.37</v>
      </c>
      <c r="G266" s="188"/>
      <c r="H266" s="188">
        <v>490</v>
      </c>
      <c r="I266" s="190">
        <v>490</v>
      </c>
      <c r="J266" s="160" t="s">
        <v>677</v>
      </c>
      <c r="K266" s="161">
        <f t="shared" si="85"/>
        <v>117.63</v>
      </c>
      <c r="L266" s="162">
        <f t="shared" si="86"/>
        <v>0.31589548030185027</v>
      </c>
      <c r="M266" s="157" t="s">
        <v>593</v>
      </c>
      <c r="N266" s="163">
        <v>43850</v>
      </c>
      <c r="O266" s="1"/>
      <c r="P266" s="1"/>
      <c r="Q266" s="239"/>
      <c r="R266" s="1"/>
      <c r="S266" s="6" t="s">
        <v>780</v>
      </c>
      <c r="T266" s="1"/>
      <c r="U266" s="1"/>
      <c r="V266" s="1"/>
      <c r="W266" s="1"/>
      <c r="X266" s="1"/>
      <c r="Y266" s="1"/>
      <c r="Z266" s="1"/>
      <c r="AA266" s="1"/>
    </row>
    <row r="267" spans="1:27" ht="12.75" customHeight="1">
      <c r="A267" s="198">
        <v>142</v>
      </c>
      <c r="B267" s="199">
        <v>43578</v>
      </c>
      <c r="C267" s="199"/>
      <c r="D267" s="200" t="s">
        <v>802</v>
      </c>
      <c r="E267" s="201" t="s">
        <v>602</v>
      </c>
      <c r="F267" s="201">
        <v>220</v>
      </c>
      <c r="G267" s="201"/>
      <c r="H267" s="201">
        <v>127.5</v>
      </c>
      <c r="I267" s="202">
        <v>284</v>
      </c>
      <c r="J267" s="170" t="s">
        <v>803</v>
      </c>
      <c r="K267" s="171">
        <f t="shared" si="85"/>
        <v>-92.5</v>
      </c>
      <c r="L267" s="172">
        <f t="shared" si="86"/>
        <v>-0.42045454545454547</v>
      </c>
      <c r="M267" s="168" t="s">
        <v>603</v>
      </c>
      <c r="N267" s="165">
        <v>43896</v>
      </c>
      <c r="O267" s="1"/>
      <c r="P267" s="1"/>
      <c r="Q267" s="239"/>
      <c r="R267" s="1"/>
      <c r="S267" s="6" t="s">
        <v>780</v>
      </c>
      <c r="T267" s="1"/>
      <c r="U267" s="1"/>
      <c r="V267" s="1"/>
      <c r="W267" s="1"/>
      <c r="X267" s="1"/>
      <c r="Y267" s="1"/>
      <c r="Z267" s="1"/>
      <c r="AA267" s="1"/>
    </row>
    <row r="268" spans="1:27" ht="12.75" customHeight="1">
      <c r="A268" s="185">
        <v>143</v>
      </c>
      <c r="B268" s="186">
        <v>43622</v>
      </c>
      <c r="C268" s="186"/>
      <c r="D268" s="187" t="s">
        <v>489</v>
      </c>
      <c r="E268" s="188" t="s">
        <v>602</v>
      </c>
      <c r="F268" s="188">
        <v>332.8</v>
      </c>
      <c r="G268" s="188"/>
      <c r="H268" s="188">
        <v>405</v>
      </c>
      <c r="I268" s="190">
        <v>419</v>
      </c>
      <c r="J268" s="160" t="s">
        <v>804</v>
      </c>
      <c r="K268" s="161">
        <f t="shared" si="85"/>
        <v>72.199999999999989</v>
      </c>
      <c r="L268" s="162">
        <f t="shared" si="86"/>
        <v>0.21694711538461534</v>
      </c>
      <c r="M268" s="157" t="s">
        <v>593</v>
      </c>
      <c r="N268" s="163">
        <v>43860</v>
      </c>
      <c r="O268" s="1"/>
      <c r="P268" s="1"/>
      <c r="Q268" s="239"/>
      <c r="R268" s="1"/>
      <c r="S268" s="6" t="s">
        <v>784</v>
      </c>
      <c r="T268" s="1"/>
      <c r="U268" s="1"/>
      <c r="V268" s="1"/>
      <c r="W268" s="1"/>
      <c r="X268" s="1"/>
      <c r="Y268" s="1"/>
      <c r="Z268" s="1"/>
      <c r="AA268" s="1"/>
    </row>
    <row r="269" spans="1:27" ht="12.75" customHeight="1">
      <c r="A269" s="179">
        <v>144</v>
      </c>
      <c r="B269" s="178">
        <v>43641</v>
      </c>
      <c r="C269" s="178"/>
      <c r="D269" s="179" t="s">
        <v>172</v>
      </c>
      <c r="E269" s="180" t="s">
        <v>590</v>
      </c>
      <c r="F269" s="180">
        <v>386</v>
      </c>
      <c r="G269" s="181"/>
      <c r="H269" s="181">
        <v>395</v>
      </c>
      <c r="I269" s="181">
        <v>452</v>
      </c>
      <c r="J269" s="182" t="s">
        <v>805</v>
      </c>
      <c r="K269" s="183">
        <f t="shared" si="85"/>
        <v>9</v>
      </c>
      <c r="L269" s="184">
        <f t="shared" si="86"/>
        <v>2.3316062176165803E-2</v>
      </c>
      <c r="M269" s="180" t="s">
        <v>610</v>
      </c>
      <c r="N269" s="178">
        <v>43868</v>
      </c>
      <c r="O269" s="1"/>
      <c r="P269" s="1"/>
      <c r="Q269" s="239"/>
      <c r="R269" s="1"/>
      <c r="S269" s="6" t="s">
        <v>784</v>
      </c>
      <c r="T269" s="1"/>
      <c r="U269" s="1"/>
      <c r="V269" s="1"/>
      <c r="W269" s="1"/>
      <c r="X269" s="1"/>
      <c r="Y269" s="1"/>
      <c r="Z269" s="1"/>
      <c r="AA269" s="1"/>
    </row>
    <row r="270" spans="1:27" ht="12.75" customHeight="1">
      <c r="A270" s="179">
        <v>145</v>
      </c>
      <c r="B270" s="178">
        <v>43707</v>
      </c>
      <c r="C270" s="178"/>
      <c r="D270" s="179" t="s">
        <v>146</v>
      </c>
      <c r="E270" s="180" t="s">
        <v>590</v>
      </c>
      <c r="F270" s="180">
        <v>137.5</v>
      </c>
      <c r="G270" s="181"/>
      <c r="H270" s="181">
        <v>138.5</v>
      </c>
      <c r="I270" s="181">
        <v>190</v>
      </c>
      <c r="J270" s="182" t="s">
        <v>806</v>
      </c>
      <c r="K270" s="183">
        <f t="shared" si="85"/>
        <v>1</v>
      </c>
      <c r="L270" s="184">
        <f t="shared" si="86"/>
        <v>7.2727272727272727E-3</v>
      </c>
      <c r="M270" s="180" t="s">
        <v>610</v>
      </c>
      <c r="N270" s="178">
        <v>44432</v>
      </c>
      <c r="O270" s="1"/>
      <c r="P270" s="1"/>
      <c r="Q270" s="239"/>
      <c r="R270" s="1"/>
      <c r="S270" s="6" t="s">
        <v>780</v>
      </c>
      <c r="T270" s="1"/>
      <c r="U270" s="1"/>
      <c r="V270" s="1"/>
      <c r="W270" s="1"/>
      <c r="X270" s="1"/>
      <c r="Y270" s="1"/>
      <c r="Z270" s="1"/>
      <c r="AA270" s="1"/>
    </row>
    <row r="271" spans="1:27" ht="12.75" customHeight="1">
      <c r="A271" s="185">
        <v>146</v>
      </c>
      <c r="B271" s="186">
        <v>43731</v>
      </c>
      <c r="C271" s="186"/>
      <c r="D271" s="187" t="s">
        <v>437</v>
      </c>
      <c r="E271" s="188" t="s">
        <v>590</v>
      </c>
      <c r="F271" s="188">
        <v>235</v>
      </c>
      <c r="G271" s="188"/>
      <c r="H271" s="188">
        <v>295</v>
      </c>
      <c r="I271" s="190">
        <v>296</v>
      </c>
      <c r="J271" s="160" t="s">
        <v>807</v>
      </c>
      <c r="K271" s="161">
        <f t="shared" si="85"/>
        <v>60</v>
      </c>
      <c r="L271" s="162">
        <f t="shared" si="86"/>
        <v>0.25531914893617019</v>
      </c>
      <c r="M271" s="157" t="s">
        <v>593</v>
      </c>
      <c r="N271" s="163">
        <v>43844</v>
      </c>
      <c r="O271" s="1"/>
      <c r="P271" s="1"/>
      <c r="Q271" s="239"/>
      <c r="R271" s="1"/>
      <c r="S271" s="6" t="s">
        <v>784</v>
      </c>
      <c r="T271" s="1"/>
      <c r="U271" s="1"/>
      <c r="V271" s="1"/>
      <c r="W271" s="1"/>
      <c r="X271" s="1"/>
      <c r="Y271" s="1"/>
      <c r="Z271" s="1"/>
      <c r="AA271" s="1"/>
    </row>
    <row r="272" spans="1:27" ht="12.75" customHeight="1">
      <c r="A272" s="185">
        <v>147</v>
      </c>
      <c r="B272" s="186">
        <v>43752</v>
      </c>
      <c r="C272" s="186"/>
      <c r="D272" s="187" t="s">
        <v>808</v>
      </c>
      <c r="E272" s="188" t="s">
        <v>590</v>
      </c>
      <c r="F272" s="188">
        <v>277.5</v>
      </c>
      <c r="G272" s="188"/>
      <c r="H272" s="188">
        <v>333</v>
      </c>
      <c r="I272" s="190">
        <v>333</v>
      </c>
      <c r="J272" s="160" t="s">
        <v>809</v>
      </c>
      <c r="K272" s="161">
        <f t="shared" si="85"/>
        <v>55.5</v>
      </c>
      <c r="L272" s="162">
        <f t="shared" si="86"/>
        <v>0.2</v>
      </c>
      <c r="M272" s="157" t="s">
        <v>593</v>
      </c>
      <c r="N272" s="163">
        <v>43846</v>
      </c>
      <c r="O272" s="1"/>
      <c r="P272" s="1"/>
      <c r="Q272" s="239"/>
      <c r="R272" s="1"/>
      <c r="S272" s="6" t="s">
        <v>780</v>
      </c>
      <c r="T272" s="1"/>
      <c r="U272" s="1"/>
      <c r="V272" s="1"/>
      <c r="W272" s="1"/>
      <c r="X272" s="1"/>
      <c r="Y272" s="1"/>
      <c r="Z272" s="1"/>
      <c r="AA272" s="1"/>
    </row>
    <row r="273" spans="1:27" ht="12.75" customHeight="1">
      <c r="A273" s="185">
        <v>148</v>
      </c>
      <c r="B273" s="186">
        <v>43752</v>
      </c>
      <c r="C273" s="186"/>
      <c r="D273" s="187" t="s">
        <v>810</v>
      </c>
      <c r="E273" s="188" t="s">
        <v>590</v>
      </c>
      <c r="F273" s="188">
        <v>930</v>
      </c>
      <c r="G273" s="188"/>
      <c r="H273" s="188">
        <v>1165</v>
      </c>
      <c r="I273" s="190">
        <v>1200</v>
      </c>
      <c r="J273" s="160" t="s">
        <v>811</v>
      </c>
      <c r="K273" s="161">
        <f t="shared" si="85"/>
        <v>235</v>
      </c>
      <c r="L273" s="162">
        <f t="shared" si="86"/>
        <v>0.25268817204301075</v>
      </c>
      <c r="M273" s="157" t="s">
        <v>593</v>
      </c>
      <c r="N273" s="163">
        <v>43847</v>
      </c>
      <c r="O273" s="1"/>
      <c r="P273" s="1"/>
      <c r="Q273" s="239"/>
      <c r="R273" s="1"/>
      <c r="S273" s="6" t="s">
        <v>784</v>
      </c>
      <c r="T273" s="1"/>
      <c r="U273" s="1"/>
      <c r="V273" s="1"/>
      <c r="W273" s="1"/>
      <c r="X273" s="1"/>
      <c r="Y273" s="1"/>
      <c r="Z273" s="1"/>
      <c r="AA273" s="1"/>
    </row>
    <row r="274" spans="1:27" ht="12.75" customHeight="1">
      <c r="A274" s="185">
        <v>149</v>
      </c>
      <c r="B274" s="186">
        <v>43753</v>
      </c>
      <c r="C274" s="186"/>
      <c r="D274" s="187" t="s">
        <v>812</v>
      </c>
      <c r="E274" s="188" t="s">
        <v>590</v>
      </c>
      <c r="F274" s="158">
        <v>111</v>
      </c>
      <c r="G274" s="188"/>
      <c r="H274" s="188">
        <v>141</v>
      </c>
      <c r="I274" s="190">
        <v>141</v>
      </c>
      <c r="J274" s="160" t="s">
        <v>813</v>
      </c>
      <c r="K274" s="161">
        <f t="shared" si="85"/>
        <v>30</v>
      </c>
      <c r="L274" s="162">
        <f t="shared" si="86"/>
        <v>0.27027027027027029</v>
      </c>
      <c r="M274" s="157" t="s">
        <v>593</v>
      </c>
      <c r="N274" s="163">
        <v>44328</v>
      </c>
      <c r="O274" s="1"/>
      <c r="P274" s="1"/>
      <c r="Q274" s="239"/>
      <c r="R274" s="1"/>
      <c r="S274" s="6" t="s">
        <v>784</v>
      </c>
      <c r="T274" s="1"/>
      <c r="U274" s="1"/>
      <c r="V274" s="1"/>
      <c r="W274" s="1"/>
      <c r="X274" s="1"/>
      <c r="Y274" s="1"/>
      <c r="Z274" s="1"/>
      <c r="AA274" s="1"/>
    </row>
    <row r="275" spans="1:27" ht="12.75" customHeight="1">
      <c r="A275" s="185">
        <v>150</v>
      </c>
      <c r="B275" s="186">
        <v>43753</v>
      </c>
      <c r="C275" s="186"/>
      <c r="D275" s="187" t="s">
        <v>814</v>
      </c>
      <c r="E275" s="188" t="s">
        <v>590</v>
      </c>
      <c r="F275" s="158">
        <v>296</v>
      </c>
      <c r="G275" s="188"/>
      <c r="H275" s="188">
        <v>370</v>
      </c>
      <c r="I275" s="190">
        <v>370</v>
      </c>
      <c r="J275" s="160" t="s">
        <v>677</v>
      </c>
      <c r="K275" s="161">
        <f t="shared" si="85"/>
        <v>74</v>
      </c>
      <c r="L275" s="162">
        <f t="shared" si="86"/>
        <v>0.25</v>
      </c>
      <c r="M275" s="157" t="s">
        <v>593</v>
      </c>
      <c r="N275" s="163">
        <v>43853</v>
      </c>
      <c r="O275" s="1"/>
      <c r="P275" s="1"/>
      <c r="Q275" s="239"/>
      <c r="R275" s="1"/>
      <c r="S275" s="6" t="s">
        <v>784</v>
      </c>
      <c r="T275" s="1"/>
      <c r="U275" s="1"/>
      <c r="V275" s="1"/>
      <c r="W275" s="1"/>
      <c r="X275" s="1"/>
      <c r="Y275" s="1"/>
      <c r="Z275" s="1"/>
      <c r="AA275" s="1"/>
    </row>
    <row r="276" spans="1:27" ht="12.75" customHeight="1">
      <c r="A276" s="185">
        <v>151</v>
      </c>
      <c r="B276" s="186">
        <v>43754</v>
      </c>
      <c r="C276" s="186"/>
      <c r="D276" s="187" t="s">
        <v>815</v>
      </c>
      <c r="E276" s="188" t="s">
        <v>590</v>
      </c>
      <c r="F276" s="158">
        <v>300</v>
      </c>
      <c r="G276" s="188"/>
      <c r="H276" s="188">
        <v>382.5</v>
      </c>
      <c r="I276" s="190">
        <v>344</v>
      </c>
      <c r="J276" s="160" t="s">
        <v>816</v>
      </c>
      <c r="K276" s="161">
        <f t="shared" si="85"/>
        <v>82.5</v>
      </c>
      <c r="L276" s="162">
        <f t="shared" si="86"/>
        <v>0.27500000000000002</v>
      </c>
      <c r="M276" s="157" t="s">
        <v>593</v>
      </c>
      <c r="N276" s="163">
        <v>44238</v>
      </c>
      <c r="O276" s="1"/>
      <c r="P276" s="1"/>
      <c r="Q276" s="239"/>
      <c r="R276" s="1"/>
      <c r="S276" s="6" t="s">
        <v>784</v>
      </c>
      <c r="T276" s="1"/>
      <c r="U276" s="1"/>
      <c r="V276" s="1"/>
      <c r="W276" s="1"/>
      <c r="X276" s="1"/>
      <c r="Y276" s="1"/>
      <c r="Z276" s="1"/>
      <c r="AA276" s="1"/>
    </row>
    <row r="277" spans="1:27" ht="12.75" customHeight="1">
      <c r="A277" s="185">
        <v>152</v>
      </c>
      <c r="B277" s="186">
        <v>43832</v>
      </c>
      <c r="C277" s="186"/>
      <c r="D277" s="187" t="s">
        <v>817</v>
      </c>
      <c r="E277" s="188" t="s">
        <v>590</v>
      </c>
      <c r="F277" s="158">
        <v>495</v>
      </c>
      <c r="G277" s="188"/>
      <c r="H277" s="188">
        <v>595</v>
      </c>
      <c r="I277" s="190">
        <v>590</v>
      </c>
      <c r="J277" s="160" t="s">
        <v>613</v>
      </c>
      <c r="K277" s="161">
        <f t="shared" si="85"/>
        <v>100</v>
      </c>
      <c r="L277" s="162">
        <f t="shared" si="86"/>
        <v>0.20202020202020202</v>
      </c>
      <c r="M277" s="157" t="s">
        <v>593</v>
      </c>
      <c r="N277" s="163">
        <v>44589</v>
      </c>
      <c r="O277" s="1"/>
      <c r="P277" s="1"/>
      <c r="Q277" s="239"/>
      <c r="R277" s="1"/>
      <c r="S277" s="6" t="s">
        <v>784</v>
      </c>
      <c r="T277" s="1"/>
      <c r="U277" s="1"/>
      <c r="V277" s="1"/>
      <c r="W277" s="1"/>
      <c r="X277" s="1"/>
      <c r="Y277" s="1"/>
      <c r="Z277" s="1"/>
      <c r="AA277" s="1"/>
    </row>
    <row r="278" spans="1:27" ht="12.75" customHeight="1">
      <c r="A278" s="185">
        <v>153</v>
      </c>
      <c r="B278" s="186">
        <v>43966</v>
      </c>
      <c r="C278" s="186"/>
      <c r="D278" s="187" t="s">
        <v>76</v>
      </c>
      <c r="E278" s="188" t="s">
        <v>590</v>
      </c>
      <c r="F278" s="158">
        <v>67.5</v>
      </c>
      <c r="G278" s="188"/>
      <c r="H278" s="188">
        <v>86</v>
      </c>
      <c r="I278" s="190">
        <v>86</v>
      </c>
      <c r="J278" s="160" t="s">
        <v>818</v>
      </c>
      <c r="K278" s="161">
        <f t="shared" si="85"/>
        <v>18.5</v>
      </c>
      <c r="L278" s="162">
        <f t="shared" si="86"/>
        <v>0.27407407407407408</v>
      </c>
      <c r="M278" s="157" t="s">
        <v>593</v>
      </c>
      <c r="N278" s="163">
        <v>44008</v>
      </c>
      <c r="O278" s="1"/>
      <c r="P278" s="1"/>
      <c r="Q278" s="239"/>
      <c r="R278" s="1"/>
      <c r="S278" s="6" t="s">
        <v>784</v>
      </c>
      <c r="T278" s="1"/>
      <c r="U278" s="1"/>
      <c r="V278" s="1"/>
      <c r="W278" s="1"/>
      <c r="X278" s="1"/>
      <c r="Y278" s="1"/>
      <c r="Z278" s="1"/>
      <c r="AA278" s="1"/>
    </row>
    <row r="279" spans="1:27" ht="12.75" customHeight="1">
      <c r="A279" s="185">
        <v>154</v>
      </c>
      <c r="B279" s="186">
        <v>44035</v>
      </c>
      <c r="C279" s="186"/>
      <c r="D279" s="187" t="s">
        <v>488</v>
      </c>
      <c r="E279" s="188" t="s">
        <v>590</v>
      </c>
      <c r="F279" s="158">
        <v>231</v>
      </c>
      <c r="G279" s="188"/>
      <c r="H279" s="188">
        <v>281</v>
      </c>
      <c r="I279" s="190">
        <v>281</v>
      </c>
      <c r="J279" s="160" t="s">
        <v>677</v>
      </c>
      <c r="K279" s="161">
        <f t="shared" si="85"/>
        <v>50</v>
      </c>
      <c r="L279" s="162">
        <f t="shared" si="86"/>
        <v>0.21645021645021645</v>
      </c>
      <c r="M279" s="157" t="s">
        <v>593</v>
      </c>
      <c r="N279" s="163">
        <v>44358</v>
      </c>
      <c r="O279" s="1"/>
      <c r="P279" s="1"/>
      <c r="Q279" s="239"/>
      <c r="R279" s="1"/>
      <c r="S279" s="6" t="s">
        <v>784</v>
      </c>
      <c r="T279" s="1"/>
      <c r="U279" s="1"/>
      <c r="V279" s="1"/>
      <c r="W279" s="1"/>
      <c r="X279" s="1"/>
      <c r="Y279" s="1"/>
      <c r="Z279" s="1"/>
      <c r="AA279" s="1"/>
    </row>
    <row r="280" spans="1:27" ht="12.75" customHeight="1">
      <c r="A280" s="185">
        <v>155</v>
      </c>
      <c r="B280" s="186">
        <v>44092</v>
      </c>
      <c r="C280" s="186"/>
      <c r="D280" s="187" t="s">
        <v>144</v>
      </c>
      <c r="E280" s="188" t="s">
        <v>590</v>
      </c>
      <c r="F280" s="188">
        <v>206</v>
      </c>
      <c r="G280" s="188"/>
      <c r="H280" s="188">
        <v>248</v>
      </c>
      <c r="I280" s="190">
        <v>248</v>
      </c>
      <c r="J280" s="160" t="s">
        <v>677</v>
      </c>
      <c r="K280" s="161">
        <f t="shared" si="85"/>
        <v>42</v>
      </c>
      <c r="L280" s="162">
        <f t="shared" si="86"/>
        <v>0.20388349514563106</v>
      </c>
      <c r="M280" s="157" t="s">
        <v>593</v>
      </c>
      <c r="N280" s="163">
        <v>44214</v>
      </c>
      <c r="O280" s="1"/>
      <c r="P280" s="1"/>
      <c r="Q280" s="239"/>
      <c r="R280" s="1"/>
      <c r="S280" s="6" t="s">
        <v>784</v>
      </c>
      <c r="T280" s="1"/>
      <c r="U280" s="1"/>
      <c r="V280" s="1"/>
      <c r="W280" s="1"/>
      <c r="X280" s="1"/>
      <c r="Y280" s="1"/>
      <c r="Z280" s="1"/>
      <c r="AA280" s="1"/>
    </row>
    <row r="281" spans="1:27" ht="12.75" customHeight="1">
      <c r="A281" s="185">
        <v>156</v>
      </c>
      <c r="B281" s="186">
        <v>44140</v>
      </c>
      <c r="C281" s="186"/>
      <c r="D281" s="187" t="s">
        <v>144</v>
      </c>
      <c r="E281" s="188" t="s">
        <v>590</v>
      </c>
      <c r="F281" s="188">
        <v>182.5</v>
      </c>
      <c r="G281" s="188"/>
      <c r="H281" s="188">
        <v>248</v>
      </c>
      <c r="I281" s="190">
        <v>248</v>
      </c>
      <c r="J281" s="160" t="s">
        <v>677</v>
      </c>
      <c r="K281" s="161">
        <f t="shared" si="85"/>
        <v>65.5</v>
      </c>
      <c r="L281" s="162">
        <f t="shared" si="86"/>
        <v>0.35890410958904112</v>
      </c>
      <c r="M281" s="157" t="s">
        <v>593</v>
      </c>
      <c r="N281" s="163">
        <v>44214</v>
      </c>
      <c r="O281" s="1"/>
      <c r="P281" s="1"/>
      <c r="Q281" s="239"/>
      <c r="R281" s="1"/>
      <c r="S281" s="6" t="s">
        <v>784</v>
      </c>
      <c r="T281" s="1"/>
      <c r="U281" s="1"/>
      <c r="V281" s="1"/>
      <c r="W281" s="1"/>
      <c r="X281" s="1"/>
      <c r="Y281" s="1"/>
      <c r="Z281" s="1"/>
      <c r="AA281" s="1"/>
    </row>
    <row r="282" spans="1:27" ht="12.75" customHeight="1">
      <c r="A282" s="185">
        <v>157</v>
      </c>
      <c r="B282" s="186">
        <v>44140</v>
      </c>
      <c r="C282" s="186"/>
      <c r="D282" s="187" t="s">
        <v>346</v>
      </c>
      <c r="E282" s="188" t="s">
        <v>590</v>
      </c>
      <c r="F282" s="188">
        <v>247.5</v>
      </c>
      <c r="G282" s="188"/>
      <c r="H282" s="188">
        <v>320</v>
      </c>
      <c r="I282" s="190">
        <v>320</v>
      </c>
      <c r="J282" s="160" t="s">
        <v>677</v>
      </c>
      <c r="K282" s="161">
        <f t="shared" si="85"/>
        <v>72.5</v>
      </c>
      <c r="L282" s="162">
        <f t="shared" si="86"/>
        <v>0.29292929292929293</v>
      </c>
      <c r="M282" s="157" t="s">
        <v>593</v>
      </c>
      <c r="N282" s="163">
        <v>44323</v>
      </c>
      <c r="O282" s="1"/>
      <c r="P282" s="1"/>
      <c r="Q282" s="239"/>
      <c r="R282" s="1"/>
      <c r="S282" s="6" t="s">
        <v>784</v>
      </c>
      <c r="T282" s="1"/>
      <c r="U282" s="1"/>
      <c r="V282" s="1"/>
      <c r="W282" s="1"/>
      <c r="X282" s="1"/>
      <c r="Y282" s="1"/>
      <c r="Z282" s="1"/>
      <c r="AA282" s="1"/>
    </row>
    <row r="283" spans="1:27" ht="12.75" customHeight="1">
      <c r="A283" s="185">
        <v>158</v>
      </c>
      <c r="B283" s="186">
        <v>44140</v>
      </c>
      <c r="C283" s="186"/>
      <c r="D283" s="187" t="s">
        <v>203</v>
      </c>
      <c r="E283" s="188" t="s">
        <v>590</v>
      </c>
      <c r="F283" s="158">
        <v>925</v>
      </c>
      <c r="G283" s="188"/>
      <c r="H283" s="188">
        <v>1095</v>
      </c>
      <c r="I283" s="190">
        <v>1093</v>
      </c>
      <c r="J283" s="160" t="s">
        <v>819</v>
      </c>
      <c r="K283" s="161">
        <f t="shared" si="85"/>
        <v>170</v>
      </c>
      <c r="L283" s="162">
        <f t="shared" si="86"/>
        <v>0.18378378378378379</v>
      </c>
      <c r="M283" s="157" t="s">
        <v>593</v>
      </c>
      <c r="N283" s="163">
        <v>44201</v>
      </c>
      <c r="O283" s="1"/>
      <c r="P283" s="1"/>
      <c r="Q283" s="239"/>
      <c r="R283" s="1"/>
      <c r="S283" s="6" t="s">
        <v>784</v>
      </c>
      <c r="T283" s="1"/>
      <c r="U283" s="1"/>
      <c r="V283" s="1"/>
      <c r="W283" s="1"/>
      <c r="X283" s="1"/>
      <c r="Y283" s="1"/>
      <c r="Z283" s="1"/>
      <c r="AA283" s="1"/>
    </row>
    <row r="284" spans="1:27" ht="12.75" customHeight="1">
      <c r="A284" s="185">
        <v>159</v>
      </c>
      <c r="B284" s="186">
        <v>44140</v>
      </c>
      <c r="C284" s="186"/>
      <c r="D284" s="187" t="s">
        <v>364</v>
      </c>
      <c r="E284" s="188" t="s">
        <v>590</v>
      </c>
      <c r="F284" s="158">
        <v>332.5</v>
      </c>
      <c r="G284" s="188"/>
      <c r="H284" s="188">
        <v>393</v>
      </c>
      <c r="I284" s="190">
        <v>406</v>
      </c>
      <c r="J284" s="160" t="s">
        <v>820</v>
      </c>
      <c r="K284" s="161">
        <f t="shared" si="85"/>
        <v>60.5</v>
      </c>
      <c r="L284" s="162">
        <f t="shared" si="86"/>
        <v>0.18195488721804512</v>
      </c>
      <c r="M284" s="157" t="s">
        <v>593</v>
      </c>
      <c r="N284" s="163">
        <v>44256</v>
      </c>
      <c r="O284" s="1"/>
      <c r="P284" s="1"/>
      <c r="Q284" s="239"/>
      <c r="R284" s="1"/>
      <c r="S284" s="6" t="s">
        <v>784</v>
      </c>
      <c r="T284" s="1"/>
      <c r="U284" s="1"/>
      <c r="V284" s="1"/>
      <c r="W284" s="1"/>
      <c r="X284" s="1"/>
      <c r="Y284" s="1"/>
      <c r="Z284" s="1"/>
      <c r="AA284" s="1"/>
    </row>
    <row r="285" spans="1:27" ht="12.75" customHeight="1">
      <c r="A285" s="185">
        <v>160</v>
      </c>
      <c r="B285" s="186">
        <v>44141</v>
      </c>
      <c r="C285" s="186"/>
      <c r="D285" s="187" t="s">
        <v>488</v>
      </c>
      <c r="E285" s="188" t="s">
        <v>590</v>
      </c>
      <c r="F285" s="158">
        <v>231</v>
      </c>
      <c r="G285" s="188"/>
      <c r="H285" s="188">
        <v>281</v>
      </c>
      <c r="I285" s="190">
        <v>281</v>
      </c>
      <c r="J285" s="160" t="s">
        <v>677</v>
      </c>
      <c r="K285" s="161">
        <f t="shared" si="85"/>
        <v>50</v>
      </c>
      <c r="L285" s="162">
        <f t="shared" si="86"/>
        <v>0.21645021645021645</v>
      </c>
      <c r="M285" s="157" t="s">
        <v>593</v>
      </c>
      <c r="N285" s="163">
        <v>44358</v>
      </c>
      <c r="O285" s="1"/>
      <c r="P285" s="1"/>
      <c r="Q285" s="239"/>
      <c r="R285" s="1"/>
      <c r="S285" s="6" t="s">
        <v>784</v>
      </c>
      <c r="T285" s="1"/>
      <c r="U285" s="1"/>
      <c r="V285" s="1"/>
      <c r="W285" s="1"/>
      <c r="X285" s="1"/>
      <c r="Y285" s="1"/>
      <c r="Z285" s="1"/>
      <c r="AA285" s="1"/>
    </row>
    <row r="286" spans="1:27" ht="12.75" customHeight="1">
      <c r="A286" s="185">
        <v>161</v>
      </c>
      <c r="B286" s="186">
        <v>44187</v>
      </c>
      <c r="C286" s="186"/>
      <c r="D286" s="187" t="s">
        <v>821</v>
      </c>
      <c r="E286" s="188" t="s">
        <v>590</v>
      </c>
      <c r="F286" s="158">
        <v>190</v>
      </c>
      <c r="G286" s="188"/>
      <c r="H286" s="188">
        <v>239</v>
      </c>
      <c r="I286" s="190">
        <v>239</v>
      </c>
      <c r="J286" s="160" t="s">
        <v>822</v>
      </c>
      <c r="K286" s="161">
        <f t="shared" si="85"/>
        <v>49</v>
      </c>
      <c r="L286" s="162">
        <f t="shared" si="86"/>
        <v>0.25789473684210529</v>
      </c>
      <c r="M286" s="157" t="s">
        <v>593</v>
      </c>
      <c r="N286" s="163">
        <v>44844</v>
      </c>
      <c r="O286" s="1"/>
      <c r="P286" s="1"/>
      <c r="Q286" s="239"/>
      <c r="R286" s="1"/>
      <c r="S286" s="6" t="s">
        <v>784</v>
      </c>
    </row>
    <row r="287" spans="1:27" ht="12.75" customHeight="1">
      <c r="A287" s="185">
        <v>162</v>
      </c>
      <c r="B287" s="186">
        <v>44258</v>
      </c>
      <c r="C287" s="186"/>
      <c r="D287" s="187" t="s">
        <v>817</v>
      </c>
      <c r="E287" s="188" t="s">
        <v>590</v>
      </c>
      <c r="F287" s="158">
        <v>495</v>
      </c>
      <c r="G287" s="188"/>
      <c r="H287" s="188">
        <v>595</v>
      </c>
      <c r="I287" s="190">
        <v>590</v>
      </c>
      <c r="J287" s="160" t="s">
        <v>613</v>
      </c>
      <c r="K287" s="161">
        <f t="shared" si="85"/>
        <v>100</v>
      </c>
      <c r="L287" s="162">
        <f t="shared" si="86"/>
        <v>0.20202020202020202</v>
      </c>
      <c r="M287" s="157" t="s">
        <v>593</v>
      </c>
      <c r="N287" s="163">
        <v>44589</v>
      </c>
      <c r="O287" s="1"/>
      <c r="P287" s="1"/>
      <c r="Q287" s="239"/>
      <c r="S287" s="6" t="s">
        <v>784</v>
      </c>
    </row>
    <row r="288" spans="1:27" ht="12.75" customHeight="1">
      <c r="A288" s="185">
        <v>163</v>
      </c>
      <c r="B288" s="186">
        <v>44274</v>
      </c>
      <c r="C288" s="186"/>
      <c r="D288" s="187" t="s">
        <v>364</v>
      </c>
      <c r="E288" s="188" t="s">
        <v>590</v>
      </c>
      <c r="F288" s="158">
        <v>355</v>
      </c>
      <c r="G288" s="188"/>
      <c r="H288" s="188">
        <v>422.5</v>
      </c>
      <c r="I288" s="190">
        <v>420</v>
      </c>
      <c r="J288" s="160" t="s">
        <v>823</v>
      </c>
      <c r="K288" s="161">
        <f t="shared" si="85"/>
        <v>67.5</v>
      </c>
      <c r="L288" s="162">
        <f t="shared" si="86"/>
        <v>0.19014084507042253</v>
      </c>
      <c r="M288" s="157" t="s">
        <v>593</v>
      </c>
      <c r="N288" s="163">
        <v>44361</v>
      </c>
      <c r="O288" s="1"/>
      <c r="S288" s="203" t="s">
        <v>784</v>
      </c>
      <c r="T288" s="1"/>
      <c r="U288" s="1"/>
      <c r="V288" s="1"/>
      <c r="W288" s="1"/>
      <c r="X288" s="1"/>
      <c r="Y288" s="1"/>
      <c r="Z288" s="1"/>
      <c r="AA288" s="1"/>
    </row>
    <row r="289" spans="1:19" ht="12.75" customHeight="1">
      <c r="A289" s="185">
        <v>164</v>
      </c>
      <c r="B289" s="186">
        <v>44295</v>
      </c>
      <c r="C289" s="186"/>
      <c r="D289" s="187" t="s">
        <v>326</v>
      </c>
      <c r="E289" s="188" t="s">
        <v>590</v>
      </c>
      <c r="F289" s="158">
        <v>555</v>
      </c>
      <c r="G289" s="188"/>
      <c r="H289" s="188">
        <v>663</v>
      </c>
      <c r="I289" s="190">
        <v>663</v>
      </c>
      <c r="J289" s="160" t="s">
        <v>824</v>
      </c>
      <c r="K289" s="161">
        <f t="shared" si="85"/>
        <v>108</v>
      </c>
      <c r="L289" s="162">
        <f t="shared" si="86"/>
        <v>0.19459459459459461</v>
      </c>
      <c r="M289" s="157" t="s">
        <v>593</v>
      </c>
      <c r="N289" s="163">
        <v>44321</v>
      </c>
      <c r="O289" s="1"/>
      <c r="P289" s="1"/>
      <c r="Q289" s="239"/>
      <c r="R289" s="1"/>
      <c r="S289" s="203" t="s">
        <v>784</v>
      </c>
    </row>
    <row r="290" spans="1:19" ht="12.75" customHeight="1">
      <c r="A290" s="185">
        <v>165</v>
      </c>
      <c r="B290" s="186">
        <v>44308</v>
      </c>
      <c r="C290" s="186"/>
      <c r="D290" s="187" t="s">
        <v>788</v>
      </c>
      <c r="E290" s="188" t="s">
        <v>590</v>
      </c>
      <c r="F290" s="158">
        <v>126.5</v>
      </c>
      <c r="G290" s="188"/>
      <c r="H290" s="188">
        <v>155</v>
      </c>
      <c r="I290" s="190">
        <v>155</v>
      </c>
      <c r="J290" s="160" t="s">
        <v>677</v>
      </c>
      <c r="K290" s="161">
        <f t="shared" si="85"/>
        <v>28.5</v>
      </c>
      <c r="L290" s="162">
        <f t="shared" si="86"/>
        <v>0.22529644268774704</v>
      </c>
      <c r="M290" s="157" t="s">
        <v>593</v>
      </c>
      <c r="N290" s="163">
        <v>44362</v>
      </c>
      <c r="O290" s="1"/>
      <c r="S290" s="203" t="s">
        <v>784</v>
      </c>
    </row>
    <row r="291" spans="1:19" ht="12.75" customHeight="1">
      <c r="A291" s="164">
        <v>166</v>
      </c>
      <c r="B291" s="195">
        <v>44368</v>
      </c>
      <c r="C291" s="195"/>
      <c r="D291" s="166" t="s">
        <v>825</v>
      </c>
      <c r="E291" s="168" t="s">
        <v>590</v>
      </c>
      <c r="F291" s="196">
        <v>287.5</v>
      </c>
      <c r="G291" s="168"/>
      <c r="H291" s="168">
        <v>245</v>
      </c>
      <c r="I291" s="169">
        <v>344</v>
      </c>
      <c r="J291" s="170" t="s">
        <v>826</v>
      </c>
      <c r="K291" s="171">
        <f t="shared" si="85"/>
        <v>-42.5</v>
      </c>
      <c r="L291" s="172">
        <f t="shared" si="86"/>
        <v>-0.14782608695652175</v>
      </c>
      <c r="M291" s="168" t="s">
        <v>603</v>
      </c>
      <c r="N291" s="165">
        <v>44508</v>
      </c>
      <c r="O291" s="1"/>
      <c r="S291" s="203" t="s">
        <v>784</v>
      </c>
    </row>
    <row r="292" spans="1:19" ht="12.75" customHeight="1">
      <c r="A292" s="185">
        <v>167</v>
      </c>
      <c r="B292" s="186">
        <v>44368</v>
      </c>
      <c r="C292" s="186"/>
      <c r="D292" s="187" t="s">
        <v>488</v>
      </c>
      <c r="E292" s="188" t="s">
        <v>590</v>
      </c>
      <c r="F292" s="158">
        <v>241</v>
      </c>
      <c r="G292" s="188"/>
      <c r="H292" s="188">
        <v>298</v>
      </c>
      <c r="I292" s="190">
        <v>320</v>
      </c>
      <c r="J292" s="160" t="s">
        <v>677</v>
      </c>
      <c r="K292" s="161">
        <f t="shared" si="85"/>
        <v>57</v>
      </c>
      <c r="L292" s="162">
        <f t="shared" si="86"/>
        <v>0.23651452282157676</v>
      </c>
      <c r="M292" s="157" t="s">
        <v>593</v>
      </c>
      <c r="N292" s="163">
        <v>44802</v>
      </c>
      <c r="O292" s="37"/>
      <c r="S292" s="203" t="s">
        <v>784</v>
      </c>
    </row>
    <row r="293" spans="1:19" ht="12.75" customHeight="1">
      <c r="A293" s="185">
        <v>168</v>
      </c>
      <c r="B293" s="186">
        <v>44406</v>
      </c>
      <c r="C293" s="186"/>
      <c r="D293" s="187" t="s">
        <v>788</v>
      </c>
      <c r="E293" s="188" t="s">
        <v>590</v>
      </c>
      <c r="F293" s="158">
        <v>162.5</v>
      </c>
      <c r="G293" s="188"/>
      <c r="H293" s="188">
        <v>200</v>
      </c>
      <c r="I293" s="190">
        <v>200</v>
      </c>
      <c r="J293" s="160" t="s">
        <v>677</v>
      </c>
      <c r="K293" s="161">
        <f t="shared" si="85"/>
        <v>37.5</v>
      </c>
      <c r="L293" s="162">
        <f t="shared" si="86"/>
        <v>0.23076923076923078</v>
      </c>
      <c r="M293" s="157" t="s">
        <v>593</v>
      </c>
      <c r="N293" s="163">
        <v>44802</v>
      </c>
      <c r="O293" s="1"/>
      <c r="S293" s="203" t="s">
        <v>784</v>
      </c>
    </row>
    <row r="294" spans="1:19" ht="12.75" customHeight="1">
      <c r="A294" s="185">
        <v>169</v>
      </c>
      <c r="B294" s="186">
        <v>44462</v>
      </c>
      <c r="C294" s="186"/>
      <c r="D294" s="187" t="s">
        <v>445</v>
      </c>
      <c r="E294" s="188" t="s">
        <v>590</v>
      </c>
      <c r="F294" s="158">
        <v>1235</v>
      </c>
      <c r="G294" s="188"/>
      <c r="H294" s="188">
        <v>1505</v>
      </c>
      <c r="I294" s="190">
        <v>1500</v>
      </c>
      <c r="J294" s="160" t="s">
        <v>677</v>
      </c>
      <c r="K294" s="161">
        <f t="shared" si="85"/>
        <v>270</v>
      </c>
      <c r="L294" s="162">
        <f t="shared" si="86"/>
        <v>0.21862348178137653</v>
      </c>
      <c r="M294" s="157" t="s">
        <v>593</v>
      </c>
      <c r="N294" s="163">
        <v>44564</v>
      </c>
      <c r="O294" s="1"/>
      <c r="S294" s="203" t="s">
        <v>784</v>
      </c>
    </row>
    <row r="295" spans="1:19" ht="12.75" customHeight="1">
      <c r="A295" s="204">
        <v>170</v>
      </c>
      <c r="B295" s="205">
        <v>44480</v>
      </c>
      <c r="C295" s="205"/>
      <c r="D295" s="206" t="s">
        <v>827</v>
      </c>
      <c r="E295" s="207" t="s">
        <v>590</v>
      </c>
      <c r="F295" s="55">
        <v>58.75</v>
      </c>
      <c r="G295" s="207"/>
      <c r="H295" s="208"/>
      <c r="I295" s="51"/>
      <c r="J295" s="209" t="s">
        <v>591</v>
      </c>
      <c r="K295" s="204"/>
      <c r="L295" s="205"/>
      <c r="M295" s="205"/>
      <c r="N295" s="206"/>
      <c r="O295" s="37"/>
      <c r="S295" s="203" t="s">
        <v>784</v>
      </c>
    </row>
    <row r="296" spans="1:19" ht="12.75" customHeight="1">
      <c r="A296" s="154">
        <v>171</v>
      </c>
      <c r="B296" s="155">
        <v>44481</v>
      </c>
      <c r="C296" s="155"/>
      <c r="D296" s="156" t="s">
        <v>278</v>
      </c>
      <c r="E296" s="157" t="s">
        <v>590</v>
      </c>
      <c r="F296" s="158">
        <v>315</v>
      </c>
      <c r="G296" s="157"/>
      <c r="H296" s="157">
        <v>335</v>
      </c>
      <c r="I296" s="159">
        <v>380</v>
      </c>
      <c r="J296" s="160" t="s">
        <v>940</v>
      </c>
      <c r="K296" s="161">
        <f t="shared" ref="K296" si="87">H296-F296</f>
        <v>20</v>
      </c>
      <c r="L296" s="162">
        <f t="shared" ref="L296" si="88">K296/F296</f>
        <v>6.3492063492063489E-2</v>
      </c>
      <c r="M296" s="157" t="s">
        <v>593</v>
      </c>
      <c r="N296" s="163">
        <v>45297</v>
      </c>
      <c r="O296" s="37"/>
      <c r="S296" s="203" t="s">
        <v>784</v>
      </c>
    </row>
    <row r="297" spans="1:19" ht="12.75" customHeight="1">
      <c r="A297" s="154">
        <v>172</v>
      </c>
      <c r="B297" s="155">
        <v>44481</v>
      </c>
      <c r="C297" s="155"/>
      <c r="D297" s="156" t="s">
        <v>828</v>
      </c>
      <c r="E297" s="157" t="s">
        <v>590</v>
      </c>
      <c r="F297" s="158">
        <v>45.5</v>
      </c>
      <c r="G297" s="157"/>
      <c r="H297" s="157">
        <v>56.5</v>
      </c>
      <c r="I297" s="159">
        <v>56</v>
      </c>
      <c r="J297" s="160" t="s">
        <v>677</v>
      </c>
      <c r="K297" s="161">
        <f t="shared" ref="K297:K298" si="89">H297-F297</f>
        <v>11</v>
      </c>
      <c r="L297" s="162">
        <f t="shared" ref="L297:L298" si="90">K297/F297</f>
        <v>0.24175824175824176</v>
      </c>
      <c r="M297" s="157" t="s">
        <v>593</v>
      </c>
      <c r="N297" s="163">
        <v>44881</v>
      </c>
      <c r="O297" s="37"/>
      <c r="S297" s="203"/>
    </row>
    <row r="298" spans="1:19" ht="12.75" customHeight="1">
      <c r="A298" s="154">
        <v>173</v>
      </c>
      <c r="B298" s="155">
        <v>44551</v>
      </c>
      <c r="C298" s="155"/>
      <c r="D298" s="156" t="s">
        <v>131</v>
      </c>
      <c r="E298" s="157" t="s">
        <v>590</v>
      </c>
      <c r="F298" s="158">
        <v>2300</v>
      </c>
      <c r="G298" s="157"/>
      <c r="H298" s="157">
        <f>(2820+2200)/2</f>
        <v>2510</v>
      </c>
      <c r="I298" s="159">
        <v>3000</v>
      </c>
      <c r="J298" s="160" t="s">
        <v>829</v>
      </c>
      <c r="K298" s="161">
        <f t="shared" si="89"/>
        <v>210</v>
      </c>
      <c r="L298" s="162">
        <f t="shared" si="90"/>
        <v>9.1304347826086957E-2</v>
      </c>
      <c r="M298" s="157" t="s">
        <v>593</v>
      </c>
      <c r="N298" s="163">
        <v>44649</v>
      </c>
      <c r="O298" s="1"/>
      <c r="S298" s="203"/>
    </row>
    <row r="299" spans="1:19" ht="12.75" customHeight="1">
      <c r="A299" s="154">
        <v>174</v>
      </c>
      <c r="B299" s="155">
        <v>44606</v>
      </c>
      <c r="C299" s="155"/>
      <c r="D299" s="156" t="s">
        <v>435</v>
      </c>
      <c r="E299" s="157" t="s">
        <v>590</v>
      </c>
      <c r="F299" s="158">
        <v>635</v>
      </c>
      <c r="G299" s="157"/>
      <c r="H299" s="157">
        <v>700</v>
      </c>
      <c r="I299" s="159">
        <v>764</v>
      </c>
      <c r="J299" s="160" t="s">
        <v>863</v>
      </c>
      <c r="K299" s="161">
        <f t="shared" ref="K299" si="91">H299-F299</f>
        <v>65</v>
      </c>
      <c r="L299" s="162">
        <f t="shared" ref="L299" si="92">K299/F299</f>
        <v>0.10236220472440945</v>
      </c>
      <c r="M299" s="157" t="s">
        <v>593</v>
      </c>
      <c r="N299" s="163">
        <v>45159</v>
      </c>
      <c r="O299" s="37"/>
      <c r="S299" s="203"/>
    </row>
    <row r="300" spans="1:19" ht="12.75" customHeight="1">
      <c r="A300" s="154">
        <v>175</v>
      </c>
      <c r="B300" s="155">
        <v>44613</v>
      </c>
      <c r="C300" s="155"/>
      <c r="D300" s="156" t="s">
        <v>445</v>
      </c>
      <c r="E300" s="157" t="s">
        <v>590</v>
      </c>
      <c r="F300" s="158">
        <v>1255</v>
      </c>
      <c r="G300" s="157"/>
      <c r="H300" s="157">
        <v>1515</v>
      </c>
      <c r="I300" s="159">
        <v>1510</v>
      </c>
      <c r="J300" s="160" t="s">
        <v>677</v>
      </c>
      <c r="K300" s="161">
        <f>H300-F300</f>
        <v>260</v>
      </c>
      <c r="L300" s="162">
        <f>K300/F300</f>
        <v>0.20717131474103587</v>
      </c>
      <c r="M300" s="157" t="s">
        <v>593</v>
      </c>
      <c r="N300" s="163">
        <v>44834</v>
      </c>
      <c r="O300" s="37"/>
      <c r="S300" s="203"/>
    </row>
    <row r="301" spans="1:19" ht="12.75" customHeight="1">
      <c r="A301">
        <v>176</v>
      </c>
      <c r="B301" s="211">
        <v>44670</v>
      </c>
      <c r="C301" s="211"/>
      <c r="D301" s="53" t="s">
        <v>551</v>
      </c>
      <c r="E301" s="212" t="s">
        <v>590</v>
      </c>
      <c r="F301" s="51" t="s">
        <v>830</v>
      </c>
      <c r="G301" s="51"/>
      <c r="H301" s="51"/>
      <c r="I301" s="51">
        <v>553</v>
      </c>
      <c r="J301" s="51" t="s">
        <v>591</v>
      </c>
      <c r="K301" s="51"/>
      <c r="L301" s="51"/>
      <c r="M301" s="51"/>
      <c r="N301" s="51"/>
      <c r="O301" s="37"/>
      <c r="S301" s="203"/>
    </row>
    <row r="302" spans="1:19" ht="12.75" customHeight="1">
      <c r="A302" s="185">
        <v>177</v>
      </c>
      <c r="B302" s="186">
        <v>44746</v>
      </c>
      <c r="C302" s="186"/>
      <c r="D302" s="187" t="s">
        <v>831</v>
      </c>
      <c r="E302" s="188" t="s">
        <v>590</v>
      </c>
      <c r="F302" s="188">
        <v>207.5</v>
      </c>
      <c r="G302" s="188"/>
      <c r="H302" s="188">
        <v>254</v>
      </c>
      <c r="I302" s="190">
        <v>254</v>
      </c>
      <c r="J302" s="160" t="s">
        <v>677</v>
      </c>
      <c r="K302" s="161">
        <f t="shared" ref="K302:K304" si="93">H302-F302</f>
        <v>46.5</v>
      </c>
      <c r="L302" s="162">
        <f t="shared" ref="L302:L304" si="94">K302/F302</f>
        <v>0.22409638554216868</v>
      </c>
      <c r="M302" s="157" t="s">
        <v>593</v>
      </c>
      <c r="N302" s="163">
        <v>44792</v>
      </c>
      <c r="O302" s="1"/>
      <c r="S302" s="203"/>
    </row>
    <row r="303" spans="1:19" ht="12.75" customHeight="1">
      <c r="A303" s="185">
        <v>178</v>
      </c>
      <c r="B303" s="186">
        <v>44775</v>
      </c>
      <c r="C303" s="186"/>
      <c r="D303" s="187" t="s">
        <v>490</v>
      </c>
      <c r="E303" s="188" t="s">
        <v>590</v>
      </c>
      <c r="F303" s="188">
        <v>31.25</v>
      </c>
      <c r="G303" s="188"/>
      <c r="H303" s="188">
        <v>38.75</v>
      </c>
      <c r="I303" s="190">
        <v>38</v>
      </c>
      <c r="J303" s="160" t="s">
        <v>677</v>
      </c>
      <c r="K303" s="161">
        <f t="shared" si="93"/>
        <v>7.5</v>
      </c>
      <c r="L303" s="162">
        <f t="shared" si="94"/>
        <v>0.24</v>
      </c>
      <c r="M303" s="157" t="s">
        <v>593</v>
      </c>
      <c r="N303" s="163">
        <v>44844</v>
      </c>
      <c r="O303" s="37"/>
      <c r="S303" s="55"/>
    </row>
    <row r="304" spans="1:19" ht="12.75" customHeight="1">
      <c r="A304" s="185">
        <v>179</v>
      </c>
      <c r="B304" s="186">
        <v>44841</v>
      </c>
      <c r="C304" s="186"/>
      <c r="D304" s="187" t="s">
        <v>832</v>
      </c>
      <c r="E304" s="188" t="s">
        <v>590</v>
      </c>
      <c r="F304" s="158">
        <v>665</v>
      </c>
      <c r="G304" s="188"/>
      <c r="H304" s="188">
        <v>807.5</v>
      </c>
      <c r="I304" s="190">
        <v>840</v>
      </c>
      <c r="J304" s="160" t="s">
        <v>829</v>
      </c>
      <c r="K304" s="161">
        <f t="shared" si="93"/>
        <v>142.5</v>
      </c>
      <c r="L304" s="162">
        <f t="shared" si="94"/>
        <v>0.21428571428571427</v>
      </c>
      <c r="M304" s="157" t="s">
        <v>593</v>
      </c>
      <c r="N304" s="163">
        <v>45097</v>
      </c>
      <c r="O304" s="37"/>
      <c r="S304" s="55"/>
    </row>
    <row r="305" spans="1:39" ht="12.75" customHeight="1">
      <c r="A305" s="185">
        <v>180</v>
      </c>
      <c r="B305" s="186">
        <v>44844</v>
      </c>
      <c r="C305" s="186"/>
      <c r="D305" s="187" t="s">
        <v>437</v>
      </c>
      <c r="E305" s="188" t="s">
        <v>590</v>
      </c>
      <c r="F305" s="158">
        <v>227.5</v>
      </c>
      <c r="G305" s="188"/>
      <c r="H305" s="188">
        <v>270</v>
      </c>
      <c r="I305" s="190">
        <v>291</v>
      </c>
      <c r="J305" s="160" t="s">
        <v>865</v>
      </c>
      <c r="K305" s="161">
        <f t="shared" ref="K305" si="95">H305-F305</f>
        <v>42.5</v>
      </c>
      <c r="L305" s="162">
        <f t="shared" ref="L305" si="96">K305/F305</f>
        <v>0.18681318681318682</v>
      </c>
      <c r="M305" s="157" t="s">
        <v>593</v>
      </c>
      <c r="N305" s="163">
        <v>45160</v>
      </c>
      <c r="O305" s="37"/>
      <c r="R305" s="37"/>
      <c r="S305" s="55"/>
    </row>
    <row r="306" spans="1:39" ht="12.75" customHeight="1">
      <c r="A306" s="185">
        <v>181</v>
      </c>
      <c r="B306" s="186">
        <v>44845</v>
      </c>
      <c r="C306" s="186"/>
      <c r="D306" s="187" t="s">
        <v>435</v>
      </c>
      <c r="E306" s="188" t="s">
        <v>590</v>
      </c>
      <c r="F306" s="158">
        <v>555</v>
      </c>
      <c r="G306" s="188"/>
      <c r="H306" s="188">
        <v>700</v>
      </c>
      <c r="I306" s="190">
        <v>765</v>
      </c>
      <c r="J306" s="160" t="s">
        <v>864</v>
      </c>
      <c r="K306" s="161">
        <f t="shared" ref="K306" si="97">H306-F306</f>
        <v>145</v>
      </c>
      <c r="L306" s="162">
        <f t="shared" ref="L306" si="98">K306/F306</f>
        <v>0.26126126126126126</v>
      </c>
      <c r="M306" s="157" t="s">
        <v>593</v>
      </c>
      <c r="N306" s="163">
        <v>45159</v>
      </c>
      <c r="O306" s="37"/>
      <c r="R306" s="37"/>
      <c r="S306" s="55"/>
    </row>
    <row r="307" spans="1:39" ht="12.75" customHeight="1">
      <c r="A307" s="185">
        <v>182</v>
      </c>
      <c r="B307" s="186">
        <v>44981</v>
      </c>
      <c r="C307" s="186"/>
      <c r="D307" s="187" t="s">
        <v>452</v>
      </c>
      <c r="E307" s="188" t="s">
        <v>590</v>
      </c>
      <c r="F307" s="158">
        <v>1675</v>
      </c>
      <c r="G307" s="188"/>
      <c r="H307" s="188">
        <v>2080</v>
      </c>
      <c r="I307" s="190">
        <v>2080</v>
      </c>
      <c r="J307" s="160" t="s">
        <v>677</v>
      </c>
      <c r="K307" s="161">
        <f>H307-F307</f>
        <v>405</v>
      </c>
      <c r="L307" s="162">
        <f>K307/F307</f>
        <v>0.2417910447761194</v>
      </c>
      <c r="M307" s="157" t="s">
        <v>593</v>
      </c>
      <c r="N307" s="163">
        <v>45119</v>
      </c>
      <c r="O307" s="37"/>
      <c r="S307" s="55" t="s">
        <v>861</v>
      </c>
    </row>
    <row r="308" spans="1:39" ht="12.75" customHeight="1">
      <c r="A308" s="185">
        <v>183</v>
      </c>
      <c r="B308" s="186">
        <v>44986</v>
      </c>
      <c r="C308" s="186"/>
      <c r="D308" s="187" t="s">
        <v>490</v>
      </c>
      <c r="E308" s="188" t="s">
        <v>590</v>
      </c>
      <c r="F308" s="158">
        <v>57.5</v>
      </c>
      <c r="G308" s="188"/>
      <c r="H308" s="188">
        <v>120</v>
      </c>
      <c r="I308" s="190">
        <v>120</v>
      </c>
      <c r="J308" s="160" t="s">
        <v>677</v>
      </c>
      <c r="K308" s="161">
        <f>H308-F308</f>
        <v>62.5</v>
      </c>
      <c r="L308" s="162">
        <f>K308/F308</f>
        <v>1.0869565217391304</v>
      </c>
      <c r="M308" s="157" t="s">
        <v>593</v>
      </c>
      <c r="N308" s="163">
        <v>45049</v>
      </c>
      <c r="O308" s="37"/>
      <c r="S308" s="55" t="s">
        <v>861</v>
      </c>
    </row>
    <row r="309" spans="1:39" ht="12.75" customHeight="1">
      <c r="A309" s="185">
        <v>184</v>
      </c>
      <c r="B309" s="186">
        <v>45008</v>
      </c>
      <c r="C309" s="186"/>
      <c r="D309" s="187" t="s">
        <v>507</v>
      </c>
      <c r="E309" s="188" t="s">
        <v>590</v>
      </c>
      <c r="F309" s="158">
        <v>2765</v>
      </c>
      <c r="G309" s="188"/>
      <c r="H309" s="188">
        <v>3547.5</v>
      </c>
      <c r="I309" s="190">
        <v>3523</v>
      </c>
      <c r="J309" s="160" t="s">
        <v>677</v>
      </c>
      <c r="K309" s="161">
        <f>H309-F309</f>
        <v>782.5</v>
      </c>
      <c r="L309" s="162">
        <f>K309/F309</f>
        <v>0.28300180831826399</v>
      </c>
      <c r="M309" s="157" t="s">
        <v>593</v>
      </c>
      <c r="N309" s="163">
        <v>45177</v>
      </c>
      <c r="O309" s="37"/>
      <c r="S309" s="55" t="s">
        <v>861</v>
      </c>
    </row>
    <row r="310" spans="1:39" ht="12.75" customHeight="1">
      <c r="A310" s="185">
        <v>185</v>
      </c>
      <c r="B310" s="186">
        <v>45027</v>
      </c>
      <c r="C310" s="186"/>
      <c r="D310" s="187" t="s">
        <v>833</v>
      </c>
      <c r="E310" s="188" t="s">
        <v>590</v>
      </c>
      <c r="F310" s="188">
        <v>460</v>
      </c>
      <c r="G310" s="188"/>
      <c r="H310" s="188">
        <v>825</v>
      </c>
      <c r="I310" s="190">
        <v>810</v>
      </c>
      <c r="J310" s="160" t="s">
        <v>677</v>
      </c>
      <c r="K310" s="161">
        <f>H310-F310</f>
        <v>365</v>
      </c>
      <c r="L310" s="162">
        <f>K310/F310</f>
        <v>0.79347826086956519</v>
      </c>
      <c r="M310" s="157" t="s">
        <v>593</v>
      </c>
      <c r="N310" s="163">
        <v>45155</v>
      </c>
      <c r="O310" s="37"/>
      <c r="S310" s="55" t="s">
        <v>861</v>
      </c>
    </row>
    <row r="311" spans="1:39" ht="12.75" customHeight="1">
      <c r="A311" s="210">
        <v>186</v>
      </c>
      <c r="B311" s="211">
        <v>45050</v>
      </c>
      <c r="C311" s="53"/>
      <c r="D311" s="53" t="s">
        <v>42</v>
      </c>
      <c r="E311" s="212" t="s">
        <v>590</v>
      </c>
      <c r="F311" s="51" t="s">
        <v>834</v>
      </c>
      <c r="G311" s="51"/>
      <c r="H311" s="51"/>
      <c r="I311" s="51">
        <v>5040</v>
      </c>
      <c r="J311" s="51" t="s">
        <v>591</v>
      </c>
      <c r="K311" s="51"/>
      <c r="L311" s="51"/>
      <c r="M311" s="51"/>
      <c r="N311" s="51"/>
      <c r="O311" s="37"/>
      <c r="S311" s="55" t="s">
        <v>861</v>
      </c>
    </row>
    <row r="312" spans="1:39" ht="12.75" customHeight="1">
      <c r="A312" s="185">
        <v>187</v>
      </c>
      <c r="B312" s="186">
        <v>45075</v>
      </c>
      <c r="C312" s="186"/>
      <c r="D312" s="187" t="s">
        <v>835</v>
      </c>
      <c r="E312" s="188" t="s">
        <v>590</v>
      </c>
      <c r="F312" s="158">
        <v>585</v>
      </c>
      <c r="G312" s="188"/>
      <c r="H312" s="188">
        <v>732</v>
      </c>
      <c r="I312" s="190">
        <v>732</v>
      </c>
      <c r="J312" s="160" t="s">
        <v>677</v>
      </c>
      <c r="K312" s="161">
        <f>H312-F312</f>
        <v>147</v>
      </c>
      <c r="L312" s="162">
        <f>K312/F312</f>
        <v>0.25128205128205128</v>
      </c>
      <c r="M312" s="157" t="s">
        <v>593</v>
      </c>
      <c r="N312" s="163">
        <v>45152</v>
      </c>
      <c r="O312" s="37"/>
      <c r="R312" s="37"/>
      <c r="S312" s="55" t="s">
        <v>861</v>
      </c>
      <c r="U312" s="37"/>
      <c r="W312" s="37"/>
      <c r="X312" s="55"/>
      <c r="Z312" s="37"/>
      <c r="AB312" s="37"/>
      <c r="AC312" s="55"/>
      <c r="AE312" s="37"/>
      <c r="AG312" s="37"/>
      <c r="AH312" s="55"/>
      <c r="AJ312" s="37"/>
      <c r="AL312" s="37"/>
      <c r="AM312" s="55"/>
    </row>
    <row r="313" spans="1:39" ht="12.75" customHeight="1">
      <c r="A313" s="210">
        <v>188</v>
      </c>
      <c r="B313" s="211">
        <v>45078</v>
      </c>
      <c r="C313" s="53"/>
      <c r="D313" s="53" t="s">
        <v>539</v>
      </c>
      <c r="E313" s="212" t="s">
        <v>590</v>
      </c>
      <c r="F313" s="51" t="s">
        <v>836</v>
      </c>
      <c r="G313" s="51"/>
      <c r="H313" s="51"/>
      <c r="I313" s="51">
        <v>4300</v>
      </c>
      <c r="J313" s="51" t="s">
        <v>591</v>
      </c>
      <c r="K313" s="51"/>
      <c r="L313" s="51"/>
      <c r="M313" s="51"/>
      <c r="N313" s="51"/>
      <c r="O313" s="37"/>
      <c r="R313" s="37"/>
      <c r="S313" s="55" t="s">
        <v>861</v>
      </c>
      <c r="U313" s="37"/>
      <c r="W313" s="37"/>
      <c r="X313" s="55"/>
      <c r="Z313" s="37"/>
      <c r="AB313" s="37"/>
      <c r="AC313" s="55"/>
      <c r="AE313" s="37"/>
      <c r="AG313" s="37"/>
      <c r="AH313" s="55"/>
      <c r="AJ313" s="37"/>
      <c r="AL313" s="37"/>
      <c r="AM313" s="55"/>
    </row>
    <row r="314" spans="1:39" ht="12.75" customHeight="1">
      <c r="A314" s="185">
        <v>189</v>
      </c>
      <c r="B314" s="186">
        <v>45103</v>
      </c>
      <c r="C314" s="186"/>
      <c r="D314" s="187" t="s">
        <v>858</v>
      </c>
      <c r="E314" s="188" t="s">
        <v>590</v>
      </c>
      <c r="F314" s="158">
        <v>282.5</v>
      </c>
      <c r="G314" s="188"/>
      <c r="H314" s="188">
        <v>383</v>
      </c>
      <c r="I314" s="190">
        <v>383</v>
      </c>
      <c r="J314" s="160" t="s">
        <v>677</v>
      </c>
      <c r="K314" s="161">
        <f>H314-F314</f>
        <v>100.5</v>
      </c>
      <c r="L314" s="162">
        <f>K314/F314</f>
        <v>0.35575221238938054</v>
      </c>
      <c r="M314" s="157" t="s">
        <v>593</v>
      </c>
      <c r="N314" s="163">
        <v>45265</v>
      </c>
      <c r="O314" s="37"/>
      <c r="R314" s="37"/>
      <c r="S314" s="55" t="s">
        <v>861</v>
      </c>
      <c r="U314" s="37"/>
      <c r="W314" s="37"/>
      <c r="X314" s="55"/>
      <c r="Z314" s="37"/>
      <c r="AB314" s="37"/>
      <c r="AC314" s="55"/>
      <c r="AE314" s="37"/>
      <c r="AG314" s="37"/>
      <c r="AH314" s="55"/>
      <c r="AJ314" s="37"/>
      <c r="AL314" s="37"/>
      <c r="AM314" s="55"/>
    </row>
    <row r="315" spans="1:39" ht="12.75" customHeight="1">
      <c r="A315" s="185">
        <v>190</v>
      </c>
      <c r="B315" s="186">
        <v>45120</v>
      </c>
      <c r="C315" s="186"/>
      <c r="D315" s="187" t="s">
        <v>538</v>
      </c>
      <c r="E315" s="188" t="s">
        <v>590</v>
      </c>
      <c r="F315" s="158">
        <v>2312.5</v>
      </c>
      <c r="G315" s="188"/>
      <c r="H315" s="188">
        <v>2935</v>
      </c>
      <c r="I315" s="190">
        <v>2935</v>
      </c>
      <c r="J315" s="160" t="s">
        <v>677</v>
      </c>
      <c r="K315" s="161">
        <f>H315-F315</f>
        <v>622.5</v>
      </c>
      <c r="L315" s="162">
        <f>K315/F315</f>
        <v>0.26918918918918922</v>
      </c>
      <c r="M315" s="157" t="s">
        <v>593</v>
      </c>
      <c r="N315" s="163">
        <v>45177</v>
      </c>
      <c r="O315" s="37"/>
      <c r="R315" s="37"/>
      <c r="S315" s="55" t="s">
        <v>861</v>
      </c>
      <c r="U315" s="37"/>
      <c r="W315" s="37"/>
      <c r="X315" s="55"/>
      <c r="Z315" s="37"/>
      <c r="AB315" s="37"/>
      <c r="AC315" s="55"/>
      <c r="AE315" s="37"/>
      <c r="AG315" s="37"/>
      <c r="AH315" s="55"/>
      <c r="AJ315" s="37"/>
      <c r="AL315" s="37"/>
      <c r="AM315" s="55"/>
    </row>
    <row r="316" spans="1:39" ht="12.75" customHeight="1">
      <c r="A316" s="185">
        <v>191</v>
      </c>
      <c r="B316" s="186">
        <v>45125</v>
      </c>
      <c r="C316" s="186"/>
      <c r="D316" s="187" t="s">
        <v>203</v>
      </c>
      <c r="E316" s="188" t="s">
        <v>590</v>
      </c>
      <c r="F316" s="158">
        <v>3980</v>
      </c>
      <c r="G316" s="188"/>
      <c r="H316" s="188">
        <v>4895</v>
      </c>
      <c r="I316" s="190">
        <v>4895</v>
      </c>
      <c r="J316" s="160" t="s">
        <v>677</v>
      </c>
      <c r="K316" s="161">
        <f>H316-F316</f>
        <v>915</v>
      </c>
      <c r="L316" s="162">
        <f>K316/F316</f>
        <v>0.22989949748743718</v>
      </c>
      <c r="M316" s="157" t="s">
        <v>593</v>
      </c>
      <c r="N316" s="163">
        <v>45155</v>
      </c>
      <c r="O316" s="37"/>
      <c r="S316" s="55" t="s">
        <v>861</v>
      </c>
      <c r="U316" s="37"/>
      <c r="X316" s="55"/>
      <c r="Z316" s="37"/>
      <c r="AC316" s="55"/>
      <c r="AE316" s="37"/>
      <c r="AH316" s="55"/>
      <c r="AJ316" s="37"/>
      <c r="AM316" s="55"/>
    </row>
    <row r="317" spans="1:39" ht="12.75" customHeight="1">
      <c r="A317" s="185">
        <v>192</v>
      </c>
      <c r="B317" s="186">
        <v>45145</v>
      </c>
      <c r="C317" s="186"/>
      <c r="D317" s="187" t="s">
        <v>862</v>
      </c>
      <c r="E317" s="188" t="s">
        <v>590</v>
      </c>
      <c r="F317" s="158">
        <v>565</v>
      </c>
      <c r="G317" s="188"/>
      <c r="H317" s="188">
        <v>725</v>
      </c>
      <c r="I317" s="190">
        <v>725</v>
      </c>
      <c r="J317" s="160" t="s">
        <v>677</v>
      </c>
      <c r="K317" s="161">
        <f>H317-F317</f>
        <v>160</v>
      </c>
      <c r="L317" s="162">
        <f>K317/F317</f>
        <v>0.2831858407079646</v>
      </c>
      <c r="M317" s="157" t="s">
        <v>593</v>
      </c>
      <c r="N317" s="163">
        <v>45169</v>
      </c>
      <c r="O317" s="37"/>
      <c r="S317" s="55" t="s">
        <v>861</v>
      </c>
      <c r="U317" s="37"/>
      <c r="X317" s="55"/>
      <c r="Z317" s="37"/>
      <c r="AC317" s="55"/>
      <c r="AE317" s="37"/>
      <c r="AH317" s="55"/>
      <c r="AJ317" s="37"/>
      <c r="AM317" s="55"/>
    </row>
    <row r="318" spans="1:39" ht="12.75" customHeight="1">
      <c r="A318" s="287">
        <v>193</v>
      </c>
      <c r="B318" s="288">
        <v>45167</v>
      </c>
      <c r="C318" s="288"/>
      <c r="D318" s="289" t="s">
        <v>866</v>
      </c>
      <c r="E318" s="290" t="s">
        <v>590</v>
      </c>
      <c r="F318" s="158">
        <v>700</v>
      </c>
      <c r="G318" s="290"/>
      <c r="H318" s="290">
        <v>950</v>
      </c>
      <c r="I318" s="291">
        <v>950</v>
      </c>
      <c r="J318" s="292" t="s">
        <v>677</v>
      </c>
      <c r="K318" s="161">
        <f>H318-F318</f>
        <v>250</v>
      </c>
      <c r="L318" s="162">
        <f>K318/F318</f>
        <v>0.35714285714285715</v>
      </c>
      <c r="M318" s="157" t="s">
        <v>593</v>
      </c>
      <c r="N318" s="163">
        <v>45261</v>
      </c>
      <c r="O318" s="37"/>
      <c r="S318" s="55" t="s">
        <v>861</v>
      </c>
      <c r="U318" s="37"/>
      <c r="X318" s="55"/>
      <c r="Z318" s="37"/>
      <c r="AC318" s="55"/>
      <c r="AE318" s="37"/>
      <c r="AH318" s="55"/>
      <c r="AJ318" s="37"/>
      <c r="AM318" s="55"/>
    </row>
    <row r="319" spans="1:39" ht="12.75" customHeight="1">
      <c r="A319" s="210">
        <v>194</v>
      </c>
      <c r="B319" s="211">
        <v>45184</v>
      </c>
      <c r="C319" s="53"/>
      <c r="D319" s="53" t="s">
        <v>541</v>
      </c>
      <c r="E319" s="212" t="s">
        <v>590</v>
      </c>
      <c r="F319" s="51" t="s">
        <v>868</v>
      </c>
      <c r="G319" s="51"/>
      <c r="H319" s="51"/>
      <c r="I319" s="51">
        <v>480</v>
      </c>
      <c r="J319" s="51" t="s">
        <v>591</v>
      </c>
      <c r="K319" s="51"/>
      <c r="L319" s="51"/>
      <c r="M319" s="51"/>
      <c r="N319" s="51"/>
      <c r="O319" s="37"/>
      <c r="S319" s="55" t="s">
        <v>861</v>
      </c>
      <c r="U319" s="37"/>
      <c r="X319" s="55"/>
      <c r="Z319" s="37"/>
      <c r="AC319" s="55"/>
      <c r="AE319" s="37"/>
      <c r="AH319" s="55"/>
      <c r="AJ319" s="37"/>
      <c r="AM319" s="55"/>
    </row>
    <row r="320" spans="1:39" ht="12.75" customHeight="1">
      <c r="A320" s="210">
        <v>195</v>
      </c>
      <c r="B320" s="211">
        <v>45203</v>
      </c>
      <c r="C320" s="53"/>
      <c r="D320" s="53" t="s">
        <v>176</v>
      </c>
      <c r="E320" s="212" t="s">
        <v>590</v>
      </c>
      <c r="F320" s="51" t="s">
        <v>869</v>
      </c>
      <c r="G320" s="51"/>
      <c r="H320" s="51"/>
      <c r="I320" s="51">
        <v>1198</v>
      </c>
      <c r="J320" s="51" t="s">
        <v>591</v>
      </c>
      <c r="K320" s="51"/>
      <c r="L320" s="51"/>
      <c r="M320" s="51"/>
      <c r="N320" s="51"/>
      <c r="O320" s="37"/>
      <c r="S320" s="55" t="s">
        <v>874</v>
      </c>
      <c r="U320" s="37"/>
      <c r="X320" s="55"/>
      <c r="Z320" s="37"/>
      <c r="AC320" s="55"/>
      <c r="AE320" s="37"/>
      <c r="AH320" s="55"/>
      <c r="AJ320" s="37"/>
      <c r="AM320" s="55"/>
    </row>
    <row r="321" spans="1:39" ht="12.75" customHeight="1">
      <c r="A321" s="210">
        <v>196</v>
      </c>
      <c r="B321" s="211">
        <v>45216</v>
      </c>
      <c r="C321" s="53"/>
      <c r="D321" s="53" t="s">
        <v>107</v>
      </c>
      <c r="E321" s="212" t="s">
        <v>590</v>
      </c>
      <c r="F321" s="51" t="s">
        <v>870</v>
      </c>
      <c r="G321" s="51"/>
      <c r="H321" s="51"/>
      <c r="I321" s="51">
        <v>6870</v>
      </c>
      <c r="J321" s="51" t="s">
        <v>591</v>
      </c>
      <c r="K321" s="51"/>
      <c r="L321" s="51"/>
      <c r="M321" s="51"/>
      <c r="N321" s="51"/>
      <c r="O321" s="37"/>
      <c r="S321" s="55" t="s">
        <v>874</v>
      </c>
      <c r="U321" s="37"/>
      <c r="X321" s="55"/>
      <c r="Z321" s="37"/>
      <c r="AC321" s="55"/>
      <c r="AE321" s="37"/>
      <c r="AH321" s="55"/>
      <c r="AJ321" s="37"/>
      <c r="AM321" s="55"/>
    </row>
    <row r="322" spans="1:39" ht="12.75" customHeight="1">
      <c r="A322" s="287">
        <v>197</v>
      </c>
      <c r="B322" s="288">
        <v>45216</v>
      </c>
      <c r="C322" s="288"/>
      <c r="D322" s="289" t="s">
        <v>871</v>
      </c>
      <c r="E322" s="290" t="s">
        <v>590</v>
      </c>
      <c r="F322" s="158">
        <v>1090</v>
      </c>
      <c r="G322" s="290"/>
      <c r="H322" s="290">
        <v>1415</v>
      </c>
      <c r="I322" s="291">
        <v>1415</v>
      </c>
      <c r="J322" s="292" t="s">
        <v>677</v>
      </c>
      <c r="K322" s="161">
        <f>H322-F322</f>
        <v>325</v>
      </c>
      <c r="L322" s="162">
        <f>K322/F322</f>
        <v>0.29816513761467889</v>
      </c>
      <c r="M322" s="157" t="s">
        <v>593</v>
      </c>
      <c r="N322" s="163">
        <v>45282</v>
      </c>
      <c r="O322" s="37"/>
      <c r="S322" s="55" t="s">
        <v>861</v>
      </c>
      <c r="U322" s="37"/>
      <c r="X322" s="55"/>
      <c r="Z322" s="37"/>
      <c r="AC322" s="55"/>
      <c r="AE322" s="37"/>
      <c r="AH322" s="55"/>
      <c r="AJ322" s="37"/>
      <c r="AM322" s="55"/>
    </row>
    <row r="323" spans="1:39" ht="12.75" customHeight="1">
      <c r="A323" s="287">
        <v>198</v>
      </c>
      <c r="B323" s="288">
        <v>45236</v>
      </c>
      <c r="C323" s="288"/>
      <c r="D323" s="289" t="s">
        <v>876</v>
      </c>
      <c r="E323" s="290" t="s">
        <v>590</v>
      </c>
      <c r="F323" s="158">
        <v>1270</v>
      </c>
      <c r="G323" s="290"/>
      <c r="H323" s="290">
        <v>1613</v>
      </c>
      <c r="I323" s="291">
        <v>1613</v>
      </c>
      <c r="J323" s="292" t="s">
        <v>677</v>
      </c>
      <c r="K323" s="161">
        <f>H323-F323</f>
        <v>343</v>
      </c>
      <c r="L323" s="162">
        <f>K323/F323</f>
        <v>0.27007874015748029</v>
      </c>
      <c r="M323" s="157" t="s">
        <v>593</v>
      </c>
      <c r="N323" s="163">
        <v>45246</v>
      </c>
      <c r="O323" s="37"/>
      <c r="S323" s="55" t="s">
        <v>874</v>
      </c>
      <c r="U323" s="37"/>
      <c r="X323" s="55"/>
      <c r="Z323" s="37"/>
      <c r="AC323" s="55"/>
      <c r="AE323" s="37"/>
      <c r="AH323" s="55"/>
      <c r="AJ323" s="37"/>
      <c r="AM323" s="55"/>
    </row>
    <row r="324" spans="1:39" ht="12.75" customHeight="1">
      <c r="A324" s="210">
        <v>199</v>
      </c>
      <c r="B324" s="211">
        <v>45251</v>
      </c>
      <c r="C324" s="53"/>
      <c r="D324" s="53" t="s">
        <v>880</v>
      </c>
      <c r="E324" s="212" t="s">
        <v>590</v>
      </c>
      <c r="F324" s="51" t="s">
        <v>881</v>
      </c>
      <c r="G324" s="51"/>
      <c r="H324" s="51"/>
      <c r="I324" s="51">
        <v>1490</v>
      </c>
      <c r="J324" s="51" t="s">
        <v>591</v>
      </c>
      <c r="K324" s="51"/>
      <c r="L324" s="51"/>
      <c r="M324" s="51"/>
      <c r="N324" s="51"/>
      <c r="O324" s="37"/>
      <c r="S324" s="55" t="s">
        <v>861</v>
      </c>
      <c r="U324" s="37"/>
      <c r="X324" s="55"/>
      <c r="Z324" s="37"/>
      <c r="AC324" s="55"/>
      <c r="AE324" s="37"/>
      <c r="AH324" s="55"/>
      <c r="AJ324" s="37"/>
      <c r="AM324" s="55"/>
    </row>
    <row r="325" spans="1:39" ht="12.75" customHeight="1">
      <c r="A325" s="210">
        <v>200</v>
      </c>
      <c r="B325" s="211">
        <v>45254</v>
      </c>
      <c r="C325" s="53"/>
      <c r="D325" s="53" t="s">
        <v>876</v>
      </c>
      <c r="E325" s="212" t="s">
        <v>590</v>
      </c>
      <c r="F325" s="51" t="s">
        <v>884</v>
      </c>
      <c r="G325" s="51"/>
      <c r="H325" s="51"/>
      <c r="I325" s="51">
        <v>1806</v>
      </c>
      <c r="J325" s="51" t="s">
        <v>591</v>
      </c>
      <c r="K325" s="51"/>
      <c r="L325" s="51"/>
      <c r="M325" s="51"/>
      <c r="N325" s="51"/>
      <c r="O325" s="37"/>
      <c r="S325" s="55" t="s">
        <v>874</v>
      </c>
      <c r="U325" s="37"/>
      <c r="X325" s="55"/>
      <c r="Z325" s="37"/>
      <c r="AC325" s="55"/>
      <c r="AE325" s="37"/>
      <c r="AH325" s="55"/>
      <c r="AJ325" s="37"/>
      <c r="AM325" s="55"/>
    </row>
    <row r="326" spans="1:39" ht="12.75" customHeight="1">
      <c r="A326" s="210">
        <v>201</v>
      </c>
      <c r="B326" s="211">
        <v>45265</v>
      </c>
      <c r="C326" s="53"/>
      <c r="D326" s="227" t="s">
        <v>542</v>
      </c>
      <c r="E326" s="212" t="s">
        <v>590</v>
      </c>
      <c r="F326" s="51" t="s">
        <v>890</v>
      </c>
      <c r="G326" s="51"/>
      <c r="I326" s="51">
        <v>558</v>
      </c>
      <c r="J326" s="51" t="s">
        <v>591</v>
      </c>
      <c r="K326" s="51"/>
      <c r="L326" s="51"/>
      <c r="M326" s="51"/>
      <c r="N326" s="51"/>
      <c r="O326" s="37"/>
      <c r="S326" s="55" t="s">
        <v>861</v>
      </c>
      <c r="U326" s="37"/>
      <c r="X326" s="55"/>
      <c r="Z326" s="37"/>
      <c r="AC326" s="55"/>
      <c r="AE326" s="37"/>
      <c r="AH326" s="55"/>
      <c r="AJ326" s="37"/>
      <c r="AM326" s="55"/>
    </row>
    <row r="327" spans="1:39" ht="12.75" customHeight="1">
      <c r="A327" s="210">
        <v>202</v>
      </c>
      <c r="B327" s="211">
        <v>45272</v>
      </c>
      <c r="C327" s="53"/>
      <c r="D327" s="53" t="s">
        <v>894</v>
      </c>
      <c r="E327" s="212" t="s">
        <v>590</v>
      </c>
      <c r="F327" s="51" t="s">
        <v>895</v>
      </c>
      <c r="G327" s="51"/>
      <c r="H327" s="51"/>
      <c r="I327" s="51">
        <v>5512</v>
      </c>
      <c r="J327" s="51" t="s">
        <v>591</v>
      </c>
      <c r="K327" s="51"/>
      <c r="L327" s="51"/>
      <c r="M327" s="51"/>
      <c r="N327" s="51"/>
      <c r="O327" s="37"/>
      <c r="S327" s="55" t="s">
        <v>874</v>
      </c>
      <c r="U327" s="37"/>
      <c r="X327" s="55"/>
      <c r="Z327" s="37"/>
      <c r="AC327" s="55"/>
      <c r="AE327" s="37"/>
      <c r="AH327" s="55"/>
      <c r="AJ327" s="37"/>
      <c r="AM327" s="55"/>
    </row>
    <row r="328" spans="1:39" ht="12.75" customHeight="1">
      <c r="A328" s="210">
        <v>203</v>
      </c>
      <c r="B328" s="211">
        <v>45292</v>
      </c>
      <c r="C328" s="53"/>
      <c r="D328" s="53" t="s">
        <v>314</v>
      </c>
      <c r="E328" s="212" t="s">
        <v>590</v>
      </c>
      <c r="F328" s="51" t="s">
        <v>914</v>
      </c>
      <c r="G328" s="51"/>
      <c r="H328" s="51"/>
      <c r="I328" s="51">
        <v>4909</v>
      </c>
      <c r="J328" s="51" t="s">
        <v>591</v>
      </c>
      <c r="K328" s="51"/>
      <c r="L328" s="51"/>
      <c r="M328" s="51"/>
      <c r="N328" s="51"/>
      <c r="O328" s="37"/>
      <c r="S328" s="55"/>
      <c r="U328" s="37"/>
      <c r="X328" s="55"/>
      <c r="Z328" s="37"/>
      <c r="AC328" s="55"/>
      <c r="AE328" s="37"/>
      <c r="AH328" s="55"/>
      <c r="AJ328" s="37"/>
      <c r="AM328" s="55"/>
    </row>
    <row r="329" spans="1:39" ht="12.75" customHeight="1">
      <c r="A329" s="210">
        <v>204</v>
      </c>
      <c r="B329" s="211">
        <v>45294</v>
      </c>
      <c r="C329" s="53"/>
      <c r="D329" s="53" t="s">
        <v>540</v>
      </c>
      <c r="E329" s="212" t="s">
        <v>590</v>
      </c>
      <c r="F329" s="51" t="s">
        <v>925</v>
      </c>
      <c r="G329" s="51"/>
      <c r="H329" s="51"/>
      <c r="I329" s="51">
        <v>1080</v>
      </c>
      <c r="J329" s="51" t="s">
        <v>591</v>
      </c>
      <c r="K329" s="51"/>
      <c r="L329" s="51"/>
      <c r="M329" s="51"/>
      <c r="N329" s="51"/>
      <c r="O329" s="37"/>
      <c r="S329" s="55"/>
      <c r="U329" s="37"/>
      <c r="X329" s="55"/>
      <c r="Z329" s="37"/>
      <c r="AC329" s="55"/>
      <c r="AE329" s="37"/>
      <c r="AH329" s="55"/>
      <c r="AJ329" s="37"/>
      <c r="AM329" s="55"/>
    </row>
    <row r="330" spans="1:39" ht="12.75" customHeight="1">
      <c r="A330" s="210">
        <v>205</v>
      </c>
      <c r="B330" s="211">
        <v>45315</v>
      </c>
      <c r="C330" s="53"/>
      <c r="D330" s="53" t="s">
        <v>315</v>
      </c>
      <c r="E330" s="212" t="s">
        <v>590</v>
      </c>
      <c r="F330" s="51" t="s">
        <v>1043</v>
      </c>
      <c r="G330" s="51"/>
      <c r="H330" s="51"/>
      <c r="I330" s="51">
        <v>2077</v>
      </c>
      <c r="J330" s="51" t="s">
        <v>591</v>
      </c>
      <c r="K330" s="51"/>
      <c r="L330" s="51"/>
      <c r="M330" s="51"/>
      <c r="N330" s="51"/>
      <c r="O330" s="37"/>
      <c r="S330" s="55"/>
      <c r="U330" s="37"/>
      <c r="X330" s="55"/>
      <c r="Z330" s="37"/>
      <c r="AC330" s="55"/>
      <c r="AE330" s="37"/>
      <c r="AH330" s="55"/>
      <c r="AJ330" s="37"/>
      <c r="AM330" s="55"/>
    </row>
    <row r="331" spans="1:39" ht="12.75" customHeight="1">
      <c r="A331" s="210">
        <v>206</v>
      </c>
      <c r="B331" s="211">
        <v>45320</v>
      </c>
      <c r="C331" s="53"/>
      <c r="D331" s="53" t="s">
        <v>1140</v>
      </c>
      <c r="E331" s="212" t="s">
        <v>590</v>
      </c>
      <c r="F331" s="51" t="s">
        <v>1141</v>
      </c>
      <c r="G331" s="51"/>
      <c r="H331" s="51"/>
      <c r="I331" s="51">
        <v>2906</v>
      </c>
      <c r="J331" s="51" t="s">
        <v>591</v>
      </c>
      <c r="K331" s="51"/>
      <c r="L331" s="51"/>
      <c r="M331" s="51"/>
      <c r="N331" s="51"/>
      <c r="O331" s="37"/>
      <c r="S331" s="55"/>
      <c r="U331" s="37"/>
      <c r="X331" s="55"/>
      <c r="Z331" s="37"/>
      <c r="AC331" s="55"/>
      <c r="AE331" s="37"/>
      <c r="AH331" s="55"/>
      <c r="AJ331" s="37"/>
      <c r="AM331" s="55"/>
    </row>
    <row r="332" spans="1:39" ht="12.75" customHeight="1">
      <c r="A332" s="53"/>
      <c r="B332" s="53"/>
      <c r="C332" s="53"/>
      <c r="D332" s="53"/>
      <c r="E332" s="53"/>
      <c r="F332" s="51"/>
      <c r="G332" s="51"/>
      <c r="H332" s="51"/>
      <c r="I332" s="51"/>
      <c r="J332" s="31"/>
      <c r="K332" s="51"/>
      <c r="L332" s="51"/>
      <c r="M332" s="51"/>
      <c r="N332" s="53"/>
      <c r="O332" s="37"/>
      <c r="S332" s="55"/>
      <c r="U332" s="37"/>
      <c r="X332" s="55"/>
      <c r="Z332" s="37"/>
      <c r="AC332" s="55"/>
      <c r="AE332" s="37"/>
      <c r="AH332" s="55"/>
      <c r="AJ332" s="37"/>
      <c r="AM332" s="55"/>
    </row>
    <row r="333" spans="1:39" ht="12.75" customHeight="1">
      <c r="B333" s="213" t="s">
        <v>837</v>
      </c>
      <c r="F333" s="55"/>
      <c r="G333" s="55"/>
      <c r="H333" s="55"/>
      <c r="I333" s="55"/>
      <c r="J333" s="37"/>
      <c r="K333" s="55"/>
      <c r="L333" s="55"/>
      <c r="M333" s="55"/>
      <c r="O333" s="37"/>
      <c r="S333" s="55"/>
      <c r="U333" s="37"/>
      <c r="X333" s="55"/>
      <c r="Z333" s="37"/>
      <c r="AC333" s="55"/>
      <c r="AE333" s="37"/>
      <c r="AH333" s="55"/>
      <c r="AJ333" s="37"/>
      <c r="AM333" s="55"/>
    </row>
    <row r="334" spans="1:39" ht="12.75" customHeight="1">
      <c r="A334" s="214"/>
      <c r="F334" s="55"/>
      <c r="G334" s="55"/>
      <c r="H334" s="55"/>
      <c r="I334" s="55"/>
      <c r="J334" s="37"/>
      <c r="K334" s="55"/>
      <c r="L334" s="55"/>
      <c r="M334" s="55"/>
      <c r="O334" s="37"/>
      <c r="S334" s="55"/>
      <c r="U334" s="37"/>
      <c r="X334" s="55"/>
      <c r="Z334" s="37"/>
      <c r="AC334" s="55"/>
      <c r="AE334" s="37"/>
      <c r="AH334" s="55"/>
      <c r="AJ334" s="37"/>
      <c r="AM334" s="55"/>
    </row>
    <row r="335" spans="1:39" ht="12.75" customHeight="1">
      <c r="A335" s="214"/>
      <c r="F335" s="55"/>
      <c r="G335" s="55"/>
      <c r="H335" s="55"/>
      <c r="I335" s="55"/>
      <c r="J335" s="37"/>
      <c r="K335" s="55"/>
      <c r="L335" s="55"/>
      <c r="M335" s="55"/>
      <c r="O335" s="37"/>
      <c r="S335" s="55"/>
    </row>
    <row r="336" spans="1:39" ht="12.75" customHeight="1">
      <c r="A336" s="51"/>
      <c r="F336" s="55"/>
      <c r="G336" s="55"/>
      <c r="H336" s="55"/>
      <c r="I336" s="55"/>
      <c r="J336" s="37"/>
      <c r="K336" s="55"/>
      <c r="L336" s="55"/>
      <c r="M336" s="55"/>
      <c r="O336" s="37"/>
      <c r="S336" s="55"/>
    </row>
    <row r="337" spans="6:19" ht="12.75" customHeight="1">
      <c r="F337" s="55"/>
      <c r="G337" s="55"/>
      <c r="H337" s="55"/>
      <c r="I337" s="55"/>
      <c r="J337" s="37"/>
      <c r="K337" s="55"/>
      <c r="L337" s="55"/>
      <c r="M337" s="55"/>
      <c r="O337" s="37"/>
      <c r="S337" s="55"/>
    </row>
    <row r="338" spans="6:19" ht="12.75" customHeight="1">
      <c r="F338" s="55"/>
      <c r="G338" s="55"/>
      <c r="H338" s="55"/>
      <c r="I338" s="55"/>
      <c r="J338" s="37"/>
      <c r="K338" s="55"/>
      <c r="L338" s="55"/>
      <c r="M338" s="55"/>
      <c r="O338" s="37"/>
      <c r="S338" s="55"/>
    </row>
    <row r="339" spans="6:19" ht="12.75" customHeight="1">
      <c r="F339" s="55"/>
      <c r="G339" s="55"/>
      <c r="H339" s="55"/>
      <c r="I339" s="55"/>
      <c r="J339" s="37"/>
      <c r="K339" s="55"/>
      <c r="L339" s="55"/>
      <c r="M339" s="55"/>
      <c r="O339" s="37"/>
      <c r="S339" s="55"/>
    </row>
    <row r="340" spans="6:19" ht="12.75" customHeight="1">
      <c r="F340" s="55"/>
      <c r="G340" s="55"/>
      <c r="H340" s="55"/>
      <c r="I340" s="55"/>
      <c r="J340" s="37"/>
      <c r="K340" s="55"/>
      <c r="L340" s="55"/>
      <c r="M340" s="55"/>
      <c r="O340" s="37"/>
      <c r="S340" s="55"/>
    </row>
    <row r="341" spans="6:19" ht="12.75" customHeight="1">
      <c r="F341" s="55"/>
      <c r="G341" s="55"/>
      <c r="H341" s="55"/>
      <c r="I341" s="55"/>
      <c r="J341" s="37"/>
      <c r="K341" s="55"/>
      <c r="L341" s="55"/>
      <c r="M341" s="55"/>
      <c r="O341" s="37"/>
      <c r="S341" s="55"/>
    </row>
    <row r="342" spans="6:19" ht="12.75" customHeight="1">
      <c r="F342" s="55"/>
      <c r="G342" s="55"/>
      <c r="H342" s="55"/>
      <c r="I342" s="55"/>
      <c r="J342" s="37"/>
      <c r="K342" s="55"/>
      <c r="L342" s="55"/>
      <c r="M342" s="55"/>
      <c r="O342" s="37"/>
      <c r="S342" s="55"/>
    </row>
    <row r="343" spans="6:19" ht="12.75" customHeight="1">
      <c r="F343" s="55"/>
      <c r="G343" s="55"/>
      <c r="H343" s="55"/>
      <c r="I343" s="55"/>
      <c r="J343" s="37"/>
      <c r="K343" s="55"/>
      <c r="L343" s="55"/>
      <c r="M343" s="55"/>
      <c r="O343" s="37"/>
      <c r="S343" s="55"/>
    </row>
    <row r="344" spans="6:19" ht="12.75" customHeight="1">
      <c r="F344" s="55"/>
      <c r="G344" s="55"/>
      <c r="H344" s="55"/>
      <c r="I344" s="55"/>
      <c r="J344" s="37"/>
      <c r="K344" s="55"/>
      <c r="L344" s="55"/>
      <c r="M344" s="55"/>
      <c r="O344" s="37"/>
      <c r="S344" s="55"/>
    </row>
    <row r="345" spans="6:19" ht="12.75" customHeight="1">
      <c r="F345" s="55"/>
      <c r="G345" s="55"/>
      <c r="H345" s="55"/>
      <c r="I345" s="55"/>
      <c r="J345" s="37"/>
      <c r="K345" s="55"/>
      <c r="L345" s="55"/>
      <c r="M345" s="55"/>
      <c r="O345" s="37"/>
      <c r="S345" s="55"/>
    </row>
    <row r="346" spans="6:19" ht="12.75" customHeight="1">
      <c r="F346" s="55"/>
      <c r="G346" s="55"/>
      <c r="H346" s="55"/>
      <c r="I346" s="55"/>
      <c r="J346" s="37"/>
      <c r="K346" s="55"/>
      <c r="L346" s="55"/>
      <c r="M346" s="55"/>
      <c r="O346" s="37"/>
      <c r="S346" s="55"/>
    </row>
    <row r="347" spans="6:19" ht="12.75" customHeight="1">
      <c r="F347" s="55"/>
      <c r="G347" s="55"/>
      <c r="H347" s="55"/>
      <c r="I347" s="55"/>
      <c r="J347" s="37"/>
      <c r="K347" s="55"/>
      <c r="L347" s="55"/>
      <c r="M347" s="55"/>
      <c r="O347" s="37"/>
      <c r="S347" s="55"/>
    </row>
    <row r="348" spans="6:19" ht="12.75" customHeight="1">
      <c r="F348" s="55"/>
      <c r="G348" s="55"/>
      <c r="H348" s="55"/>
      <c r="I348" s="55"/>
      <c r="J348" s="37"/>
      <c r="K348" s="55"/>
      <c r="L348" s="55"/>
      <c r="M348" s="55"/>
      <c r="O348" s="37"/>
      <c r="S348" s="55"/>
    </row>
    <row r="349" spans="6:19" ht="12.75" customHeight="1">
      <c r="F349" s="55"/>
      <c r="G349" s="55"/>
      <c r="H349" s="55"/>
      <c r="I349" s="55"/>
      <c r="J349" s="37"/>
      <c r="K349" s="55"/>
      <c r="L349" s="55"/>
      <c r="M349" s="55"/>
      <c r="O349" s="37"/>
      <c r="S349" s="55"/>
    </row>
    <row r="350" spans="6:19" ht="12.75" customHeight="1">
      <c r="F350" s="55"/>
      <c r="G350" s="55"/>
      <c r="H350" s="55"/>
      <c r="I350" s="55"/>
      <c r="J350" s="37"/>
      <c r="K350" s="55"/>
      <c r="L350" s="55"/>
      <c r="M350" s="55"/>
      <c r="O350" s="37"/>
      <c r="S350" s="55"/>
    </row>
    <row r="351" spans="6:19" ht="12.75" customHeight="1">
      <c r="F351" s="55"/>
      <c r="G351" s="55"/>
      <c r="H351" s="55"/>
      <c r="I351" s="55"/>
      <c r="J351" s="37"/>
      <c r="K351" s="55"/>
      <c r="L351" s="55"/>
      <c r="M351" s="55"/>
      <c r="O351" s="37"/>
      <c r="S351" s="55"/>
    </row>
    <row r="352" spans="6:19" ht="12.75" customHeight="1">
      <c r="F352" s="55"/>
      <c r="G352" s="55"/>
      <c r="H352" s="55"/>
      <c r="I352" s="55"/>
      <c r="J352" s="37"/>
      <c r="K352" s="55"/>
      <c r="L352" s="55"/>
      <c r="M352" s="55"/>
      <c r="O352" s="37"/>
      <c r="S352" s="55"/>
    </row>
    <row r="353" spans="6:19" ht="12.75" customHeight="1">
      <c r="F353" s="55"/>
      <c r="G353" s="55"/>
      <c r="H353" s="55"/>
      <c r="I353" s="55"/>
      <c r="J353" s="37"/>
      <c r="K353" s="55"/>
      <c r="L353" s="55"/>
      <c r="M353" s="55"/>
      <c r="O353" s="37"/>
      <c r="S353" s="55"/>
    </row>
    <row r="354" spans="6:19" ht="12.75" customHeight="1">
      <c r="F354" s="55"/>
      <c r="G354" s="55"/>
      <c r="H354" s="55"/>
      <c r="I354" s="55"/>
      <c r="J354" s="37"/>
      <c r="K354" s="55"/>
      <c r="L354" s="55"/>
      <c r="M354" s="55"/>
      <c r="O354" s="37"/>
      <c r="S354" s="55"/>
    </row>
    <row r="355" spans="6:19" ht="12.75" customHeight="1">
      <c r="F355" s="55"/>
      <c r="G355" s="55"/>
      <c r="H355" s="55"/>
      <c r="I355" s="55"/>
      <c r="J355" s="37"/>
      <c r="K355" s="55"/>
      <c r="L355" s="55"/>
      <c r="M355" s="55"/>
      <c r="O355" s="37"/>
      <c r="S355" s="55"/>
    </row>
    <row r="356" spans="6:19" ht="12.75" customHeight="1">
      <c r="F356" s="55"/>
      <c r="G356" s="55"/>
      <c r="H356" s="55"/>
      <c r="I356" s="55"/>
      <c r="J356" s="37"/>
      <c r="K356" s="55"/>
      <c r="L356" s="55"/>
      <c r="M356" s="55"/>
      <c r="O356" s="37"/>
      <c r="S356" s="55"/>
    </row>
    <row r="357" spans="6:19" ht="12.75" customHeight="1">
      <c r="F357" s="55"/>
      <c r="G357" s="55"/>
      <c r="H357" s="55"/>
      <c r="I357" s="55"/>
      <c r="J357" s="37"/>
      <c r="K357" s="55"/>
      <c r="L357" s="55"/>
      <c r="M357" s="55"/>
      <c r="O357" s="37"/>
      <c r="S357" s="55"/>
    </row>
    <row r="358" spans="6:19" ht="12.75" customHeight="1">
      <c r="F358" s="55"/>
      <c r="G358" s="55"/>
      <c r="H358" s="55"/>
      <c r="I358" s="55"/>
      <c r="J358" s="37"/>
      <c r="K358" s="55"/>
      <c r="L358" s="55"/>
      <c r="M358" s="55"/>
      <c r="O358" s="37"/>
      <c r="S358" s="55"/>
    </row>
    <row r="359" spans="6:19" ht="12.75" customHeight="1">
      <c r="F359" s="55"/>
      <c r="G359" s="55"/>
      <c r="H359" s="55"/>
      <c r="I359" s="55"/>
      <c r="J359" s="37"/>
      <c r="K359" s="55"/>
      <c r="L359" s="55"/>
      <c r="M359" s="55"/>
      <c r="O359" s="37"/>
      <c r="S359" s="55"/>
    </row>
    <row r="360" spans="6:19" ht="12.75" customHeight="1">
      <c r="F360" s="55"/>
      <c r="G360" s="55"/>
      <c r="H360" s="55"/>
      <c r="I360" s="55"/>
      <c r="J360" s="37"/>
      <c r="K360" s="55"/>
      <c r="L360" s="55"/>
      <c r="M360" s="55"/>
      <c r="O360" s="37"/>
      <c r="S360" s="55"/>
    </row>
    <row r="361" spans="6:19" ht="12.75" customHeight="1">
      <c r="F361" s="55"/>
      <c r="G361" s="55"/>
      <c r="H361" s="55"/>
      <c r="I361" s="55"/>
      <c r="J361" s="37"/>
      <c r="K361" s="55"/>
      <c r="L361" s="55"/>
      <c r="M361" s="55"/>
      <c r="O361" s="37"/>
      <c r="S361" s="55"/>
    </row>
    <row r="362" spans="6:19" ht="12.75" customHeight="1">
      <c r="F362" s="55"/>
      <c r="G362" s="55"/>
      <c r="H362" s="55"/>
      <c r="I362" s="55"/>
      <c r="J362" s="37"/>
      <c r="K362" s="55"/>
      <c r="L362" s="55"/>
      <c r="M362" s="55"/>
      <c r="O362" s="37"/>
      <c r="S362" s="55"/>
    </row>
    <row r="363" spans="6:19" ht="12.75" customHeight="1">
      <c r="F363" s="55"/>
      <c r="G363" s="55"/>
      <c r="H363" s="55"/>
      <c r="I363" s="55"/>
      <c r="J363" s="37"/>
      <c r="K363" s="55"/>
      <c r="L363" s="55"/>
      <c r="M363" s="55"/>
      <c r="O363" s="37"/>
      <c r="S363" s="55"/>
    </row>
    <row r="364" spans="6:19" ht="12.75" customHeight="1">
      <c r="F364" s="55"/>
      <c r="G364" s="55"/>
      <c r="H364" s="55"/>
      <c r="I364" s="55"/>
      <c r="J364" s="37"/>
      <c r="K364" s="55"/>
      <c r="L364" s="55"/>
      <c r="M364" s="55"/>
      <c r="O364" s="37"/>
      <c r="S364" s="55"/>
    </row>
    <row r="365" spans="6:19" ht="12.75" customHeight="1">
      <c r="F365" s="55"/>
      <c r="G365" s="55"/>
      <c r="H365" s="55"/>
      <c r="I365" s="55"/>
      <c r="J365" s="37"/>
      <c r="K365" s="55"/>
      <c r="L365" s="55"/>
      <c r="M365" s="55"/>
      <c r="O365" s="37"/>
      <c r="S365" s="55"/>
    </row>
    <row r="366" spans="6:19" ht="12.75" customHeight="1">
      <c r="F366" s="55"/>
      <c r="G366" s="55"/>
      <c r="H366" s="55"/>
      <c r="I366" s="55"/>
      <c r="J366" s="37"/>
      <c r="K366" s="55"/>
      <c r="L366" s="55"/>
      <c r="M366" s="55"/>
      <c r="O366" s="37"/>
      <c r="S366" s="55"/>
    </row>
    <row r="367" spans="6:19" ht="12.75" customHeight="1">
      <c r="F367" s="55"/>
      <c r="G367" s="55"/>
      <c r="H367" s="55"/>
      <c r="I367" s="55"/>
      <c r="J367" s="37"/>
      <c r="K367" s="55"/>
      <c r="L367" s="55"/>
      <c r="M367" s="55"/>
      <c r="O367" s="37"/>
      <c r="S367" s="55"/>
    </row>
    <row r="368" spans="6:19" ht="12.75" customHeight="1">
      <c r="F368" s="55"/>
      <c r="G368" s="55"/>
      <c r="H368" s="55"/>
      <c r="I368" s="55"/>
      <c r="J368" s="37"/>
      <c r="K368" s="55"/>
      <c r="L368" s="55"/>
      <c r="M368" s="55"/>
      <c r="O368" s="37"/>
      <c r="S368" s="55"/>
    </row>
    <row r="369" spans="6:19" ht="12.75" customHeight="1">
      <c r="F369" s="55"/>
      <c r="G369" s="55"/>
      <c r="H369" s="55"/>
      <c r="I369" s="55"/>
      <c r="J369" s="37"/>
      <c r="K369" s="55"/>
      <c r="L369" s="55"/>
      <c r="M369" s="55"/>
      <c r="O369" s="37"/>
      <c r="S369" s="55"/>
    </row>
    <row r="370" spans="6:19" ht="12.75" customHeight="1">
      <c r="F370" s="55"/>
      <c r="G370" s="55"/>
      <c r="H370" s="55"/>
      <c r="I370" s="55"/>
      <c r="J370" s="37"/>
      <c r="K370" s="55"/>
      <c r="L370" s="55"/>
      <c r="M370" s="55"/>
      <c r="O370" s="37"/>
      <c r="S370" s="55"/>
    </row>
    <row r="371" spans="6:19" ht="12.75" customHeight="1">
      <c r="F371" s="55"/>
      <c r="G371" s="55"/>
      <c r="H371" s="55"/>
      <c r="I371" s="55"/>
      <c r="J371" s="37"/>
      <c r="K371" s="55"/>
      <c r="L371" s="55"/>
      <c r="M371" s="55"/>
      <c r="O371" s="37"/>
      <c r="S371" s="55"/>
    </row>
    <row r="372" spans="6:19" ht="12.75" customHeight="1">
      <c r="F372" s="55"/>
      <c r="G372" s="55"/>
      <c r="H372" s="55"/>
      <c r="I372" s="55"/>
      <c r="J372" s="37"/>
      <c r="K372" s="55"/>
      <c r="L372" s="55"/>
      <c r="M372" s="55"/>
      <c r="O372" s="37"/>
      <c r="S372" s="55"/>
    </row>
    <row r="373" spans="6:19" ht="12.75" customHeight="1">
      <c r="F373" s="55"/>
      <c r="G373" s="55"/>
      <c r="H373" s="55"/>
      <c r="I373" s="55"/>
      <c r="J373" s="37"/>
      <c r="K373" s="55"/>
      <c r="L373" s="55"/>
      <c r="M373" s="55"/>
      <c r="O373" s="37"/>
      <c r="S373" s="55"/>
    </row>
    <row r="374" spans="6:19" ht="12.75" customHeight="1">
      <c r="F374" s="55"/>
      <c r="G374" s="55"/>
      <c r="H374" s="55"/>
      <c r="I374" s="55"/>
      <c r="J374" s="37"/>
      <c r="K374" s="55"/>
      <c r="L374" s="55"/>
      <c r="M374" s="55"/>
      <c r="O374" s="37"/>
      <c r="S374" s="55"/>
    </row>
    <row r="375" spans="6:19" ht="12.75" customHeight="1">
      <c r="F375" s="55"/>
      <c r="G375" s="55"/>
      <c r="H375" s="55"/>
      <c r="I375" s="55"/>
      <c r="J375" s="37"/>
      <c r="K375" s="55"/>
      <c r="L375" s="55"/>
      <c r="M375" s="55"/>
      <c r="O375" s="37"/>
      <c r="S375" s="55"/>
    </row>
    <row r="376" spans="6:19" ht="12.75" customHeight="1">
      <c r="F376" s="55"/>
      <c r="G376" s="55"/>
      <c r="H376" s="55"/>
      <c r="I376" s="55"/>
      <c r="J376" s="37"/>
      <c r="K376" s="55"/>
      <c r="L376" s="55"/>
      <c r="M376" s="55"/>
      <c r="O376" s="37"/>
      <c r="S376" s="55"/>
    </row>
    <row r="377" spans="6:19" ht="12.75" customHeight="1">
      <c r="F377" s="55"/>
      <c r="G377" s="55"/>
      <c r="H377" s="55"/>
      <c r="I377" s="55"/>
      <c r="J377" s="37"/>
      <c r="K377" s="55"/>
      <c r="L377" s="55"/>
      <c r="M377" s="55"/>
      <c r="O377" s="37"/>
      <c r="S377" s="55"/>
    </row>
    <row r="378" spans="6:19" ht="12.75" customHeight="1">
      <c r="F378" s="55"/>
      <c r="G378" s="55"/>
      <c r="H378" s="55"/>
      <c r="I378" s="55"/>
      <c r="J378" s="37"/>
      <c r="K378" s="55"/>
      <c r="L378" s="55"/>
      <c r="M378" s="55"/>
      <c r="O378" s="37"/>
      <c r="S378" s="55"/>
    </row>
    <row r="379" spans="6:19" ht="12.75" customHeight="1">
      <c r="F379" s="55"/>
      <c r="G379" s="55"/>
      <c r="H379" s="55"/>
      <c r="I379" s="55"/>
      <c r="J379" s="37"/>
      <c r="K379" s="55"/>
      <c r="L379" s="55"/>
      <c r="M379" s="55"/>
      <c r="O379" s="37"/>
      <c r="S379" s="55"/>
    </row>
    <row r="380" spans="6:19" ht="12.75" customHeight="1">
      <c r="F380" s="55"/>
      <c r="G380" s="55"/>
      <c r="H380" s="55"/>
      <c r="I380" s="55"/>
      <c r="J380" s="37"/>
      <c r="K380" s="55"/>
      <c r="L380" s="55"/>
      <c r="M380" s="55"/>
      <c r="O380" s="37"/>
      <c r="S380" s="55"/>
    </row>
    <row r="381" spans="6:19" ht="12.75" customHeight="1">
      <c r="F381" s="55"/>
      <c r="G381" s="55"/>
      <c r="H381" s="55"/>
      <c r="I381" s="55"/>
      <c r="J381" s="37"/>
      <c r="K381" s="55"/>
      <c r="L381" s="55"/>
      <c r="M381" s="55"/>
      <c r="O381" s="37"/>
      <c r="S381" s="55"/>
    </row>
    <row r="382" spans="6:19" ht="12.75" customHeight="1">
      <c r="F382" s="55"/>
      <c r="G382" s="55"/>
      <c r="H382" s="55"/>
      <c r="I382" s="55"/>
      <c r="J382" s="37"/>
      <c r="K382" s="55"/>
      <c r="L382" s="55"/>
      <c r="M382" s="55"/>
      <c r="O382" s="37"/>
      <c r="S382" s="55"/>
    </row>
    <row r="383" spans="6:19" ht="12.75" customHeight="1">
      <c r="F383" s="55"/>
      <c r="G383" s="55"/>
      <c r="H383" s="55"/>
      <c r="I383" s="55"/>
      <c r="J383" s="37"/>
      <c r="K383" s="55"/>
      <c r="L383" s="55"/>
      <c r="M383" s="55"/>
      <c r="O383" s="37"/>
      <c r="S383" s="55"/>
    </row>
    <row r="384" spans="6:19" ht="12.75" customHeight="1">
      <c r="F384" s="55"/>
      <c r="G384" s="55"/>
      <c r="H384" s="55"/>
      <c r="I384" s="55"/>
      <c r="J384" s="37"/>
      <c r="K384" s="55"/>
      <c r="L384" s="55"/>
      <c r="M384" s="55"/>
      <c r="O384" s="37"/>
      <c r="S384" s="55"/>
    </row>
    <row r="385" spans="6:19" ht="12.75" customHeight="1">
      <c r="F385" s="55"/>
      <c r="G385" s="55"/>
      <c r="H385" s="55"/>
      <c r="I385" s="55"/>
      <c r="J385" s="37"/>
      <c r="K385" s="55"/>
      <c r="L385" s="55"/>
      <c r="M385" s="55"/>
      <c r="O385" s="37"/>
      <c r="S385" s="55"/>
    </row>
    <row r="386" spans="6:19" ht="12.75" customHeight="1">
      <c r="F386" s="55"/>
      <c r="G386" s="55"/>
      <c r="H386" s="55"/>
      <c r="I386" s="55"/>
      <c r="J386" s="37"/>
      <c r="K386" s="55"/>
      <c r="L386" s="55"/>
      <c r="M386" s="55"/>
      <c r="O386" s="37"/>
      <c r="S386" s="55"/>
    </row>
    <row r="387" spans="6:19" ht="12.75" customHeight="1">
      <c r="F387" s="55"/>
      <c r="G387" s="55"/>
      <c r="H387" s="55"/>
      <c r="I387" s="55"/>
      <c r="J387" s="37"/>
      <c r="K387" s="55"/>
      <c r="L387" s="55"/>
      <c r="M387" s="55"/>
      <c r="O387" s="37"/>
      <c r="S387" s="55"/>
    </row>
    <row r="388" spans="6:19" ht="12.75" customHeight="1">
      <c r="F388" s="55"/>
      <c r="G388" s="55"/>
      <c r="H388" s="55"/>
      <c r="I388" s="55"/>
      <c r="J388" s="37"/>
      <c r="K388" s="55"/>
      <c r="L388" s="55"/>
      <c r="M388" s="55"/>
      <c r="O388" s="37"/>
      <c r="S388" s="55"/>
    </row>
    <row r="389" spans="6:19" ht="12.75" customHeight="1">
      <c r="F389" s="55"/>
      <c r="G389" s="55"/>
      <c r="H389" s="55"/>
      <c r="I389" s="55"/>
      <c r="J389" s="37"/>
      <c r="K389" s="55"/>
      <c r="L389" s="55"/>
      <c r="M389" s="55"/>
      <c r="O389" s="37"/>
      <c r="S389" s="55"/>
    </row>
    <row r="390" spans="6:19" ht="12.75" customHeight="1">
      <c r="F390" s="55"/>
      <c r="G390" s="55"/>
      <c r="H390" s="55"/>
      <c r="I390" s="55"/>
      <c r="J390" s="37"/>
      <c r="K390" s="55"/>
      <c r="L390" s="55"/>
      <c r="M390" s="55"/>
      <c r="O390" s="37"/>
      <c r="S390" s="55"/>
    </row>
    <row r="391" spans="6:19" ht="12.75" customHeight="1">
      <c r="F391" s="55"/>
      <c r="G391" s="55"/>
      <c r="H391" s="55"/>
      <c r="I391" s="55"/>
      <c r="J391" s="37"/>
      <c r="K391" s="55"/>
      <c r="L391" s="55"/>
      <c r="M391" s="55"/>
      <c r="O391" s="37"/>
      <c r="S391" s="55"/>
    </row>
    <row r="392" spans="6:19" ht="12.75" customHeight="1">
      <c r="F392" s="55"/>
      <c r="G392" s="55"/>
      <c r="H392" s="55"/>
      <c r="I392" s="55"/>
      <c r="J392" s="37"/>
      <c r="K392" s="55"/>
      <c r="L392" s="55"/>
      <c r="M392" s="55"/>
      <c r="O392" s="37"/>
      <c r="S392" s="55"/>
    </row>
    <row r="393" spans="6:19" ht="12.75" customHeight="1">
      <c r="F393" s="55"/>
      <c r="G393" s="55"/>
      <c r="H393" s="55"/>
      <c r="I393" s="55"/>
      <c r="J393" s="37"/>
      <c r="K393" s="55"/>
      <c r="L393" s="55"/>
      <c r="M393" s="55"/>
      <c r="O393" s="37"/>
      <c r="S393" s="55"/>
    </row>
    <row r="394" spans="6:19" ht="12.75" customHeight="1">
      <c r="F394" s="55"/>
      <c r="G394" s="55"/>
      <c r="H394" s="55"/>
      <c r="I394" s="55"/>
      <c r="J394" s="37"/>
      <c r="K394" s="55"/>
      <c r="L394" s="55"/>
      <c r="M394" s="55"/>
      <c r="O394" s="37"/>
      <c r="S394" s="55"/>
    </row>
    <row r="395" spans="6:19" ht="12.75" customHeight="1">
      <c r="F395" s="55"/>
      <c r="G395" s="55"/>
      <c r="H395" s="55"/>
      <c r="I395" s="55"/>
      <c r="J395" s="37"/>
      <c r="K395" s="55"/>
      <c r="L395" s="55"/>
      <c r="M395" s="55"/>
      <c r="O395" s="37"/>
      <c r="S395" s="55"/>
    </row>
    <row r="396" spans="6:19" ht="12.75" customHeight="1">
      <c r="F396" s="55"/>
      <c r="G396" s="55"/>
      <c r="H396" s="55"/>
      <c r="I396" s="55"/>
      <c r="J396" s="37"/>
      <c r="K396" s="55"/>
      <c r="L396" s="55"/>
      <c r="M396" s="55"/>
      <c r="O396" s="37"/>
      <c r="S396" s="55"/>
    </row>
    <row r="397" spans="6:19" ht="12.75" customHeight="1">
      <c r="F397" s="55"/>
      <c r="G397" s="55"/>
      <c r="H397" s="55"/>
      <c r="I397" s="55"/>
      <c r="J397" s="37"/>
      <c r="K397" s="55"/>
      <c r="L397" s="55"/>
      <c r="M397" s="55"/>
      <c r="O397" s="37"/>
      <c r="S397" s="55"/>
    </row>
    <row r="398" spans="6:19" ht="12.75" customHeight="1">
      <c r="F398" s="55"/>
      <c r="G398" s="55"/>
      <c r="H398" s="55"/>
      <c r="I398" s="55"/>
      <c r="J398" s="37"/>
      <c r="K398" s="55"/>
      <c r="L398" s="55"/>
      <c r="M398" s="55"/>
      <c r="O398" s="37"/>
      <c r="S398" s="55"/>
    </row>
    <row r="399" spans="6:19" ht="12.75" customHeight="1">
      <c r="F399" s="55"/>
      <c r="G399" s="55"/>
      <c r="H399" s="55"/>
      <c r="I399" s="55"/>
      <c r="J399" s="37"/>
      <c r="K399" s="55"/>
      <c r="L399" s="55"/>
      <c r="M399" s="55"/>
      <c r="O399" s="37"/>
      <c r="S399" s="55"/>
    </row>
    <row r="400" spans="6:19" ht="12.75" customHeight="1">
      <c r="F400" s="55"/>
      <c r="G400" s="55"/>
      <c r="H400" s="55"/>
      <c r="I400" s="55"/>
      <c r="J400" s="37"/>
      <c r="K400" s="55"/>
      <c r="L400" s="55"/>
      <c r="M400" s="55"/>
      <c r="O400" s="37"/>
      <c r="S400" s="55"/>
    </row>
    <row r="401" spans="6:19" ht="12.75" customHeight="1">
      <c r="F401" s="55"/>
      <c r="G401" s="55"/>
      <c r="H401" s="55"/>
      <c r="I401" s="55"/>
      <c r="J401" s="37"/>
      <c r="K401" s="55"/>
      <c r="L401" s="55"/>
      <c r="M401" s="55"/>
      <c r="O401" s="37"/>
      <c r="S401" s="55"/>
    </row>
    <row r="402" spans="6:19" ht="12.75" customHeight="1">
      <c r="F402" s="55"/>
      <c r="G402" s="55"/>
      <c r="H402" s="55"/>
      <c r="I402" s="55"/>
      <c r="J402" s="37"/>
      <c r="K402" s="55"/>
      <c r="L402" s="55"/>
      <c r="M402" s="55"/>
      <c r="O402" s="37"/>
      <c r="S402" s="55"/>
    </row>
    <row r="403" spans="6:19" ht="12.75" customHeight="1">
      <c r="F403" s="55"/>
      <c r="G403" s="55"/>
      <c r="H403" s="55"/>
      <c r="I403" s="55"/>
      <c r="J403" s="37"/>
      <c r="K403" s="55"/>
      <c r="L403" s="55"/>
      <c r="M403" s="55"/>
      <c r="O403" s="37"/>
      <c r="S403" s="55"/>
    </row>
    <row r="404" spans="6:19" ht="12.75" customHeight="1">
      <c r="F404" s="55"/>
      <c r="G404" s="55"/>
      <c r="H404" s="55"/>
      <c r="I404" s="55"/>
      <c r="J404" s="37"/>
      <c r="K404" s="55"/>
      <c r="L404" s="55"/>
      <c r="M404" s="55"/>
      <c r="O404" s="37"/>
      <c r="S404" s="55"/>
    </row>
    <row r="405" spans="6:19" ht="12.75" customHeight="1">
      <c r="F405" s="55"/>
      <c r="G405" s="55"/>
      <c r="H405" s="55"/>
      <c r="I405" s="55"/>
      <c r="J405" s="37"/>
      <c r="K405" s="55"/>
      <c r="L405" s="55"/>
      <c r="M405" s="55"/>
      <c r="O405" s="37"/>
      <c r="S405" s="55"/>
    </row>
    <row r="406" spans="6:19" ht="12.75" customHeight="1">
      <c r="F406" s="55"/>
      <c r="G406" s="55"/>
      <c r="H406" s="55"/>
      <c r="I406" s="55"/>
      <c r="J406" s="37"/>
      <c r="K406" s="55"/>
      <c r="L406" s="55"/>
      <c r="M406" s="55"/>
      <c r="O406" s="37"/>
      <c r="S406" s="55"/>
    </row>
    <row r="407" spans="6:19" ht="12.75" customHeight="1">
      <c r="F407" s="55"/>
      <c r="G407" s="55"/>
      <c r="H407" s="55"/>
      <c r="I407" s="55"/>
      <c r="J407" s="37"/>
      <c r="K407" s="55"/>
      <c r="L407" s="55"/>
      <c r="M407" s="55"/>
      <c r="O407" s="37"/>
      <c r="S407" s="55"/>
    </row>
    <row r="408" spans="6:19" ht="12.75" customHeight="1">
      <c r="F408" s="55"/>
      <c r="G408" s="55"/>
      <c r="H408" s="55"/>
      <c r="I408" s="55"/>
      <c r="J408" s="37"/>
      <c r="K408" s="55"/>
      <c r="L408" s="55"/>
      <c r="M408" s="55"/>
      <c r="O408" s="37"/>
      <c r="S408" s="55"/>
    </row>
    <row r="409" spans="6:19" ht="12.75" customHeight="1">
      <c r="F409" s="55"/>
      <c r="G409" s="55"/>
      <c r="H409" s="55"/>
      <c r="I409" s="55"/>
      <c r="J409" s="37"/>
      <c r="K409" s="55"/>
      <c r="L409" s="55"/>
      <c r="M409" s="55"/>
      <c r="O409" s="37"/>
      <c r="S409" s="55"/>
    </row>
    <row r="410" spans="6:19" ht="12.75" customHeight="1">
      <c r="F410" s="55"/>
      <c r="G410" s="55"/>
      <c r="H410" s="55"/>
      <c r="I410" s="55"/>
      <c r="J410" s="37"/>
      <c r="K410" s="55"/>
      <c r="L410" s="55"/>
      <c r="M410" s="55"/>
      <c r="O410" s="37"/>
      <c r="S410" s="55"/>
    </row>
    <row r="411" spans="6:19" ht="12.75" customHeight="1">
      <c r="F411" s="55"/>
      <c r="G411" s="55"/>
      <c r="H411" s="55"/>
      <c r="I411" s="55"/>
      <c r="J411" s="37"/>
      <c r="K411" s="55"/>
      <c r="L411" s="55"/>
      <c r="M411" s="55"/>
      <c r="O411" s="37"/>
      <c r="S411" s="55"/>
    </row>
    <row r="412" spans="6:19" ht="12.75" customHeight="1">
      <c r="F412" s="55"/>
      <c r="G412" s="55"/>
      <c r="H412" s="55"/>
      <c r="I412" s="55"/>
      <c r="J412" s="37"/>
      <c r="K412" s="55"/>
      <c r="L412" s="55"/>
      <c r="M412" s="55"/>
      <c r="O412" s="37"/>
      <c r="S412" s="55"/>
    </row>
    <row r="413" spans="6:19" ht="12.75" customHeight="1">
      <c r="F413" s="55"/>
      <c r="G413" s="55"/>
      <c r="H413" s="55"/>
      <c r="I413" s="55"/>
      <c r="J413" s="37"/>
      <c r="K413" s="55"/>
      <c r="L413" s="55"/>
      <c r="M413" s="55"/>
      <c r="O413" s="37"/>
      <c r="S413" s="55"/>
    </row>
    <row r="414" spans="6:19" ht="12.75" customHeight="1">
      <c r="F414" s="55"/>
      <c r="G414" s="55"/>
      <c r="H414" s="55"/>
      <c r="I414" s="55"/>
      <c r="J414" s="37"/>
      <c r="K414" s="55"/>
      <c r="L414" s="55"/>
      <c r="M414" s="55"/>
      <c r="O414" s="37"/>
      <c r="S414" s="55"/>
    </row>
    <row r="415" spans="6:19" ht="12.75" customHeight="1">
      <c r="F415" s="55"/>
      <c r="G415" s="55"/>
      <c r="H415" s="55"/>
      <c r="I415" s="55"/>
      <c r="J415" s="37"/>
      <c r="K415" s="55"/>
      <c r="L415" s="55"/>
      <c r="M415" s="55"/>
      <c r="O415" s="37"/>
      <c r="S415" s="55"/>
    </row>
    <row r="416" spans="6:19" ht="12.75" customHeight="1">
      <c r="F416" s="55"/>
      <c r="G416" s="55"/>
      <c r="H416" s="55"/>
      <c r="I416" s="55"/>
      <c r="J416" s="37"/>
      <c r="K416" s="55"/>
      <c r="L416" s="55"/>
      <c r="M416" s="55"/>
      <c r="O416" s="37"/>
      <c r="S416" s="55"/>
    </row>
    <row r="417" spans="6:19" ht="12.75" customHeight="1">
      <c r="F417" s="55"/>
      <c r="G417" s="55"/>
      <c r="H417" s="55"/>
      <c r="I417" s="55"/>
      <c r="J417" s="37"/>
      <c r="K417" s="55"/>
      <c r="L417" s="55"/>
      <c r="M417" s="55"/>
      <c r="O417" s="37"/>
      <c r="S417" s="55"/>
    </row>
    <row r="418" spans="6:19" ht="12.75" customHeight="1">
      <c r="F418" s="55"/>
      <c r="G418" s="55"/>
      <c r="H418" s="55"/>
      <c r="I418" s="55"/>
      <c r="J418" s="37"/>
      <c r="K418" s="55"/>
      <c r="L418" s="55"/>
      <c r="M418" s="55"/>
      <c r="O418" s="37"/>
      <c r="S418" s="55"/>
    </row>
    <row r="419" spans="6:19" ht="12.75" customHeight="1">
      <c r="F419" s="55"/>
      <c r="G419" s="55"/>
      <c r="H419" s="55"/>
      <c r="I419" s="55"/>
      <c r="J419" s="37"/>
      <c r="K419" s="55"/>
      <c r="L419" s="55"/>
      <c r="M419" s="55"/>
      <c r="O419" s="37"/>
      <c r="S419" s="55"/>
    </row>
    <row r="420" spans="6:19" ht="12.75" customHeight="1">
      <c r="F420" s="55"/>
      <c r="G420" s="55"/>
      <c r="H420" s="55"/>
      <c r="I420" s="55"/>
      <c r="J420" s="37"/>
      <c r="K420" s="55"/>
      <c r="L420" s="55"/>
      <c r="M420" s="55"/>
      <c r="O420" s="37"/>
      <c r="S420" s="55"/>
    </row>
    <row r="421" spans="6:19" ht="12.75" customHeight="1">
      <c r="F421" s="55"/>
      <c r="G421" s="55"/>
      <c r="H421" s="55"/>
      <c r="I421" s="55"/>
      <c r="J421" s="37"/>
      <c r="K421" s="55"/>
      <c r="L421" s="55"/>
      <c r="M421" s="55"/>
      <c r="O421" s="37"/>
      <c r="S421" s="55"/>
    </row>
    <row r="422" spans="6:19" ht="12.75" customHeight="1">
      <c r="F422" s="55"/>
      <c r="G422" s="55"/>
      <c r="H422" s="55"/>
      <c r="I422" s="55"/>
      <c r="J422" s="37"/>
      <c r="K422" s="55"/>
      <c r="L422" s="55"/>
      <c r="M422" s="55"/>
      <c r="O422" s="37"/>
      <c r="S422" s="55"/>
    </row>
    <row r="423" spans="6:19" ht="12.75" customHeight="1">
      <c r="F423" s="55"/>
      <c r="G423" s="55"/>
      <c r="H423" s="55"/>
      <c r="I423" s="55"/>
      <c r="J423" s="37"/>
      <c r="K423" s="55"/>
      <c r="L423" s="55"/>
      <c r="M423" s="55"/>
      <c r="O423" s="37"/>
      <c r="S423" s="55"/>
    </row>
    <row r="424" spans="6:19" ht="12.75" customHeight="1">
      <c r="F424" s="55"/>
      <c r="G424" s="55"/>
      <c r="H424" s="55"/>
      <c r="I424" s="55"/>
      <c r="J424" s="37"/>
      <c r="K424" s="55"/>
      <c r="L424" s="55"/>
      <c r="M424" s="55"/>
      <c r="O424" s="37"/>
      <c r="S424" s="55"/>
    </row>
    <row r="425" spans="6:19" ht="12.75" customHeight="1">
      <c r="F425" s="55"/>
      <c r="G425" s="55"/>
      <c r="H425" s="55"/>
      <c r="I425" s="55"/>
      <c r="J425" s="37"/>
      <c r="K425" s="55"/>
      <c r="L425" s="55"/>
      <c r="M425" s="55"/>
      <c r="O425" s="37"/>
      <c r="S425" s="55"/>
    </row>
    <row r="426" spans="6:19" ht="12.75" customHeight="1">
      <c r="F426" s="55"/>
      <c r="G426" s="55"/>
      <c r="H426" s="55"/>
      <c r="I426" s="55"/>
      <c r="J426" s="37"/>
      <c r="K426" s="55"/>
      <c r="L426" s="55"/>
      <c r="M426" s="55"/>
      <c r="O426" s="37"/>
      <c r="S426" s="55"/>
    </row>
    <row r="427" spans="6:19" ht="12.75" customHeight="1">
      <c r="F427" s="55"/>
      <c r="G427" s="55"/>
      <c r="H427" s="55"/>
      <c r="I427" s="55"/>
      <c r="J427" s="37"/>
      <c r="K427" s="55"/>
      <c r="L427" s="55"/>
      <c r="M427" s="55"/>
      <c r="O427" s="37"/>
      <c r="S427" s="55"/>
    </row>
    <row r="428" spans="6:19" ht="12.75" customHeight="1">
      <c r="F428" s="55"/>
      <c r="G428" s="55"/>
      <c r="H428" s="55"/>
      <c r="I428" s="55"/>
      <c r="J428" s="37"/>
      <c r="K428" s="55"/>
      <c r="L428" s="55"/>
      <c r="M428" s="55"/>
      <c r="O428" s="37"/>
      <c r="S428" s="55"/>
    </row>
    <row r="429" spans="6:19" ht="12.75" customHeight="1">
      <c r="F429" s="55"/>
      <c r="G429" s="55"/>
      <c r="H429" s="55"/>
      <c r="I429" s="55"/>
      <c r="J429" s="37"/>
      <c r="K429" s="55"/>
      <c r="L429" s="55"/>
      <c r="M429" s="55"/>
      <c r="O429" s="37"/>
      <c r="S429" s="55"/>
    </row>
    <row r="430" spans="6:19" ht="12.75" customHeight="1">
      <c r="F430" s="55"/>
      <c r="G430" s="55"/>
      <c r="H430" s="55"/>
      <c r="I430" s="55"/>
      <c r="J430" s="37"/>
      <c r="K430" s="55"/>
      <c r="L430" s="55"/>
      <c r="M430" s="55"/>
      <c r="O430" s="37"/>
      <c r="S430" s="55"/>
    </row>
    <row r="431" spans="6:19" ht="12.75" customHeight="1">
      <c r="F431" s="55"/>
      <c r="G431" s="55"/>
      <c r="H431" s="55"/>
      <c r="I431" s="55"/>
      <c r="J431" s="37"/>
      <c r="K431" s="55"/>
      <c r="L431" s="55"/>
      <c r="M431" s="55"/>
      <c r="O431" s="37"/>
      <c r="S431" s="55"/>
    </row>
    <row r="432" spans="6:19" ht="12.75" customHeight="1">
      <c r="F432" s="55"/>
      <c r="G432" s="55"/>
      <c r="H432" s="55"/>
      <c r="I432" s="55"/>
      <c r="J432" s="37"/>
      <c r="K432" s="55"/>
      <c r="L432" s="55"/>
      <c r="M432" s="55"/>
      <c r="O432" s="37"/>
      <c r="S432" s="55"/>
    </row>
    <row r="433" spans="6:19" ht="12.75" customHeight="1">
      <c r="F433" s="55"/>
      <c r="G433" s="55"/>
      <c r="H433" s="55"/>
      <c r="I433" s="55"/>
      <c r="J433" s="37"/>
      <c r="K433" s="55"/>
      <c r="L433" s="55"/>
      <c r="M433" s="55"/>
      <c r="O433" s="37"/>
      <c r="S433" s="55"/>
    </row>
    <row r="434" spans="6:19" ht="12.75" customHeight="1">
      <c r="F434" s="55"/>
      <c r="G434" s="55"/>
      <c r="H434" s="55"/>
      <c r="I434" s="55"/>
      <c r="J434" s="37"/>
      <c r="K434" s="55"/>
      <c r="L434" s="55"/>
      <c r="M434" s="55"/>
      <c r="O434" s="37"/>
      <c r="S434" s="55"/>
    </row>
    <row r="435" spans="6:19" ht="12.75" customHeight="1">
      <c r="F435" s="55"/>
      <c r="G435" s="55"/>
      <c r="H435" s="55"/>
      <c r="I435" s="55"/>
      <c r="J435" s="37"/>
      <c r="K435" s="55"/>
      <c r="L435" s="55"/>
      <c r="M435" s="55"/>
      <c r="O435" s="37"/>
      <c r="S435" s="55"/>
    </row>
    <row r="436" spans="6:19" ht="12.75" customHeight="1">
      <c r="F436" s="55"/>
      <c r="G436" s="55"/>
      <c r="H436" s="55"/>
      <c r="I436" s="55"/>
      <c r="J436" s="37"/>
      <c r="K436" s="55"/>
      <c r="L436" s="55"/>
      <c r="M436" s="55"/>
      <c r="O436" s="37"/>
      <c r="S436" s="55"/>
    </row>
    <row r="437" spans="6:19" ht="12.75" customHeight="1">
      <c r="F437" s="55"/>
      <c r="G437" s="55"/>
      <c r="H437" s="55"/>
      <c r="I437" s="55"/>
      <c r="J437" s="37"/>
      <c r="K437" s="55"/>
      <c r="L437" s="55"/>
      <c r="M437" s="55"/>
      <c r="O437" s="37"/>
      <c r="S437" s="55"/>
    </row>
    <row r="438" spans="6:19" ht="12.75" customHeight="1">
      <c r="F438" s="55"/>
      <c r="G438" s="55"/>
      <c r="H438" s="55"/>
      <c r="I438" s="55"/>
      <c r="J438" s="37"/>
      <c r="K438" s="55"/>
      <c r="L438" s="55"/>
      <c r="M438" s="55"/>
      <c r="O438" s="37"/>
      <c r="S438" s="55"/>
    </row>
    <row r="439" spans="6:19" ht="12.75" customHeight="1">
      <c r="F439" s="55"/>
      <c r="G439" s="55"/>
      <c r="H439" s="55"/>
      <c r="I439" s="55"/>
      <c r="J439" s="37"/>
      <c r="K439" s="55"/>
      <c r="L439" s="55"/>
      <c r="M439" s="55"/>
      <c r="O439" s="37"/>
      <c r="S439" s="55"/>
    </row>
    <row r="440" spans="6:19" ht="12.75" customHeight="1">
      <c r="F440" s="55"/>
      <c r="G440" s="55"/>
      <c r="H440" s="55"/>
      <c r="I440" s="55"/>
      <c r="J440" s="37"/>
      <c r="K440" s="55"/>
      <c r="L440" s="55"/>
      <c r="M440" s="55"/>
      <c r="O440" s="37"/>
      <c r="S440" s="55"/>
    </row>
    <row r="441" spans="6:19" ht="12.75" customHeight="1">
      <c r="F441" s="55"/>
      <c r="G441" s="55"/>
      <c r="H441" s="55"/>
      <c r="I441" s="55"/>
      <c r="J441" s="37"/>
      <c r="K441" s="55"/>
      <c r="L441" s="55"/>
      <c r="M441" s="55"/>
      <c r="O441" s="37"/>
      <c r="S441" s="55"/>
    </row>
    <row r="442" spans="6:19" ht="12.75" customHeight="1">
      <c r="F442" s="55"/>
      <c r="G442" s="55"/>
      <c r="H442" s="55"/>
      <c r="I442" s="55"/>
      <c r="J442" s="37"/>
      <c r="K442" s="55"/>
      <c r="L442" s="55"/>
      <c r="M442" s="55"/>
      <c r="O442" s="37"/>
      <c r="S442" s="55"/>
    </row>
    <row r="443" spans="6:19" ht="12.75" customHeight="1">
      <c r="F443" s="55"/>
      <c r="G443" s="55"/>
      <c r="H443" s="55"/>
      <c r="I443" s="55"/>
      <c r="J443" s="37"/>
      <c r="K443" s="55"/>
      <c r="L443" s="55"/>
      <c r="M443" s="55"/>
      <c r="O443" s="37"/>
      <c r="S443" s="55"/>
    </row>
    <row r="444" spans="6:19" ht="12.75" customHeight="1">
      <c r="F444" s="55"/>
      <c r="G444" s="55"/>
      <c r="H444" s="55"/>
      <c r="I444" s="55"/>
      <c r="J444" s="37"/>
      <c r="K444" s="55"/>
      <c r="L444" s="55"/>
      <c r="M444" s="55"/>
      <c r="O444" s="37"/>
      <c r="S444" s="55"/>
    </row>
    <row r="445" spans="6:19" ht="12.75" customHeight="1">
      <c r="F445" s="55"/>
      <c r="G445" s="55"/>
      <c r="H445" s="55"/>
      <c r="I445" s="55"/>
      <c r="J445" s="37"/>
      <c r="K445" s="55"/>
      <c r="L445" s="55"/>
      <c r="M445" s="55"/>
      <c r="O445" s="37"/>
      <c r="S445" s="55"/>
    </row>
    <row r="446" spans="6:19" ht="12.75" customHeight="1">
      <c r="F446" s="55"/>
      <c r="G446" s="55"/>
      <c r="H446" s="55"/>
      <c r="I446" s="55"/>
      <c r="J446" s="37"/>
      <c r="K446" s="55"/>
      <c r="L446" s="55"/>
      <c r="M446" s="55"/>
      <c r="O446" s="37"/>
      <c r="S446" s="55"/>
    </row>
    <row r="447" spans="6:19" ht="12.75" customHeight="1">
      <c r="F447" s="55"/>
      <c r="G447" s="55"/>
      <c r="H447" s="55"/>
      <c r="I447" s="55"/>
      <c r="J447" s="37"/>
      <c r="K447" s="55"/>
      <c r="L447" s="55"/>
      <c r="M447" s="55"/>
      <c r="O447" s="37"/>
      <c r="S447" s="55"/>
    </row>
    <row r="448" spans="6:19" ht="12.75" customHeight="1">
      <c r="F448" s="55"/>
      <c r="G448" s="55"/>
      <c r="H448" s="55"/>
      <c r="I448" s="55"/>
      <c r="J448" s="37"/>
      <c r="K448" s="55"/>
      <c r="L448" s="55"/>
      <c r="M448" s="55"/>
      <c r="O448" s="37"/>
      <c r="S448" s="55"/>
    </row>
    <row r="449" spans="6:19" ht="12.75" customHeight="1">
      <c r="F449" s="55"/>
      <c r="G449" s="55"/>
      <c r="H449" s="55"/>
      <c r="I449" s="55"/>
      <c r="J449" s="37"/>
      <c r="K449" s="55"/>
      <c r="L449" s="55"/>
      <c r="M449" s="55"/>
      <c r="O449" s="37"/>
      <c r="S449" s="55"/>
    </row>
    <row r="450" spans="6:19" ht="12.75" customHeight="1">
      <c r="F450" s="55"/>
      <c r="G450" s="55"/>
      <c r="H450" s="55"/>
      <c r="I450" s="55"/>
      <c r="J450" s="37"/>
      <c r="K450" s="55"/>
      <c r="L450" s="55"/>
      <c r="M450" s="55"/>
      <c r="O450" s="37"/>
      <c r="S450" s="55"/>
    </row>
    <row r="451" spans="6:19" ht="12.75" customHeight="1">
      <c r="F451" s="55"/>
      <c r="G451" s="55"/>
      <c r="H451" s="55"/>
      <c r="I451" s="55"/>
      <c r="J451" s="37"/>
      <c r="K451" s="55"/>
      <c r="L451" s="55"/>
      <c r="M451" s="55"/>
      <c r="O451" s="37"/>
      <c r="S451" s="55"/>
    </row>
    <row r="452" spans="6:19" ht="12.75" customHeight="1">
      <c r="F452" s="55"/>
      <c r="G452" s="55"/>
      <c r="H452" s="55"/>
      <c r="I452" s="55"/>
      <c r="J452" s="37"/>
      <c r="K452" s="55"/>
      <c r="L452" s="55"/>
      <c r="M452" s="55"/>
      <c r="O452" s="37"/>
      <c r="S452" s="55"/>
    </row>
    <row r="453" spans="6:19" ht="12.75" customHeight="1">
      <c r="F453" s="55"/>
      <c r="G453" s="55"/>
      <c r="H453" s="55"/>
      <c r="I453" s="55"/>
      <c r="J453" s="37"/>
      <c r="K453" s="55"/>
      <c r="L453" s="55"/>
      <c r="M453" s="55"/>
      <c r="O453" s="37"/>
      <c r="S453" s="55"/>
    </row>
    <row r="454" spans="6:19" ht="12.75" customHeight="1">
      <c r="F454" s="55"/>
      <c r="G454" s="55"/>
      <c r="H454" s="55"/>
      <c r="I454" s="55"/>
      <c r="J454" s="37"/>
      <c r="K454" s="55"/>
      <c r="L454" s="55"/>
      <c r="M454" s="55"/>
      <c r="O454" s="37"/>
      <c r="S454" s="55"/>
    </row>
    <row r="455" spans="6:19" ht="12.75" customHeight="1">
      <c r="F455" s="55"/>
      <c r="G455" s="55"/>
      <c r="H455" s="55"/>
      <c r="I455" s="55"/>
      <c r="J455" s="37"/>
      <c r="K455" s="55"/>
      <c r="L455" s="55"/>
      <c r="M455" s="55"/>
      <c r="O455" s="37"/>
      <c r="S455" s="55"/>
    </row>
    <row r="456" spans="6:19" ht="12.75" customHeight="1">
      <c r="F456" s="55"/>
      <c r="G456" s="55"/>
      <c r="H456" s="55"/>
      <c r="I456" s="55"/>
      <c r="J456" s="37"/>
      <c r="K456" s="55"/>
      <c r="L456" s="55"/>
      <c r="M456" s="55"/>
      <c r="O456" s="37"/>
      <c r="S456" s="55"/>
    </row>
    <row r="457" spans="6:19" ht="12.75" customHeight="1">
      <c r="F457" s="55"/>
      <c r="G457" s="55"/>
      <c r="H457" s="55"/>
      <c r="I457" s="55"/>
      <c r="J457" s="37"/>
      <c r="K457" s="55"/>
      <c r="L457" s="55"/>
      <c r="M457" s="55"/>
      <c r="O457" s="37"/>
      <c r="S457" s="55"/>
    </row>
    <row r="458" spans="6:19" ht="12.75" customHeight="1">
      <c r="F458" s="55"/>
      <c r="G458" s="55"/>
      <c r="H458" s="55"/>
      <c r="I458" s="55"/>
      <c r="J458" s="37"/>
      <c r="K458" s="55"/>
      <c r="L458" s="55"/>
      <c r="M458" s="55"/>
      <c r="O458" s="37"/>
      <c r="S458" s="55"/>
    </row>
    <row r="459" spans="6:19" ht="12.75" customHeight="1">
      <c r="F459" s="55"/>
      <c r="G459" s="55"/>
      <c r="H459" s="55"/>
      <c r="I459" s="55"/>
      <c r="J459" s="37"/>
      <c r="K459" s="55"/>
      <c r="L459" s="55"/>
      <c r="M459" s="55"/>
      <c r="O459" s="37"/>
      <c r="S459" s="55"/>
    </row>
    <row r="460" spans="6:19" ht="12.75" customHeight="1">
      <c r="F460" s="55"/>
      <c r="G460" s="55"/>
      <c r="H460" s="55"/>
      <c r="I460" s="55"/>
      <c r="J460" s="37"/>
      <c r="K460" s="55"/>
      <c r="L460" s="55"/>
      <c r="M460" s="55"/>
      <c r="O460" s="37"/>
      <c r="S460" s="55"/>
    </row>
    <row r="461" spans="6:19" ht="12.75" customHeight="1">
      <c r="F461" s="55"/>
      <c r="G461" s="55"/>
      <c r="H461" s="55"/>
      <c r="I461" s="55"/>
      <c r="J461" s="37"/>
      <c r="K461" s="55"/>
      <c r="L461" s="55"/>
      <c r="M461" s="55"/>
      <c r="O461" s="37"/>
      <c r="S461" s="55"/>
    </row>
    <row r="462" spans="6:19" ht="12.75" customHeight="1">
      <c r="F462" s="55"/>
      <c r="G462" s="55"/>
      <c r="H462" s="55"/>
      <c r="I462" s="55"/>
      <c r="J462" s="37"/>
      <c r="K462" s="55"/>
      <c r="L462" s="55"/>
      <c r="M462" s="55"/>
      <c r="O462" s="37"/>
      <c r="S462" s="55"/>
    </row>
    <row r="463" spans="6:19" ht="12.75" customHeight="1">
      <c r="F463" s="55"/>
      <c r="G463" s="55"/>
      <c r="H463" s="55"/>
      <c r="I463" s="55"/>
      <c r="J463" s="37"/>
      <c r="K463" s="55"/>
      <c r="L463" s="55"/>
      <c r="M463" s="55"/>
      <c r="O463" s="37"/>
      <c r="S463" s="55"/>
    </row>
    <row r="464" spans="6:19" ht="12.75" customHeight="1">
      <c r="F464" s="55"/>
      <c r="G464" s="55"/>
      <c r="H464" s="55"/>
      <c r="I464" s="55"/>
      <c r="J464" s="37"/>
      <c r="K464" s="55"/>
      <c r="L464" s="55"/>
      <c r="M464" s="55"/>
      <c r="O464" s="37"/>
      <c r="S464" s="55"/>
    </row>
    <row r="465" spans="6:19" ht="12.75" customHeight="1">
      <c r="F465" s="55"/>
      <c r="G465" s="55"/>
      <c r="H465" s="55"/>
      <c r="I465" s="55"/>
      <c r="J465" s="37"/>
      <c r="K465" s="55"/>
      <c r="L465" s="55"/>
      <c r="M465" s="55"/>
      <c r="O465" s="37"/>
      <c r="S465" s="55"/>
    </row>
    <row r="466" spans="6:19" ht="12.75" customHeight="1">
      <c r="F466" s="55"/>
      <c r="G466" s="55"/>
      <c r="H466" s="55"/>
      <c r="I466" s="55"/>
      <c r="J466" s="37"/>
      <c r="K466" s="55"/>
      <c r="L466" s="55"/>
      <c r="M466" s="55"/>
      <c r="O466" s="37"/>
      <c r="S466" s="55"/>
    </row>
    <row r="467" spans="6:19" ht="12.75" customHeight="1">
      <c r="F467" s="55"/>
      <c r="G467" s="55"/>
      <c r="H467" s="55"/>
      <c r="I467" s="55"/>
      <c r="J467" s="37"/>
      <c r="K467" s="55"/>
      <c r="L467" s="55"/>
      <c r="M467" s="55"/>
      <c r="O467" s="37"/>
      <c r="S467" s="55"/>
    </row>
    <row r="468" spans="6:19" ht="12.75" customHeight="1">
      <c r="F468" s="55"/>
      <c r="G468" s="55"/>
      <c r="H468" s="55"/>
      <c r="I468" s="55"/>
      <c r="J468" s="37"/>
      <c r="K468" s="55"/>
      <c r="L468" s="55"/>
      <c r="M468" s="55"/>
      <c r="O468" s="37"/>
      <c r="S468" s="55"/>
    </row>
    <row r="469" spans="6:19" ht="12.75" customHeight="1">
      <c r="F469" s="55"/>
      <c r="G469" s="55"/>
      <c r="H469" s="55"/>
      <c r="I469" s="55"/>
      <c r="J469" s="37"/>
      <c r="K469" s="55"/>
      <c r="L469" s="55"/>
      <c r="M469" s="55"/>
      <c r="O469" s="37"/>
      <c r="S469" s="55"/>
    </row>
    <row r="470" spans="6:19" ht="12.75" customHeight="1">
      <c r="F470" s="55"/>
      <c r="G470" s="55"/>
      <c r="H470" s="55"/>
      <c r="I470" s="55"/>
      <c r="J470" s="37"/>
      <c r="K470" s="55"/>
      <c r="L470" s="55"/>
      <c r="M470" s="55"/>
      <c r="O470" s="37"/>
      <c r="S470" s="55"/>
    </row>
    <row r="471" spans="6:19" ht="12.75" customHeight="1">
      <c r="F471" s="55"/>
      <c r="G471" s="55"/>
      <c r="H471" s="55"/>
      <c r="I471" s="55"/>
      <c r="J471" s="37"/>
      <c r="K471" s="55"/>
      <c r="L471" s="55"/>
      <c r="M471" s="55"/>
      <c r="O471" s="37"/>
      <c r="S471" s="55"/>
    </row>
    <row r="472" spans="6:19" ht="12.75" customHeight="1">
      <c r="F472" s="55"/>
      <c r="G472" s="55"/>
      <c r="H472" s="55"/>
      <c r="I472" s="55"/>
      <c r="J472" s="37"/>
      <c r="K472" s="55"/>
      <c r="L472" s="55"/>
      <c r="M472" s="55"/>
      <c r="O472" s="37"/>
      <c r="S472" s="55"/>
    </row>
    <row r="473" spans="6:19" ht="12.75" customHeight="1">
      <c r="F473" s="55"/>
      <c r="G473" s="55"/>
      <c r="H473" s="55"/>
      <c r="I473" s="55"/>
      <c r="J473" s="37"/>
      <c r="K473" s="55"/>
      <c r="L473" s="55"/>
      <c r="M473" s="55"/>
      <c r="O473" s="37"/>
      <c r="S473" s="55"/>
    </row>
    <row r="474" spans="6:19" ht="12.75" customHeight="1">
      <c r="F474" s="55"/>
      <c r="G474" s="55"/>
      <c r="H474" s="55"/>
      <c r="I474" s="55"/>
      <c r="J474" s="37"/>
      <c r="K474" s="55"/>
      <c r="L474" s="55"/>
      <c r="M474" s="55"/>
      <c r="O474" s="37"/>
      <c r="S474" s="55"/>
    </row>
    <row r="475" spans="6:19" ht="12.75" customHeight="1">
      <c r="F475" s="55"/>
      <c r="G475" s="55"/>
      <c r="H475" s="55"/>
      <c r="I475" s="55"/>
      <c r="J475" s="37"/>
      <c r="K475" s="55"/>
      <c r="L475" s="55"/>
      <c r="M475" s="55"/>
      <c r="O475" s="37"/>
      <c r="S475" s="55"/>
    </row>
    <row r="476" spans="6:19" ht="12.75" customHeight="1">
      <c r="F476" s="55"/>
      <c r="G476" s="55"/>
      <c r="H476" s="55"/>
      <c r="I476" s="55"/>
      <c r="J476" s="37"/>
      <c r="K476" s="55"/>
      <c r="L476" s="55"/>
      <c r="M476" s="55"/>
      <c r="O476" s="37"/>
      <c r="S476" s="55"/>
    </row>
    <row r="477" spans="6:19" ht="12.75" customHeight="1">
      <c r="F477" s="55"/>
      <c r="G477" s="55"/>
      <c r="H477" s="55"/>
      <c r="I477" s="55"/>
      <c r="J477" s="37"/>
      <c r="K477" s="55"/>
      <c r="L477" s="55"/>
      <c r="M477" s="55"/>
      <c r="O477" s="37"/>
      <c r="S477" s="55"/>
    </row>
    <row r="478" spans="6:19" ht="12.75" customHeight="1">
      <c r="F478" s="55"/>
      <c r="G478" s="55"/>
      <c r="H478" s="55"/>
      <c r="I478" s="55"/>
      <c r="J478" s="37"/>
      <c r="K478" s="55"/>
      <c r="L478" s="55"/>
      <c r="M478" s="55"/>
      <c r="O478" s="37"/>
      <c r="S478" s="55"/>
    </row>
    <row r="479" spans="6:19" ht="12.75" customHeight="1">
      <c r="F479" s="55"/>
      <c r="G479" s="55"/>
      <c r="H479" s="55"/>
      <c r="I479" s="55"/>
      <c r="J479" s="37"/>
      <c r="K479" s="55"/>
      <c r="L479" s="55"/>
      <c r="M479" s="55"/>
      <c r="O479" s="37"/>
      <c r="S479" s="55"/>
    </row>
    <row r="480" spans="6:19" ht="12.75" customHeight="1">
      <c r="F480" s="55"/>
      <c r="G480" s="55"/>
      <c r="H480" s="55"/>
      <c r="I480" s="55"/>
      <c r="J480" s="37"/>
      <c r="K480" s="55"/>
      <c r="L480" s="55"/>
      <c r="M480" s="55"/>
      <c r="O480" s="37"/>
      <c r="S480" s="55"/>
    </row>
    <row r="481" spans="6:19" ht="12.75" customHeight="1">
      <c r="F481" s="55"/>
      <c r="G481" s="55"/>
      <c r="H481" s="55"/>
      <c r="I481" s="55"/>
      <c r="J481" s="37"/>
      <c r="K481" s="55"/>
      <c r="L481" s="55"/>
      <c r="M481" s="55"/>
      <c r="O481" s="37"/>
      <c r="S481" s="55"/>
    </row>
    <row r="482" spans="6:19" ht="12.75" customHeight="1">
      <c r="F482" s="55"/>
      <c r="G482" s="55"/>
      <c r="H482" s="55"/>
      <c r="I482" s="55"/>
      <c r="J482" s="37"/>
      <c r="K482" s="55"/>
      <c r="L482" s="55"/>
      <c r="M482" s="55"/>
      <c r="O482" s="37"/>
      <c r="S482" s="55"/>
    </row>
    <row r="483" spans="6:19" ht="12.75" customHeight="1">
      <c r="F483" s="55"/>
      <c r="G483" s="55"/>
      <c r="H483" s="55"/>
      <c r="I483" s="55"/>
      <c r="J483" s="37"/>
      <c r="K483" s="55"/>
      <c r="L483" s="55"/>
      <c r="M483" s="55"/>
      <c r="O483" s="37"/>
      <c r="S483" s="55"/>
    </row>
    <row r="484" spans="6:19" ht="12.75" customHeight="1">
      <c r="F484" s="55"/>
      <c r="G484" s="55"/>
      <c r="H484" s="55"/>
      <c r="I484" s="55"/>
      <c r="J484" s="37"/>
      <c r="K484" s="55"/>
      <c r="L484" s="55"/>
      <c r="M484" s="55"/>
      <c r="O484" s="37"/>
      <c r="S484" s="55"/>
    </row>
    <row r="485" spans="6:19" ht="12.75" customHeight="1">
      <c r="F485" s="55"/>
      <c r="G485" s="55"/>
      <c r="H485" s="55"/>
      <c r="I485" s="55"/>
      <c r="J485" s="37"/>
      <c r="K485" s="55"/>
      <c r="L485" s="55"/>
      <c r="M485" s="55"/>
      <c r="O485" s="37"/>
      <c r="S485" s="55"/>
    </row>
    <row r="486" spans="6:19" ht="12.75" customHeight="1">
      <c r="F486" s="55"/>
      <c r="G486" s="55"/>
      <c r="H486" s="55"/>
      <c r="I486" s="55"/>
      <c r="J486" s="37"/>
      <c r="K486" s="55"/>
      <c r="L486" s="55"/>
      <c r="M486" s="55"/>
      <c r="O486" s="37"/>
      <c r="S486" s="55"/>
    </row>
    <row r="487" spans="6:19" ht="12.75" customHeight="1">
      <c r="F487" s="55"/>
      <c r="G487" s="55"/>
      <c r="H487" s="55"/>
      <c r="I487" s="55"/>
      <c r="J487" s="37"/>
      <c r="K487" s="55"/>
      <c r="L487" s="55"/>
      <c r="M487" s="55"/>
      <c r="O487" s="37"/>
      <c r="S487" s="55"/>
    </row>
    <row r="488" spans="6:19" ht="12.75" customHeight="1">
      <c r="F488" s="55"/>
      <c r="G488" s="55"/>
      <c r="H488" s="55"/>
      <c r="I488" s="55"/>
      <c r="J488" s="37"/>
      <c r="K488" s="55"/>
      <c r="L488" s="55"/>
      <c r="M488" s="55"/>
      <c r="O488" s="37"/>
      <c r="S488" s="55"/>
    </row>
    <row r="489" spans="6:19" ht="12.75" customHeight="1">
      <c r="F489" s="55"/>
      <c r="G489" s="55"/>
      <c r="H489" s="55"/>
      <c r="I489" s="55"/>
      <c r="J489" s="37"/>
      <c r="K489" s="55"/>
      <c r="L489" s="55"/>
      <c r="M489" s="55"/>
      <c r="O489" s="37"/>
      <c r="S489" s="55"/>
    </row>
    <row r="490" spans="6:19" ht="12.75" customHeight="1">
      <c r="F490" s="55"/>
      <c r="G490" s="55"/>
      <c r="H490" s="55"/>
      <c r="I490" s="55"/>
      <c r="J490" s="37"/>
      <c r="K490" s="55"/>
      <c r="L490" s="55"/>
      <c r="M490" s="55"/>
      <c r="O490" s="37"/>
      <c r="S490" s="55"/>
    </row>
    <row r="491" spans="6:19" ht="12.75" customHeight="1">
      <c r="F491" s="55"/>
      <c r="G491" s="55"/>
      <c r="H491" s="55"/>
      <c r="I491" s="55"/>
      <c r="J491" s="37"/>
      <c r="K491" s="55"/>
      <c r="L491" s="55"/>
      <c r="M491" s="55"/>
      <c r="O491" s="37"/>
      <c r="S491" s="55"/>
    </row>
    <row r="492" spans="6:19" ht="12.75" customHeight="1">
      <c r="F492" s="55"/>
      <c r="G492" s="55"/>
      <c r="H492" s="55"/>
      <c r="I492" s="55"/>
      <c r="J492" s="37"/>
      <c r="K492" s="55"/>
      <c r="L492" s="55"/>
      <c r="M492" s="55"/>
      <c r="O492" s="37"/>
      <c r="S492" s="55"/>
    </row>
    <row r="493" spans="6:19" ht="12.75" customHeight="1">
      <c r="F493" s="55"/>
      <c r="G493" s="55"/>
      <c r="H493" s="55"/>
      <c r="I493" s="55"/>
      <c r="J493" s="37"/>
      <c r="K493" s="55"/>
      <c r="L493" s="55"/>
      <c r="M493" s="55"/>
      <c r="O493" s="37"/>
      <c r="S493" s="55"/>
    </row>
    <row r="494" spans="6:19" ht="12.75" customHeight="1">
      <c r="F494" s="55"/>
      <c r="G494" s="55"/>
      <c r="H494" s="55"/>
      <c r="I494" s="55"/>
      <c r="J494" s="37"/>
      <c r="K494" s="55"/>
      <c r="L494" s="55"/>
      <c r="M494" s="55"/>
      <c r="O494" s="37"/>
      <c r="S494" s="55"/>
    </row>
    <row r="495" spans="6:19" ht="12.75" customHeight="1">
      <c r="F495" s="55"/>
      <c r="G495" s="55"/>
      <c r="H495" s="55"/>
      <c r="I495" s="55"/>
      <c r="J495" s="37"/>
      <c r="K495" s="55"/>
      <c r="L495" s="55"/>
      <c r="M495" s="55"/>
      <c r="O495" s="37"/>
      <c r="S495" s="55"/>
    </row>
    <row r="496" spans="6:19" ht="12.75" customHeight="1">
      <c r="F496" s="55"/>
      <c r="G496" s="55"/>
      <c r="H496" s="55"/>
      <c r="I496" s="55"/>
      <c r="J496" s="37"/>
      <c r="K496" s="55"/>
      <c r="L496" s="55"/>
      <c r="M496" s="55"/>
      <c r="O496" s="37"/>
      <c r="S496" s="55"/>
    </row>
    <row r="497" spans="6:19" ht="12.75" customHeight="1">
      <c r="F497" s="55"/>
      <c r="G497" s="55"/>
      <c r="H497" s="55"/>
      <c r="I497" s="55"/>
      <c r="J497" s="37"/>
      <c r="K497" s="55"/>
      <c r="L497" s="55"/>
      <c r="M497" s="55"/>
      <c r="O497" s="37"/>
      <c r="S497" s="55"/>
    </row>
    <row r="498" spans="6:19" ht="12.75" customHeight="1">
      <c r="F498" s="55"/>
      <c r="G498" s="55"/>
      <c r="H498" s="55"/>
      <c r="I498" s="55"/>
      <c r="J498" s="37"/>
      <c r="K498" s="55"/>
      <c r="L498" s="55"/>
      <c r="M498" s="55"/>
      <c r="O498" s="37"/>
      <c r="S498" s="55"/>
    </row>
    <row r="499" spans="6:19" ht="12.75" customHeight="1">
      <c r="F499" s="55"/>
      <c r="G499" s="55"/>
      <c r="H499" s="55"/>
      <c r="I499" s="55"/>
      <c r="J499" s="37"/>
      <c r="K499" s="55"/>
      <c r="L499" s="55"/>
      <c r="M499" s="55"/>
      <c r="O499" s="37"/>
      <c r="S499" s="55"/>
    </row>
    <row r="500" spans="6:19" ht="12.75" customHeight="1">
      <c r="F500" s="55"/>
      <c r="G500" s="55"/>
      <c r="H500" s="55"/>
      <c r="I500" s="55"/>
      <c r="J500" s="37"/>
      <c r="K500" s="55"/>
      <c r="L500" s="55"/>
      <c r="M500" s="55"/>
      <c r="O500" s="37"/>
      <c r="S500" s="55"/>
    </row>
    <row r="501" spans="6:19" ht="12.75" customHeight="1">
      <c r="F501" s="55"/>
      <c r="G501" s="55"/>
      <c r="H501" s="55"/>
      <c r="I501" s="55"/>
      <c r="J501" s="37"/>
      <c r="K501" s="55"/>
      <c r="L501" s="55"/>
      <c r="M501" s="55"/>
      <c r="O501" s="37"/>
      <c r="S501" s="55"/>
    </row>
    <row r="502" spans="6:19" ht="12.75" customHeight="1">
      <c r="F502" s="55"/>
      <c r="G502" s="55"/>
      <c r="H502" s="55"/>
      <c r="I502" s="55"/>
      <c r="J502" s="37"/>
      <c r="K502" s="55"/>
      <c r="L502" s="55"/>
      <c r="M502" s="55"/>
      <c r="O502" s="37"/>
      <c r="S502" s="55"/>
    </row>
    <row r="503" spans="6:19" ht="12.75" customHeight="1">
      <c r="F503" s="55"/>
      <c r="G503" s="55"/>
      <c r="H503" s="55"/>
      <c r="I503" s="55"/>
      <c r="J503" s="37"/>
      <c r="K503" s="55"/>
      <c r="L503" s="55"/>
      <c r="M503" s="55"/>
      <c r="O503" s="37"/>
      <c r="S503" s="55"/>
    </row>
    <row r="504" spans="6:19" ht="12.75" customHeight="1">
      <c r="F504" s="55"/>
      <c r="G504" s="55"/>
      <c r="H504" s="55"/>
      <c r="I504" s="55"/>
      <c r="J504" s="37"/>
      <c r="K504" s="55"/>
      <c r="L504" s="55"/>
      <c r="M504" s="55"/>
      <c r="O504" s="37"/>
      <c r="S504" s="55"/>
    </row>
    <row r="505" spans="6:19" ht="12.75" customHeight="1">
      <c r="F505" s="55"/>
      <c r="G505" s="55"/>
      <c r="H505" s="55"/>
      <c r="I505" s="55"/>
      <c r="J505" s="37"/>
      <c r="K505" s="55"/>
      <c r="L505" s="55"/>
      <c r="M505" s="55"/>
      <c r="O505" s="37"/>
      <c r="S505" s="55"/>
    </row>
    <row r="506" spans="6:19" ht="12.75" customHeight="1">
      <c r="F506" s="55"/>
      <c r="G506" s="55"/>
      <c r="H506" s="55"/>
      <c r="I506" s="55"/>
      <c r="J506" s="37"/>
      <c r="K506" s="55"/>
      <c r="L506" s="55"/>
      <c r="M506" s="55"/>
      <c r="O506" s="37"/>
      <c r="S506" s="55"/>
    </row>
    <row r="507" spans="6:19" ht="12.75" customHeight="1">
      <c r="F507" s="55"/>
      <c r="G507" s="55"/>
      <c r="H507" s="55"/>
      <c r="I507" s="55"/>
      <c r="J507" s="37"/>
      <c r="K507" s="55"/>
      <c r="L507" s="55"/>
      <c r="M507" s="55"/>
      <c r="O507" s="37"/>
      <c r="S507" s="55"/>
    </row>
    <row r="508" spans="6:19" ht="12.75" customHeight="1">
      <c r="F508" s="55"/>
      <c r="G508" s="55"/>
      <c r="H508" s="55"/>
      <c r="I508" s="55"/>
      <c r="J508" s="37"/>
      <c r="K508" s="55"/>
      <c r="L508" s="55"/>
      <c r="M508" s="55"/>
      <c r="O508" s="37"/>
      <c r="S508" s="55"/>
    </row>
    <row r="509" spans="6:19" ht="15" customHeight="1">
      <c r="F509" s="55"/>
      <c r="G509" s="55"/>
      <c r="H509" s="55"/>
      <c r="I509" s="55"/>
      <c r="J509" s="37"/>
      <c r="K509" s="55"/>
      <c r="L509" s="55"/>
      <c r="M509" s="55"/>
      <c r="O509" s="37"/>
      <c r="S509" s="55"/>
    </row>
  </sheetData>
  <autoFilter ref="S1:S332" xr:uid="{00000000-0009-0000-0000-000005000000}"/>
  <mergeCells count="56">
    <mergeCell ref="J102:J103"/>
    <mergeCell ref="P102:P103"/>
    <mergeCell ref="A102:A103"/>
    <mergeCell ref="B102:B103"/>
    <mergeCell ref="P93:P94"/>
    <mergeCell ref="A95:A96"/>
    <mergeCell ref="B95:B96"/>
    <mergeCell ref="J95:J96"/>
    <mergeCell ref="A98:A99"/>
    <mergeCell ref="B98:B99"/>
    <mergeCell ref="J98:J99"/>
    <mergeCell ref="M98:M99"/>
    <mergeCell ref="O98:O99"/>
    <mergeCell ref="P98:P99"/>
    <mergeCell ref="B93:B94"/>
    <mergeCell ref="A93:A94"/>
    <mergeCell ref="J93:J94"/>
    <mergeCell ref="M93:M94"/>
    <mergeCell ref="O93:O94"/>
    <mergeCell ref="J91:J92"/>
    <mergeCell ref="P91:P92"/>
    <mergeCell ref="A91:A92"/>
    <mergeCell ref="B91:B92"/>
    <mergeCell ref="M88:M89"/>
    <mergeCell ref="J88:J89"/>
    <mergeCell ref="P88:P89"/>
    <mergeCell ref="A88:A89"/>
    <mergeCell ref="B88:B89"/>
    <mergeCell ref="O88:O89"/>
    <mergeCell ref="A84:A85"/>
    <mergeCell ref="B84:B85"/>
    <mergeCell ref="P84:P85"/>
    <mergeCell ref="J84:J85"/>
    <mergeCell ref="A81:A82"/>
    <mergeCell ref="B81:B82"/>
    <mergeCell ref="J81:J82"/>
    <mergeCell ref="P81:P82"/>
    <mergeCell ref="O84:O85"/>
    <mergeCell ref="P71:P72"/>
    <mergeCell ref="A78:A79"/>
    <mergeCell ref="B78:B79"/>
    <mergeCell ref="J78:J79"/>
    <mergeCell ref="J71:J72"/>
    <mergeCell ref="A71:A72"/>
    <mergeCell ref="B71:B72"/>
    <mergeCell ref="M78:M79"/>
    <mergeCell ref="O78:O79"/>
    <mergeCell ref="P78:P79"/>
    <mergeCell ref="M102:M103"/>
    <mergeCell ref="O102:O103"/>
    <mergeCell ref="O91:O92"/>
    <mergeCell ref="M91:M92"/>
    <mergeCell ref="M71:M72"/>
    <mergeCell ref="O71:O72"/>
    <mergeCell ref="O81:O82"/>
    <mergeCell ref="M81:M82"/>
  </mergeCells>
  <hyperlinks>
    <hyperlink ref="M5" location="Main!A1" display="Back To Main Page" xr:uid="{00000000-0004-0000-0500-000000000000}"/>
  </hyperlinks>
  <pageMargins left="0.7" right="0.7" top="0.75" bottom="0.75" header="0" footer="0"/>
  <pageSetup orientation="portrait" r:id="rId1"/>
  <ignoredErrors>
    <ignoredError sqref="K72 K80 K85 K98:K99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JITENDRA SINGH</cp:lastModifiedBy>
  <cp:lastPrinted>2023-07-25T18:59:36Z</cp:lastPrinted>
  <dcterms:created xsi:type="dcterms:W3CDTF">2015-06-08T02:34:00Z</dcterms:created>
  <dcterms:modified xsi:type="dcterms:W3CDTF">2024-01-29T17:06:49Z</dcterms:modified>
</cp:coreProperties>
</file>