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78" i="7"/>
  <c r="M178" s="1"/>
  <c r="L138"/>
  <c r="M138" s="1"/>
  <c r="K138"/>
  <c r="L141"/>
  <c r="K141"/>
  <c r="L134"/>
  <c r="K134"/>
  <c r="L137"/>
  <c r="K137"/>
  <c r="M137" s="1"/>
  <c r="L139"/>
  <c r="K139"/>
  <c r="M139" s="1"/>
  <c r="L130"/>
  <c r="K130"/>
  <c r="L136"/>
  <c r="K136"/>
  <c r="M136" s="1"/>
  <c r="K176"/>
  <c r="M176" s="1"/>
  <c r="K166"/>
  <c r="K165"/>
  <c r="L133"/>
  <c r="K133"/>
  <c r="L132"/>
  <c r="K132"/>
  <c r="L69"/>
  <c r="K69"/>
  <c r="K175"/>
  <c r="M175" s="1"/>
  <c r="K177"/>
  <c r="M177" s="1"/>
  <c r="L131"/>
  <c r="K131"/>
  <c r="L19"/>
  <c r="K19"/>
  <c r="K174"/>
  <c r="M174" s="1"/>
  <c r="L72"/>
  <c r="K72"/>
  <c r="L128"/>
  <c r="K128"/>
  <c r="L129"/>
  <c r="K129"/>
  <c r="K173"/>
  <c r="M173" s="1"/>
  <c r="L71"/>
  <c r="K71"/>
  <c r="L127"/>
  <c r="K127"/>
  <c r="L126"/>
  <c r="K126"/>
  <c r="L125"/>
  <c r="K125"/>
  <c r="K172"/>
  <c r="M172" s="1"/>
  <c r="K70"/>
  <c r="L70"/>
  <c r="L124"/>
  <c r="K124"/>
  <c r="L123"/>
  <c r="K123"/>
  <c r="L56"/>
  <c r="K56"/>
  <c r="L18"/>
  <c r="K18"/>
  <c r="L122"/>
  <c r="K122"/>
  <c r="L121"/>
  <c r="K121"/>
  <c r="L120"/>
  <c r="K120"/>
  <c r="L115"/>
  <c r="K115"/>
  <c r="L118"/>
  <c r="K118"/>
  <c r="L119"/>
  <c r="K119"/>
  <c r="L114"/>
  <c r="K114"/>
  <c r="L49"/>
  <c r="K49"/>
  <c r="L60"/>
  <c r="K60"/>
  <c r="L59"/>
  <c r="K59"/>
  <c r="L66"/>
  <c r="K66"/>
  <c r="L65"/>
  <c r="K65"/>
  <c r="L67"/>
  <c r="K67"/>
  <c r="L117"/>
  <c r="K117"/>
  <c r="L116"/>
  <c r="K116"/>
  <c r="L112"/>
  <c r="K112"/>
  <c r="L104"/>
  <c r="K104"/>
  <c r="L64"/>
  <c r="K64"/>
  <c r="L63"/>
  <c r="K63"/>
  <c r="L62"/>
  <c r="K62"/>
  <c r="M141" l="1"/>
  <c r="M134"/>
  <c r="M130"/>
  <c r="M133"/>
  <c r="M129"/>
  <c r="M19"/>
  <c r="M69"/>
  <c r="M131"/>
  <c r="M132"/>
  <c r="M72"/>
  <c r="M128"/>
  <c r="M126"/>
  <c r="M71"/>
  <c r="M125"/>
  <c r="M127"/>
  <c r="M123"/>
  <c r="M18"/>
  <c r="M70"/>
  <c r="M124"/>
  <c r="M56"/>
  <c r="M66"/>
  <c r="M119"/>
  <c r="M60"/>
  <c r="M65"/>
  <c r="M122"/>
  <c r="M121"/>
  <c r="M120"/>
  <c r="M114"/>
  <c r="M115"/>
  <c r="M118"/>
  <c r="M59"/>
  <c r="M49"/>
  <c r="M117"/>
  <c r="M67"/>
  <c r="M63"/>
  <c r="M104"/>
  <c r="M116"/>
  <c r="M112"/>
  <c r="M64"/>
  <c r="M62"/>
  <c r="L55"/>
  <c r="K55"/>
  <c r="L54"/>
  <c r="K54"/>
  <c r="L188"/>
  <c r="K188"/>
  <c r="K171"/>
  <c r="M171" s="1"/>
  <c r="K170"/>
  <c r="M170" s="1"/>
  <c r="K163"/>
  <c r="K162"/>
  <c r="L111"/>
  <c r="K111"/>
  <c r="L113"/>
  <c r="K113"/>
  <c r="L110"/>
  <c r="K110"/>
  <c r="L109"/>
  <c r="K109"/>
  <c r="K169"/>
  <c r="M169" s="1"/>
  <c r="K168"/>
  <c r="M168" s="1"/>
  <c r="L108"/>
  <c r="K108"/>
  <c r="L57"/>
  <c r="K57"/>
  <c r="L61"/>
  <c r="K61"/>
  <c r="L107"/>
  <c r="K107"/>
  <c r="L187"/>
  <c r="K187"/>
  <c r="L12"/>
  <c r="K12"/>
  <c r="K167"/>
  <c r="M167" s="1"/>
  <c r="L100"/>
  <c r="K100"/>
  <c r="L58"/>
  <c r="K58"/>
  <c r="L17"/>
  <c r="K17"/>
  <c r="K164"/>
  <c r="M164" s="1"/>
  <c r="L102"/>
  <c r="K102"/>
  <c r="L103"/>
  <c r="K103"/>
  <c r="L16"/>
  <c r="K16"/>
  <c r="L101"/>
  <c r="K101"/>
  <c r="L53"/>
  <c r="K53"/>
  <c r="L38"/>
  <c r="K38"/>
  <c r="K161"/>
  <c r="M161" s="1"/>
  <c r="L52"/>
  <c r="K52"/>
  <c r="L51"/>
  <c r="K51"/>
  <c r="L50"/>
  <c r="K50"/>
  <c r="L96"/>
  <c r="K96"/>
  <c r="L15"/>
  <c r="K15"/>
  <c r="L33"/>
  <c r="K33"/>
  <c r="K160"/>
  <c r="M160" s="1"/>
  <c r="L99"/>
  <c r="K99"/>
  <c r="L46"/>
  <c r="K46"/>
  <c r="L48"/>
  <c r="K48"/>
  <c r="L41"/>
  <c r="K41"/>
  <c r="M53" l="1"/>
  <c r="M102"/>
  <c r="M109"/>
  <c r="M55"/>
  <c r="M12"/>
  <c r="M110"/>
  <c r="M187"/>
  <c r="M113"/>
  <c r="M188"/>
  <c r="M54"/>
  <c r="M100"/>
  <c r="M111"/>
  <c r="M58"/>
  <c r="M61"/>
  <c r="M107"/>
  <c r="M108"/>
  <c r="M57"/>
  <c r="M17"/>
  <c r="M16"/>
  <c r="M103"/>
  <c r="M101"/>
  <c r="M38"/>
  <c r="M48"/>
  <c r="M52"/>
  <c r="M33"/>
  <c r="M99"/>
  <c r="M50"/>
  <c r="M51"/>
  <c r="M96"/>
  <c r="M15"/>
  <c r="M46"/>
  <c r="M41"/>
  <c r="K159"/>
  <c r="M159" s="1"/>
  <c r="L97"/>
  <c r="K97"/>
  <c r="L95"/>
  <c r="K95"/>
  <c r="L98"/>
  <c r="K98"/>
  <c r="L35"/>
  <c r="K35"/>
  <c r="L42"/>
  <c r="K42"/>
  <c r="K158"/>
  <c r="M158" s="1"/>
  <c r="L45"/>
  <c r="K45"/>
  <c r="L47"/>
  <c r="K47"/>
  <c r="K157"/>
  <c r="M157" s="1"/>
  <c r="L44"/>
  <c r="K44"/>
  <c r="L94"/>
  <c r="K94"/>
  <c r="L91"/>
  <c r="K91"/>
  <c r="L14"/>
  <c r="K14"/>
  <c r="L11"/>
  <c r="K11"/>
  <c r="L43"/>
  <c r="K43"/>
  <c r="L37"/>
  <c r="K37"/>
  <c r="L93"/>
  <c r="K93"/>
  <c r="M35" l="1"/>
  <c r="M45"/>
  <c r="M11"/>
  <c r="M42"/>
  <c r="M97"/>
  <c r="M47"/>
  <c r="M43"/>
  <c r="M95"/>
  <c r="M98"/>
  <c r="M37"/>
  <c r="M91"/>
  <c r="M94"/>
  <c r="M44"/>
  <c r="M14"/>
  <c r="M93"/>
  <c r="L92"/>
  <c r="K92"/>
  <c r="L90"/>
  <c r="K90"/>
  <c r="L40"/>
  <c r="K40"/>
  <c r="K151"/>
  <c r="M151" s="1"/>
  <c r="K153"/>
  <c r="M153" s="1"/>
  <c r="K156"/>
  <c r="M156" s="1"/>
  <c r="K155"/>
  <c r="M155" s="1"/>
  <c r="L39"/>
  <c r="K39"/>
  <c r="L88"/>
  <c r="K88"/>
  <c r="M86"/>
  <c r="L86"/>
  <c r="K86"/>
  <c r="M40" l="1"/>
  <c r="M92"/>
  <c r="M90"/>
  <c r="M88"/>
  <c r="M39"/>
  <c r="L34" l="1"/>
  <c r="K34"/>
  <c r="K154"/>
  <c r="M154" s="1"/>
  <c r="L36"/>
  <c r="K36"/>
  <c r="K364"/>
  <c r="L364" s="1"/>
  <c r="L89"/>
  <c r="K89"/>
  <c r="K152"/>
  <c r="M152" s="1"/>
  <c r="L32"/>
  <c r="K32"/>
  <c r="L31"/>
  <c r="K31"/>
  <c r="M36" l="1"/>
  <c r="M31"/>
  <c r="M34"/>
  <c r="M89"/>
  <c r="M32"/>
  <c r="L13"/>
  <c r="K13"/>
  <c r="M13" l="1"/>
  <c r="L10" l="1"/>
  <c r="K10"/>
  <c r="M10" l="1"/>
  <c r="K361" l="1"/>
  <c r="L361" s="1"/>
  <c r="M7" l="1"/>
  <c r="F349" l="1"/>
  <c r="K350"/>
  <c r="L350" s="1"/>
  <c r="K341"/>
  <c r="L341" s="1"/>
  <c r="K344"/>
  <c r="L344" s="1"/>
  <c r="K352" l="1"/>
  <c r="L352" s="1"/>
  <c r="F343"/>
  <c r="F342"/>
  <c r="F340"/>
  <c r="K340" s="1"/>
  <c r="L340" s="1"/>
  <c r="F320"/>
  <c r="F272"/>
  <c r="K351" l="1"/>
  <c r="L351" s="1"/>
  <c r="K349"/>
  <c r="L349" s="1"/>
  <c r="K355"/>
  <c r="L355" s="1"/>
  <c r="K356"/>
  <c r="L356" s="1"/>
  <c r="K348"/>
  <c r="L348" s="1"/>
  <c r="K358"/>
  <c r="L358" s="1"/>
  <c r="K354"/>
  <c r="L354" s="1"/>
  <c r="K347" l="1"/>
  <c r="L347" s="1"/>
  <c r="K336"/>
  <c r="L336" s="1"/>
  <c r="K338"/>
  <c r="L338" s="1"/>
  <c r="K335"/>
  <c r="L335" s="1"/>
  <c r="K337"/>
  <c r="L337" s="1"/>
  <c r="K266"/>
  <c r="L266" s="1"/>
  <c r="K319"/>
  <c r="L319" s="1"/>
  <c r="K333"/>
  <c r="L333" s="1"/>
  <c r="K334"/>
  <c r="L334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4"/>
  <c r="L324" s="1"/>
  <c r="K322"/>
  <c r="L322" s="1"/>
  <c r="K321"/>
  <c r="L321" s="1"/>
  <c r="K320"/>
  <c r="L320" s="1"/>
  <c r="K316"/>
  <c r="L316" s="1"/>
  <c r="K315"/>
  <c r="L315" s="1"/>
  <c r="K314"/>
  <c r="L314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2"/>
  <c r="L292" s="1"/>
  <c r="K290"/>
  <c r="L290" s="1"/>
  <c r="K288"/>
  <c r="L288" s="1"/>
  <c r="K287"/>
  <c r="L287" s="1"/>
  <c r="K286"/>
  <c r="L286" s="1"/>
  <c r="K284"/>
  <c r="L284" s="1"/>
  <c r="K283"/>
  <c r="L283" s="1"/>
  <c r="K282"/>
  <c r="L282" s="1"/>
  <c r="K281"/>
  <c r="K280"/>
  <c r="L280" s="1"/>
  <c r="K279"/>
  <c r="L279" s="1"/>
  <c r="K277"/>
  <c r="L277" s="1"/>
  <c r="K276"/>
  <c r="L276" s="1"/>
  <c r="K275"/>
  <c r="L275" s="1"/>
  <c r="K274"/>
  <c r="L274" s="1"/>
  <c r="K273"/>
  <c r="L273" s="1"/>
  <c r="K272"/>
  <c r="L272" s="1"/>
  <c r="H271"/>
  <c r="K271" s="1"/>
  <c r="L271" s="1"/>
  <c r="K268"/>
  <c r="L268" s="1"/>
  <c r="K267"/>
  <c r="L267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H237"/>
  <c r="K237" s="1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D7" i="6"/>
  <c r="K6" i="4"/>
  <c r="K6" i="3"/>
  <c r="L6" i="2"/>
</calcChain>
</file>

<file path=xl/sharedStrings.xml><?xml version="1.0" encoding="utf-8"?>
<sst xmlns="http://schemas.openxmlformats.org/spreadsheetml/2006/main" count="8270" uniqueCount="3977">
  <si>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</si>
  <si>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</si>
  <si>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</si>
  <si>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</si>
  <si>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</si>
  <si>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</si>
  <si>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</si>
  <si>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</si>
  <si>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</si>
  <si>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</si>
  <si>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</si>
  <si>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</si>
  <si>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</si>
  <si>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</si>
  <si>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</si>
  <si>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</si>
  <si>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</si>
  <si>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</si>
  <si>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</si>
  <si>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</si>
  <si>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</si>
  <si>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</si>
  <si>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</si>
  <si>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</si>
  <si>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</si>
  <si>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</si>
  <si>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</si>
  <si>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</si>
  <si>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</si>
  <si>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</si>
  <si>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</si>
  <si>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</si>
  <si>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</si>
  <si>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</si>
  <si>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</si>
  <si>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</si>
  <si>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</si>
  <si>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</si>
  <si>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</si>
  <si>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</si>
  <si>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</si>
  <si>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</si>
  <si>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</si>
  <si>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</si>
  <si>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</si>
  <si>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</si>
  <si>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</si>
  <si>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</si>
  <si>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</si>
  <si>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</si>
  <si>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</si>
  <si>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</si>
  <si>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</si>
  <si>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</si>
  <si>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</si>
  <si>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</si>
  <si>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</si>
  <si>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</si>
  <si>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</si>
  <si>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</si>
  <si>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</si>
  <si>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</si>
  <si>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</si>
  <si>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</si>
  <si>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</si>
  <si>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</si>
  <si>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</si>
  <si>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</si>
  <si>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</si>
  <si>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</si>
  <si>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</si>
  <si>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</si>
  <si>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</si>
  <si>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</si>
  <si>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</si>
  <si>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</si>
  <si>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</si>
  <si>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</si>
  <si>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</si>
  <si>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</si>
  <si>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</si>
  <si>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</si>
  <si>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</si>
  <si>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</si>
  <si>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</si>
  <si>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</si>
  <si>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</si>
  <si>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</si>
  <si>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</si>
  <si>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</si>
  <si>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</si>
  <si>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</si>
  <si>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</si>
  <si>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</si>
  <si>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</si>
  <si>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</si>
  <si>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</si>
  <si>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</si>
  <si>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</si>
  <si>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</si>
  <si>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</si>
  <si>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</si>
  <si>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</si>
  <si>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</si>
  <si>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</si>
  <si>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</si>
  <si>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</si>
  <si>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</si>
  <si>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</si>
  <si>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</si>
  <si>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</si>
  <si>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</si>
  <si>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</si>
  <si>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</si>
  <si>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</si>
  <si>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</si>
  <si>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</si>
  <si>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</si>
  <si>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</si>
  <si>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</si>
  <si>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</si>
  <si>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</si>
  <si>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</si>
  <si>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</si>
  <si>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</si>
  <si>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</si>
  <si>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</si>
  <si>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</si>
  <si>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</si>
  <si>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</si>
  <si>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</si>
  <si>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</si>
  <si>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</si>
  <si>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</si>
  <si>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</si>
  <si>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</si>
  <si>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</si>
  <si>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</si>
  <si>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</si>
  <si>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</si>
  <si>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</si>
  <si>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</si>
  <si>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</si>
  <si>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</si>
  <si>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</si>
  <si>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</si>
  <si>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</si>
  <si>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</si>
  <si>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</si>
  <si>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</si>
  <si>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</si>
  <si>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</si>
  <si>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</si>
  <si>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</si>
  <si>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</si>
  <si>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</si>
  <si>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</si>
  <si>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</si>
  <si>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</si>
  <si>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</si>
  <si>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</si>
  <si>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</si>
  <si>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</si>
  <si>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</si>
  <si>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</si>
  <si>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</si>
  <si>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</si>
  <si>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</si>
  <si>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</si>
  <si>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</si>
  <si>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</si>
  <si>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</si>
  <si>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</si>
  <si>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</si>
  <si>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</si>
  <si>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</si>
  <si>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</si>
  <si>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</si>
  <si>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</si>
  <si>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</si>
  <si>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</si>
  <si>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</si>
  <si>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</si>
  <si>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</si>
  <si>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</si>
  <si>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</si>
  <si>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</si>
  <si>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</si>
  <si>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</si>
  <si>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</si>
  <si>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</si>
  <si>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</si>
  <si>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</si>
  <si>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</si>
  <si>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</si>
  <si>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</si>
  <si>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</si>
  <si>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</si>
  <si>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</si>
  <si>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</si>
  <si>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</si>
  <si>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</si>
  <si>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</si>
  <si>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</si>
  <si>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</si>
  <si>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</si>
  <si>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</si>
  <si>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</si>
  <si>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</si>
  <si>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</si>
  <si>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</si>
  <si>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</si>
  <si>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</si>
  <si>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</si>
  <si>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</si>
  <si>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</si>
  <si>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</si>
  <si>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</si>
  <si>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</si>
  <si>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</si>
  <si>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</si>
  <si>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</si>
  <si>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</si>
  <si>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</si>
  <si>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</si>
  <si>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</si>
  <si>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</si>
  <si>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</si>
  <si>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</si>
  <si>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</si>
  <si>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</si>
  <si>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</si>
  <si>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</si>
  <si>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</si>
  <si>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</si>
  <si>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</si>
  <si>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</si>
  <si>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</si>
  <si>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</si>
  <si>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</si>
  <si>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</si>
  <si>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</si>
  <si>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</si>
  <si>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</si>
  <si>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</si>
  <si>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</si>
  <si>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</si>
  <si>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</si>
  <si>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</si>
  <si>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</si>
  <si>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</si>
  <si>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</si>
  <si>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</si>
  <si>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</si>
  <si>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</si>
  <si>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</si>
  <si>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</si>
  <si>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</si>
  <si>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</si>
  <si>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</si>
  <si>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</si>
  <si>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</si>
  <si>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</si>
  <si>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</si>
  <si>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</si>
  <si>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</si>
  <si>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</si>
  <si>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</si>
  <si>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</si>
  <si>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</si>
  <si>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</si>
  <si>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</si>
  <si>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</si>
  <si>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</si>
  <si>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</si>
  <si>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</si>
  <si>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</si>
  <si>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</si>
  <si>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</si>
  <si>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</si>
  <si>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</si>
  <si>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</si>
  <si>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</si>
  <si>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</si>
  <si>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</si>
  <si>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</si>
  <si>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</si>
  <si>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</si>
  <si>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</si>
  <si>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</si>
  <si>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</si>
  <si>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</si>
  <si>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</si>
  <si>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</si>
  <si>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</si>
  <si>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</si>
  <si>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</si>
  <si>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</si>
  <si>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</si>
  <si>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</si>
  <si>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</si>
  <si>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</si>
  <si>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</si>
  <si>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</si>
  <si>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</si>
  <si>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</si>
  <si>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</si>
  <si>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</si>
  <si>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</si>
  <si>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</si>
  <si>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</si>
  <si>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</si>
  <si>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</si>
  <si>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</si>
  <si>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</si>
  <si>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</si>
  <si>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</si>
  <si>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</si>
  <si>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</si>
  <si>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</si>
  <si>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</si>
  <si>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</si>
  <si>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</si>
  <si>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</si>
  <si>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</si>
  <si>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</si>
  <si>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</si>
  <si>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</si>
  <si>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</si>
  <si>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</si>
  <si>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</si>
  <si>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</si>
  <si>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</si>
  <si>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</si>
  <si>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</si>
  <si>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</si>
  <si>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</si>
  <si>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</si>
  <si>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</si>
  <si>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</si>
  <si>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</si>
  <si>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</si>
  <si>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</si>
  <si>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</si>
  <si>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</si>
  <si>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</si>
  <si>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</si>
  <si>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</si>
  <si>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</si>
  <si>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</si>
  <si>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</si>
  <si>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</si>
  <si>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</si>
  <si>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</si>
  <si>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</si>
  <si>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</si>
  <si>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</si>
  <si>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</si>
  <si>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</si>
  <si>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</si>
  <si>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</si>
  <si>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</si>
  <si>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</si>
  <si>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</si>
  <si>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</si>
  <si>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</si>
  <si>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</si>
  <si>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</si>
  <si>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</si>
  <si>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</si>
  <si>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</si>
  <si>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</si>
  <si>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</si>
  <si>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</si>
  <si>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</si>
  <si>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</si>
  <si>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</si>
  <si>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</si>
  <si>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</si>
  <si>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</si>
  <si>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</si>
  <si>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</si>
  <si>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</si>
  <si>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</si>
  <si>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</si>
  <si>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</si>
  <si>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</si>
  <si>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</si>
  <si>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</si>
  <si>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</si>
  <si>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</si>
  <si>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</si>
  <si>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</si>
  <si>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</si>
  <si>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</si>
  <si>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</si>
  <si>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</si>
  <si>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</si>
  <si>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</si>
  <si>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</si>
  <si>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</si>
  <si>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</si>
  <si>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</si>
  <si>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</si>
  <si>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</si>
  <si>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</si>
  <si>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</si>
  <si>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</si>
  <si>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</si>
  <si>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</si>
  <si>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</si>
  <si>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</si>
  <si>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</si>
  <si>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</si>
  <si>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</si>
  <si>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</si>
  <si>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</si>
  <si>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</si>
  <si>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</si>
  <si>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</si>
  <si>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</si>
  <si>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</si>
  <si>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</si>
  <si>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</si>
  <si>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</si>
  <si>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</si>
  <si>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</si>
  <si>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</si>
  <si>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</si>
  <si>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</si>
  <si>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</si>
  <si>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</si>
  <si>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</si>
  <si>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</si>
  <si>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</si>
  <si>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</si>
  <si>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</si>
  <si>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</si>
  <si>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</si>
  <si>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</si>
  <si>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</si>
  <si>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</si>
  <si>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</si>
  <si>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</si>
  <si>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</si>
  <si>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</si>
  <si>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</si>
  <si>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</si>
  <si>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</si>
  <si>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</si>
  <si>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</si>
  <si>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</si>
  <si>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</si>
  <si>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</si>
  <si>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</si>
  <si>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</si>
  <si>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</si>
  <si>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</si>
  <si>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</si>
  <si>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</si>
  <si>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</si>
  <si>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</si>
  <si>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</si>
  <si>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</si>
  <si>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</si>
  <si>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</si>
  <si>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</si>
  <si>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</si>
  <si>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</si>
  <si>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</si>
  <si>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</si>
  <si>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</si>
  <si>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</si>
  <si>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</si>
  <si>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</si>
  <si>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</si>
  <si>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</si>
  <si>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</si>
  <si>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</si>
  <si>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</si>
  <si>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</si>
  <si>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</si>
  <si>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</si>
  <si>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</si>
  <si>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</si>
  <si>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</si>
  <si>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</si>
  <si>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</si>
  <si>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</si>
  <si>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</si>
  <si>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</si>
  <si>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</si>
  <si>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</si>
  <si>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</si>
  <si>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</si>
  <si>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</si>
  <si>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</si>
  <si>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</si>
  <si>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</si>
  <si>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</si>
  <si>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</si>
  <si>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</si>
  <si>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</si>
  <si>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</si>
  <si>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</si>
  <si>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</si>
  <si>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</si>
  <si>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</si>
  <si>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</si>
  <si>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</si>
  <si>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</si>
  <si>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</si>
  <si>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</si>
  <si>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</si>
  <si>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</si>
  <si>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</si>
  <si>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</si>
  <si>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</si>
  <si>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</si>
  <si>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</si>
  <si>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</si>
  <si>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</si>
  <si>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</si>
  <si>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</si>
  <si>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</si>
  <si>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</si>
  <si>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</si>
  <si>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</si>
  <si>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</si>
  <si>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</si>
  <si>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</si>
  <si>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</si>
  <si>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</si>
  <si>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</si>
  <si>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</si>
  <si>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</si>
  <si>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</si>
  <si>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</si>
  <si>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</si>
  <si>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</si>
  <si>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</si>
  <si>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</si>
  <si>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</si>
  <si>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</si>
  <si>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</si>
  <si>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</si>
  <si>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</si>
  <si>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</si>
  <si>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</si>
  <si>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</si>
  <si>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</si>
  <si>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</si>
  <si>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</si>
  <si>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</si>
  <si>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</si>
  <si>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</si>
  <si>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</si>
  <si>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</si>
  <si>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</si>
  <si>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</si>
  <si>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</si>
  <si>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</si>
  <si>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</si>
  <si>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</si>
  <si>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</si>
  <si>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</si>
  <si>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</si>
  <si>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</si>
  <si>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</si>
  <si>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</si>
  <si>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</si>
  <si>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</si>
  <si>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</si>
  <si>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</si>
  <si>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</si>
  <si>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</si>
  <si>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</si>
  <si>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</si>
  <si>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</si>
  <si>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</si>
  <si>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</si>
  <si>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</si>
  <si>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</si>
  <si>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</si>
  <si>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</si>
  <si>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</si>
  <si>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</si>
  <si>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</si>
  <si>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</si>
  <si>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</si>
  <si>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</si>
  <si>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</si>
  <si>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</si>
  <si>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</si>
  <si>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</si>
  <si>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</si>
  <si>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</si>
  <si>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</si>
  <si>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</si>
  <si>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</si>
  <si>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</si>
  <si>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</si>
  <si>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</si>
  <si>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</si>
  <si>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</si>
  <si>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</si>
  <si>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</si>
  <si>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</si>
  <si>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</si>
  <si>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</si>
  <si>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</si>
  <si>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</si>
  <si>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</si>
  <si>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</si>
  <si>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</si>
  <si>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</si>
  <si>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</si>
  <si>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</si>
  <si>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</si>
  <si>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</si>
  <si>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</si>
  <si>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</si>
  <si>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</si>
  <si>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</si>
  <si>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</si>
  <si>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</si>
  <si>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</si>
  <si>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</si>
  <si>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</si>
  <si>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</si>
  <si>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</si>
  <si>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</si>
  <si>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</si>
  <si>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</si>
  <si>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</si>
  <si>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</si>
  <si>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</si>
  <si>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</si>
  <si>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</si>
  <si>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</si>
  <si>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</si>
  <si>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</si>
  <si>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</si>
  <si>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</si>
  <si>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</si>
  <si>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</si>
  <si>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</si>
  <si>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</si>
  <si>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</si>
  <si>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</si>
  <si>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</si>
  <si>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</si>
  <si>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</si>
  <si>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</si>
  <si>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</si>
  <si>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</si>
  <si>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</si>
  <si>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</si>
  <si>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</si>
  <si>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</si>
  <si>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</si>
  <si>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</si>
  <si>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</si>
  <si>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</si>
  <si>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</si>
  <si>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</si>
  <si>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</si>
  <si>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</si>
  <si>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</si>
  <si>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</si>
  <si>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</si>
  <si>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</si>
  <si>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</si>
  <si>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</si>
  <si>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</si>
  <si>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</si>
  <si>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</si>
  <si>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</si>
  <si>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</si>
  <si>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</si>
  <si>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</si>
  <si>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</si>
  <si>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</si>
  <si>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</si>
  <si>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</si>
  <si>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</si>
  <si>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</si>
  <si>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</si>
  <si>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</si>
  <si>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</si>
  <si>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</si>
  <si>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</si>
  <si>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</si>
  <si>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</si>
  <si>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</si>
  <si>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</si>
  <si>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</si>
  <si>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</si>
  <si>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</si>
  <si>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</si>
  <si>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</si>
  <si>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</si>
  <si>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</si>
  <si>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</si>
  <si>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</si>
  <si>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</si>
  <si>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</si>
  <si>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</si>
  <si>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</si>
  <si>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</si>
  <si>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</si>
  <si>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</si>
  <si>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</si>
  <si>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</si>
  <si>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</si>
  <si>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</si>
  <si>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</si>
  <si>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</si>
  <si>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</si>
  <si>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</si>
  <si>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</si>
  <si>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</si>
  <si>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</si>
  <si>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</si>
  <si>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</si>
  <si>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</si>
  <si>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</si>
  <si>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</si>
  <si>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</si>
  <si>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</si>
  <si>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</si>
  <si>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</si>
  <si>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</si>
  <si>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</si>
  <si>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</si>
  <si>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</si>
  <si>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</si>
  <si>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</si>
  <si>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</si>
  <si>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</si>
  <si>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</si>
  <si>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</si>
  <si>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</si>
  <si>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</si>
  <si>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</si>
  <si>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</si>
  <si>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</si>
  <si>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</si>
  <si>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</si>
  <si>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</si>
  <si>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</si>
  <si>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</si>
  <si>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</si>
  <si>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</si>
  <si>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</si>
  <si>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</si>
  <si>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</si>
  <si>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</si>
  <si>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</si>
  <si>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</si>
  <si>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</si>
  <si>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</si>
  <si>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</si>
  <si>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</si>
  <si>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</si>
  <si>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</si>
  <si>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</si>
  <si>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</si>
  <si>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</si>
  <si>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</si>
  <si>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</si>
  <si>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</si>
  <si>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</si>
  <si>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</si>
  <si>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</si>
  <si>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</si>
  <si>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</si>
  <si>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</si>
  <si>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</si>
  <si>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</si>
  <si>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</si>
  <si>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</si>
  <si>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</si>
  <si>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</si>
  <si>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</si>
  <si>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</si>
  <si>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</si>
  <si>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</si>
  <si>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</si>
  <si>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</si>
  <si>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</si>
  <si>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</si>
  <si>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</si>
  <si>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</si>
  <si>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</si>
  <si>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</si>
  <si>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</si>
  <si>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</si>
  <si>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</si>
  <si>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</si>
  <si>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</si>
  <si>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</si>
  <si>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</si>
  <si>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</si>
  <si>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</si>
  <si>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</si>
  <si>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</si>
  <si>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</si>
  <si>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</si>
  <si>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</si>
  <si>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</si>
  <si>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</si>
  <si>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</si>
  <si>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</si>
  <si>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</si>
  <si>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</si>
  <si>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</si>
  <si>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</si>
  <si>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</si>
  <si>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</si>
  <si>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</si>
  <si>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</si>
  <si>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</si>
  <si>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</si>
  <si>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</si>
  <si>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</si>
  <si>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</si>
  <si>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</si>
  <si>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</si>
  <si>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</si>
  <si>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</si>
  <si>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</si>
  <si>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</si>
  <si>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</si>
  <si>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</si>
  <si>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</si>
  <si>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</si>
  <si>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</si>
  <si>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</si>
  <si>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</si>
  <si>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</si>
  <si>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</si>
  <si>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</si>
  <si>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</si>
  <si>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</si>
  <si>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</si>
  <si>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</si>
  <si>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</si>
  <si>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</si>
  <si>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</si>
  <si>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</si>
  <si>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</si>
  <si>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</si>
  <si>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</si>
  <si>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</si>
  <si>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</si>
  <si>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</si>
  <si>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</si>
  <si>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</si>
  <si>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</si>
  <si>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</si>
  <si>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</si>
  <si>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</si>
  <si>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</si>
  <si>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</si>
  <si>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</si>
  <si>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</si>
  <si>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</si>
  <si>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</si>
  <si>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</si>
  <si>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</si>
  <si>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</si>
  <si>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</si>
  <si>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</si>
  <si>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</si>
  <si>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</si>
  <si>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</si>
  <si>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</si>
  <si>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</si>
  <si>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</si>
  <si>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</si>
  <si>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</si>
  <si>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</si>
  <si>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</si>
  <si>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</si>
  <si>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</si>
  <si>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</si>
  <si>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</si>
  <si>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</si>
  <si>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</si>
  <si>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</si>
  <si>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</si>
  <si>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</si>
  <si>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</si>
  <si>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</si>
  <si>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</si>
  <si>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</si>
  <si>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</si>
  <si>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</si>
  <si>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</si>
  <si>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</si>
  <si>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</si>
  <si>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</si>
  <si>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</si>
  <si>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</si>
  <si>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</si>
  <si>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</si>
  <si>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</si>
  <si>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</si>
  <si>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</si>
  <si>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</si>
  <si>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</si>
  <si>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</si>
  <si>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</si>
  <si>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</si>
  <si>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</si>
  <si>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</si>
  <si>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</si>
  <si>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</si>
  <si>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</si>
  <si>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</si>
  <si>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</si>
  <si>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</si>
  <si>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</si>
  <si>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</si>
  <si>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</si>
  <si>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</si>
  <si>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</si>
  <si>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</si>
  <si>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</si>
  <si>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</si>
  <si>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</si>
  <si>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</si>
  <si>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</si>
  <si>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</si>
  <si>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</si>
  <si>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</si>
  <si>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</si>
  <si>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</si>
  <si>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</si>
  <si>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</si>
  <si>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</si>
  <si>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</si>
  <si>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</si>
  <si>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</si>
  <si>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</si>
  <si>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</si>
  <si>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</si>
  <si>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</si>
  <si>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</si>
  <si>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</si>
  <si>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</si>
  <si>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</si>
  <si>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</si>
  <si>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</si>
  <si>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</si>
  <si>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</si>
  <si>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</si>
  <si>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</si>
  <si>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</si>
  <si>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</si>
  <si>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</si>
  <si>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</si>
  <si>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</si>
  <si>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</si>
  <si>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</si>
  <si>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</si>
  <si>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</si>
  <si>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</si>
  <si>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</si>
  <si>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</si>
  <si>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</si>
  <si>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</si>
  <si>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</si>
  <si>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</si>
  <si>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</si>
  <si>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</si>
  <si>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</si>
  <si>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</si>
  <si>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</si>
  <si>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</si>
  <si>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</si>
  <si>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</si>
  <si>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</si>
  <si>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</si>
  <si>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</si>
  <si>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</si>
  <si>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</si>
  <si>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</si>
  <si>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</si>
  <si>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</si>
  <si>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</si>
  <si>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</si>
  <si>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</si>
  <si>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</si>
  <si>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</si>
  <si>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</si>
  <si>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</si>
  <si>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</si>
  <si>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</si>
  <si>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</si>
  <si>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</si>
  <si>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</si>
  <si>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</si>
  <si>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</si>
  <si>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</si>
  <si>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</si>
  <si>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</si>
  <si>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</si>
  <si>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</si>
  <si>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</si>
  <si>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</si>
  <si>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</si>
  <si>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</si>
  <si>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</si>
  <si>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</si>
  <si>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</si>
  <si>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</si>
  <si>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</si>
  <si>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</si>
  <si>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</si>
  <si>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</si>
  <si>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</si>
  <si>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</si>
  <si>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</si>
  <si>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</si>
  <si>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</si>
  <si>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</si>
  <si>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</si>
  <si>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</si>
  <si>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</si>
  <si>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</si>
  <si>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</si>
  <si>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</si>
  <si>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</si>
  <si>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</si>
  <si>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</si>
  <si>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</si>
  <si>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</si>
  <si>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</si>
  <si>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</si>
  <si>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</si>
  <si>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</si>
  <si>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</si>
  <si>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</si>
  <si>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</si>
  <si>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</si>
  <si>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</si>
  <si>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</si>
  <si>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</si>
  <si>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</si>
  <si>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</si>
  <si>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</si>
  <si>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</si>
  <si>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</si>
  <si>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</si>
  <si>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</si>
  <si>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</si>
  <si>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</si>
  <si>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</si>
  <si>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</si>
  <si>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</si>
  <si>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</si>
  <si>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</si>
  <si>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</si>
  <si>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</si>
  <si>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</si>
  <si>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</si>
  <si>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</si>
  <si>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</si>
  <si>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</si>
  <si>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</si>
  <si>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</si>
  <si>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</si>
  <si>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</si>
  <si>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</si>
  <si>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</si>
  <si>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</si>
  <si>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</si>
  <si>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</si>
  <si>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</si>
  <si>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</si>
  <si>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</si>
  <si>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</si>
  <si>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</si>
  <si>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</si>
  <si>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</si>
  <si>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</si>
  <si>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</si>
  <si>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</si>
  <si>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</si>
  <si>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</si>
  <si>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</si>
  <si>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</si>
  <si>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</si>
  <si>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</si>
  <si>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</si>
  <si>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</si>
  <si>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</si>
  <si>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</si>
  <si>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</si>
  <si>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</si>
  <si>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</si>
  <si>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</si>
  <si>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</si>
  <si>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</si>
  <si>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</si>
  <si>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</si>
  <si>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</si>
  <si>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</si>
  <si>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</si>
  <si>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</si>
  <si>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</si>
  <si>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</si>
  <si>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</si>
  <si>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</si>
  <si>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</si>
  <si>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</si>
  <si>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</si>
  <si>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</si>
  <si>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</si>
  <si>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</si>
  <si>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</si>
  <si>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</si>
  <si>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</si>
  <si>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</si>
  <si>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</si>
  <si>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</si>
  <si>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</si>
  <si>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</si>
  <si>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</si>
  <si>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</si>
  <si>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</si>
  <si>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</si>
  <si>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</si>
  <si>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</si>
  <si>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</si>
  <si>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</si>
  <si>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</si>
  <si>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</si>
  <si>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</si>
  <si>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</si>
  <si>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</si>
  <si>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</si>
  <si>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</si>
  <si>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</si>
  <si>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</si>
  <si>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</si>
  <si>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</si>
  <si>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</si>
  <si>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</si>
  <si>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</si>
  <si>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</si>
  <si>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</si>
  <si>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</si>
  <si>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</si>
  <si>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</si>
  <si>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</si>
  <si>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</si>
  <si>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</si>
  <si>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</si>
  <si>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</si>
  <si>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</si>
  <si>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</si>
  <si>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</si>
  <si>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</si>
  <si>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</si>
  <si>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</si>
  <si>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</si>
  <si>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</si>
  <si>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</si>
  <si>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</si>
  <si>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</si>
  <si>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</si>
  <si>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</si>
  <si>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</si>
  <si>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</si>
  <si>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</si>
  <si>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</si>
  <si>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</si>
  <si>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</si>
  <si>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</si>
  <si>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</si>
  <si>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</si>
  <si>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</si>
  <si>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</si>
  <si>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</si>
  <si>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</si>
  <si>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</si>
  <si>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</si>
  <si>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</si>
  <si>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</si>
  <si>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</si>
  <si>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</si>
  <si>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</si>
  <si>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</si>
  <si>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</si>
  <si>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</si>
  <si>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</si>
  <si>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</si>
  <si>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</si>
  <si>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</si>
  <si>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</si>
  <si>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</si>
  <si>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</si>
  <si>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</si>
  <si>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</si>
  <si>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</si>
  <si>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</si>
  <si>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</si>
  <si>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</si>
  <si>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</si>
  <si>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</si>
  <si>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</si>
  <si>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</si>
  <si>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</si>
  <si>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</si>
  <si>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</si>
  <si>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</si>
  <si>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</si>
  <si>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</si>
  <si>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</si>
  <si>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</si>
  <si>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</si>
  <si>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</si>
  <si>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</si>
  <si>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</si>
  <si>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</si>
  <si>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</si>
  <si>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</si>
  <si>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</si>
  <si>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</si>
  <si>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</si>
  <si>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</si>
  <si>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</si>
  <si>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</si>
  <si>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</si>
  <si>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</si>
  <si>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</si>
  <si>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</si>
  <si>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</si>
  <si>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</si>
  <si>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</si>
  <si>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</si>
  <si>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</si>
  <si>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</si>
  <si>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</si>
  <si>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</si>
  <si>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</si>
  <si>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</si>
  <si>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</si>
  <si>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</si>
  <si>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</si>
  <si>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</si>
  <si>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</si>
  <si>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</si>
  <si>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</si>
  <si>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</si>
  <si>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</si>
  <si>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</si>
  <si>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</si>
  <si>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</si>
  <si>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</si>
  <si>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</si>
  <si>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</si>
  <si>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</si>
  <si>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</si>
  <si>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</si>
  <si>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</si>
  <si>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</si>
  <si>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</si>
  <si>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</si>
  <si>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</si>
  <si>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</si>
  <si>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</si>
  <si>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</si>
  <si>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</si>
  <si>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</si>
  <si>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</si>
  <si>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</si>
  <si>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</si>
  <si>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</si>
  <si>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</si>
  <si>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</si>
  <si>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</si>
  <si>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</si>
  <si>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</si>
  <si>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</si>
  <si>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</si>
  <si>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</si>
  <si>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</si>
  <si>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</si>
  <si>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</si>
  <si>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</si>
  <si>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</si>
  <si>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</si>
  <si>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</si>
  <si>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</si>
  <si>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</si>
  <si>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</si>
  <si>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</si>
  <si>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</si>
  <si>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</si>
  <si>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</si>
  <si>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</si>
  <si>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</si>
  <si>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</si>
  <si>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</si>
  <si>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</si>
  <si>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</si>
  <si>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</si>
  <si>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</si>
  <si>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</si>
  <si>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</si>
  <si>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</si>
  <si>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</si>
  <si>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</si>
  <si>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</si>
  <si>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</si>
  <si>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</si>
  <si>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</si>
  <si>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</si>
  <si>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</si>
  <si>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</si>
  <si>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</si>
  <si>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</si>
  <si>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</si>
  <si>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</si>
  <si>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</si>
  <si>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</si>
  <si>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</si>
  <si>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</si>
  <si>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</si>
  <si>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</si>
  <si>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</si>
  <si>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</si>
  <si>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</si>
  <si>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</si>
  <si>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</si>
  <si>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</si>
  <si>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</si>
  <si>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</si>
  <si>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</si>
  <si>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</si>
  <si>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</si>
  <si>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</si>
  <si>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</si>
  <si>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</si>
  <si>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</si>
  <si>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</si>
  <si>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</si>
  <si>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</si>
  <si>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</si>
  <si>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</si>
  <si>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</si>
  <si>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</si>
  <si>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</si>
  <si>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</si>
  <si>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</si>
  <si>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</si>
  <si>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</si>
  <si>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</si>
  <si>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</si>
  <si>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</si>
  <si>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</si>
  <si>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</si>
  <si>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</si>
  <si>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</si>
  <si>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</si>
  <si>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</si>
  <si>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</si>
  <si>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</si>
  <si>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</si>
  <si>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</si>
  <si>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</si>
  <si>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</si>
  <si>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</si>
  <si>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</si>
  <si>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</si>
  <si>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</si>
  <si>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</si>
  <si>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</si>
  <si>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</si>
  <si>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</si>
  <si>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</si>
  <si>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</si>
  <si>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</si>
  <si>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</si>
  <si>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</si>
  <si>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</si>
  <si>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</si>
  <si>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</si>
  <si>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</si>
  <si>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</si>
  <si>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</si>
  <si>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</si>
  <si>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</si>
  <si>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</si>
  <si>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</si>
  <si>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</si>
  <si>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</si>
  <si>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</si>
  <si>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</si>
  <si>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</si>
  <si>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</si>
  <si>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</si>
  <si>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</si>
  <si>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</si>
  <si>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</si>
  <si>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</si>
  <si>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</si>
  <si>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</si>
  <si>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</si>
  <si>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</si>
  <si>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</si>
  <si>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</si>
  <si>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</si>
  <si>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</si>
  <si>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</si>
  <si>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</si>
  <si>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</si>
  <si>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</si>
  <si>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</si>
  <si>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</si>
  <si>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</si>
  <si>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</si>
  <si>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</si>
  <si>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</si>
  <si>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</si>
  <si>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</si>
  <si>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</si>
  <si>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</si>
  <si>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</si>
  <si>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</si>
  <si>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</si>
  <si>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</si>
  <si>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</si>
  <si>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</si>
  <si>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</si>
  <si>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</si>
  <si>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</si>
  <si>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</si>
  <si>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</si>
  <si>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</si>
  <si>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</si>
  <si>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</si>
  <si>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</si>
  <si>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</si>
  <si>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</si>
  <si>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</si>
  <si>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</si>
  <si>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</si>
  <si>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</si>
  <si>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</si>
  <si>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</si>
  <si>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</si>
  <si>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</si>
  <si>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</si>
  <si>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</si>
  <si>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</si>
  <si>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</si>
  <si>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</si>
  <si>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</si>
  <si>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</si>
  <si>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</si>
  <si>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</si>
  <si>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</si>
  <si>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</si>
  <si>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</si>
  <si>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</si>
  <si>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</si>
  <si>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</si>
  <si>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</si>
  <si>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</si>
  <si>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</si>
  <si>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</si>
  <si>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</si>
  <si>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</si>
  <si>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</si>
  <si>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</si>
  <si>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</si>
  <si>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</si>
  <si>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</si>
  <si>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</si>
  <si>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</si>
  <si>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</si>
  <si>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</si>
  <si>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</si>
  <si>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</si>
  <si>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</si>
  <si>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</si>
  <si>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</si>
  <si>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</si>
  <si>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</si>
  <si>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</si>
  <si>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</si>
  <si>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</si>
  <si>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</si>
  <si>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</si>
  <si>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</si>
  <si>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</si>
  <si>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</si>
  <si>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</si>
  <si>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</si>
  <si>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</si>
  <si>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</si>
  <si>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</si>
  <si>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</si>
  <si>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</si>
  <si>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</si>
  <si>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</si>
  <si>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</si>
  <si>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</si>
  <si>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</si>
  <si>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</si>
  <si>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</si>
  <si>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</si>
  <si>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</si>
  <si>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</si>
  <si>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</si>
  <si>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</si>
  <si>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</si>
  <si>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</si>
  <si>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</si>
  <si>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</si>
  <si>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</si>
  <si>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</si>
  <si>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</si>
  <si>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</si>
  <si>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</si>
  <si>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</si>
  <si>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</si>
  <si>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</si>
  <si>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</si>
  <si>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</si>
  <si>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</si>
  <si>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</si>
  <si>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</si>
  <si>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</si>
  <si>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</si>
  <si>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</si>
  <si>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</si>
  <si>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</si>
  <si>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</si>
  <si>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</si>
  <si>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</si>
  <si>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</si>
  <si>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</si>
  <si>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</si>
  <si>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</si>
  <si>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</si>
  <si>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</si>
  <si>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</si>
  <si>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</si>
  <si>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</si>
  <si>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</si>
  <si>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</si>
  <si>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</si>
  <si>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</si>
  <si>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</si>
  <si>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</si>
  <si>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</si>
  <si>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</si>
  <si>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</si>
  <si>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</si>
  <si>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</si>
  <si>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</si>
  <si>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</si>
  <si>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</si>
  <si>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</si>
  <si>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</si>
  <si>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</si>
  <si>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</si>
  <si>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</si>
  <si>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</si>
  <si>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</si>
  <si>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</si>
  <si>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</si>
  <si>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</si>
  <si>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</si>
  <si>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</si>
  <si>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</si>
  <si>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</si>
  <si>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</si>
  <si>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</si>
  <si>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</si>
  <si>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</si>
  <si>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</si>
  <si>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</si>
  <si>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</si>
  <si>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</si>
  <si>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</si>
  <si>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</si>
  <si>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</si>
  <si>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</si>
  <si>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</si>
  <si>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</si>
  <si>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</si>
  <si>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</si>
  <si>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</si>
  <si>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</si>
  <si>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</si>
  <si>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</si>
  <si>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</si>
  <si>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</si>
  <si>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</si>
  <si>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</si>
  <si>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</si>
  <si>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</si>
  <si>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</si>
  <si>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</si>
  <si>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</si>
  <si>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</si>
  <si>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</si>
  <si>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</si>
  <si>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</si>
  <si>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</si>
  <si>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</si>
  <si>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</si>
  <si>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</si>
  <si>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</si>
  <si>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</si>
  <si>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</si>
  <si>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</si>
  <si>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</si>
  <si>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</si>
  <si>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</si>
  <si>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</si>
  <si>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</si>
  <si>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</si>
  <si>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</si>
  <si>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</si>
  <si>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</si>
  <si>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</si>
  <si>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</si>
  <si>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</si>
  <si>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</si>
  <si>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</si>
  <si>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</si>
  <si>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</si>
  <si>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</si>
  <si>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</si>
  <si>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</si>
  <si>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</si>
  <si>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</si>
  <si>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</si>
  <si>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</si>
  <si>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</si>
  <si>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</si>
  <si>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</si>
  <si>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</si>
  <si>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</si>
  <si>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</si>
  <si>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</si>
  <si>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</si>
  <si>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</si>
  <si>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</si>
  <si>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</si>
  <si>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</si>
  <si>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</si>
  <si>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</si>
  <si>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</si>
  <si>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</si>
  <si>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</si>
  <si>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</si>
  <si>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</si>
  <si>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</si>
  <si>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</si>
  <si>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</si>
  <si>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</si>
  <si>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</si>
  <si>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</si>
  <si>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</si>
  <si>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</si>
  <si>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</si>
  <si>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</si>
  <si>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</si>
  <si>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</si>
  <si>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</si>
  <si>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</si>
  <si>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</si>
  <si>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</si>
  <si>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</si>
  <si>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</si>
  <si>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</si>
  <si>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</si>
  <si>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</si>
  <si>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</si>
  <si>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</si>
  <si>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</si>
  <si>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</si>
  <si>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</si>
  <si>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</si>
  <si>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</si>
  <si>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</si>
  <si>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</si>
  <si>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</si>
  <si>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</si>
  <si>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</si>
  <si>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</si>
  <si>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</si>
  <si>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</si>
  <si>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</si>
  <si>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</si>
  <si>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</si>
  <si>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</si>
  <si>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</si>
  <si>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</si>
  <si>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</si>
  <si>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</si>
  <si>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</si>
  <si>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</si>
  <si>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</si>
  <si>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</si>
  <si>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</si>
  <si>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</si>
  <si>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</si>
  <si>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</si>
  <si>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</si>
  <si>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</si>
  <si>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</si>
  <si>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</si>
  <si>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</si>
  <si>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</si>
  <si>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</si>
  <si>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</si>
  <si>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</si>
  <si>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</si>
  <si>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</si>
  <si>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</si>
  <si>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</si>
  <si>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</si>
  <si>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</si>
  <si>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</si>
  <si>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</si>
  <si>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</si>
  <si>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</si>
  <si>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</si>
  <si>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</si>
  <si>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</si>
  <si>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</si>
  <si>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</si>
  <si>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</si>
  <si>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</si>
  <si>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</si>
  <si>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</si>
  <si>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</si>
  <si>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</si>
  <si>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</si>
  <si>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</si>
  <si>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</si>
  <si>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</si>
  <si>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</si>
  <si>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</si>
  <si>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</si>
  <si>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</si>
  <si>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</si>
  <si>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</si>
  <si>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</si>
  <si>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</si>
  <si>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</si>
  <si>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</si>
  <si>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</si>
  <si>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</si>
  <si>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</si>
  <si>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</si>
  <si>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</si>
  <si>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</si>
  <si>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</si>
  <si>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</si>
  <si>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</si>
  <si>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</si>
  <si>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</si>
  <si>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</si>
  <si>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</si>
  <si>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</si>
  <si>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</si>
  <si>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</si>
  <si>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</si>
  <si>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</si>
  <si>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</si>
  <si>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</si>
  <si>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</si>
  <si>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</si>
  <si>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</si>
  <si>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</si>
  <si>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</si>
  <si>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</si>
  <si>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</si>
  <si>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</si>
  <si>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</si>
  <si>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</si>
  <si>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</si>
  <si>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</si>
  <si>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</si>
  <si>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</si>
  <si>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</si>
  <si>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</si>
  <si>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</si>
  <si>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</si>
  <si>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</si>
  <si>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</si>
  <si>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</si>
  <si>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</si>
  <si>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</si>
  <si>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</si>
  <si>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</si>
  <si>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</si>
  <si>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</si>
  <si>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</si>
  <si>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</si>
  <si>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</si>
  <si>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</si>
  <si>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</si>
  <si>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</si>
  <si>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</si>
  <si>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</si>
  <si>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</si>
  <si>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</si>
  <si>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</si>
  <si>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</si>
  <si>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</si>
  <si>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</si>
  <si>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</si>
  <si>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</si>
  <si>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</si>
  <si>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</si>
  <si>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</si>
  <si>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</si>
  <si>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</si>
  <si>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</si>
  <si>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</si>
  <si>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</si>
  <si>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</si>
  <si>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</si>
  <si>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</si>
  <si>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</si>
  <si>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</si>
  <si>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</si>
  <si>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</si>
  <si>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</si>
  <si>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</si>
  <si>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</si>
  <si>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</si>
  <si>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</si>
  <si>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</si>
  <si>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</si>
  <si>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</si>
  <si>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</si>
  <si>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</si>
  <si>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</si>
  <si>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</si>
  <si>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</si>
  <si>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</si>
  <si>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</si>
  <si>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</si>
  <si>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</si>
  <si>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</si>
  <si>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</si>
  <si>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</si>
  <si>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</si>
  <si>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</si>
  <si>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</si>
  <si>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</si>
  <si>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</si>
  <si>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</si>
  <si>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</si>
  <si>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</si>
  <si>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</si>
  <si>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</si>
  <si>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</si>
  <si>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</si>
  <si>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</si>
  <si>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</si>
  <si>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</si>
  <si>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</si>
  <si>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</si>
  <si>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</si>
  <si>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</si>
  <si>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</si>
  <si>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</si>
  <si>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</si>
  <si>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</si>
  <si>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</si>
  <si>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</si>
  <si>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</si>
  <si>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</si>
  <si>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</si>
  <si>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</si>
  <si>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</si>
  <si>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</si>
  <si>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</si>
  <si>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</si>
  <si>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</si>
  <si>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</si>
  <si>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</si>
  <si>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</si>
  <si>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</si>
  <si>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</si>
  <si>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</si>
  <si>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</si>
  <si>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</si>
  <si>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</si>
  <si>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</si>
  <si>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</si>
  <si>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</si>
  <si>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</si>
  <si>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</si>
  <si>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</si>
  <si>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</si>
  <si>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</si>
  <si>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</si>
  <si>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</si>
  <si>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</si>
  <si>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</si>
  <si>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</si>
  <si>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</si>
  <si>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</si>
  <si>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</si>
  <si>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</si>
  <si>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</si>
  <si>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</si>
  <si>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</si>
  <si>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</si>
  <si>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</si>
  <si>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</si>
  <si>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</si>
  <si>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</si>
  <si>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</si>
  <si>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</si>
  <si>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</si>
  <si>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</si>
  <si>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</si>
  <si>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</si>
  <si>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</si>
  <si>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</si>
  <si>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</si>
  <si>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</si>
  <si>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</si>
  <si>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</si>
  <si>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</si>
  <si>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</si>
  <si>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</si>
  <si>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</si>
  <si>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</si>
  <si>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</si>
  <si>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</si>
  <si>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</si>
  <si>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</si>
  <si>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</si>
  <si>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</si>
  <si>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</si>
  <si>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</si>
  <si>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</si>
  <si>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</si>
  <si>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</si>
  <si>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</si>
  <si>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</si>
  <si>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</si>
  <si>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</si>
  <si>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</si>
  <si>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</si>
  <si>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</si>
  <si>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</si>
  <si>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</si>
  <si>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</si>
  <si>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</si>
  <si>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</si>
  <si>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</si>
  <si>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</si>
  <si>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</si>
  <si>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</si>
  <si>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</si>
  <si>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</si>
  <si>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</si>
  <si>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</si>
  <si>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</si>
  <si>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</si>
  <si>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</si>
  <si>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</si>
  <si>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</si>
  <si>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</si>
  <si>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</si>
  <si>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</si>
  <si>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</si>
  <si>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</si>
  <si>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</si>
  <si>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</si>
  <si>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</si>
  <si>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</si>
  <si>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</si>
  <si>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</si>
  <si>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</si>
  <si>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</si>
  <si>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</si>
  <si>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</si>
  <si>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</si>
  <si>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</si>
  <si>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</si>
  <si>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</si>
  <si>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</si>
  <si>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</si>
  <si>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</si>
  <si>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</si>
  <si>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</si>
  <si>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</si>
  <si>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</si>
  <si>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</si>
  <si>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</si>
  <si>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</si>
  <si>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</si>
  <si>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</si>
  <si>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</si>
  <si>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</si>
  <si>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</si>
  <si>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</si>
  <si>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</si>
  <si>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</si>
  <si>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</si>
  <si>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</si>
  <si>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</si>
  <si>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</si>
  <si>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</si>
  <si>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</si>
  <si>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</si>
  <si>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</si>
  <si>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</si>
  <si>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</si>
  <si>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</si>
  <si>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</si>
  <si>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</si>
  <si>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</si>
  <si>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</si>
  <si>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</si>
  <si>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</si>
  <si>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</si>
  <si>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</si>
  <si>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</si>
  <si>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</si>
  <si>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</si>
  <si>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</si>
  <si>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</si>
  <si>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</si>
  <si>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</si>
  <si>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</si>
  <si>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</si>
  <si>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</si>
  <si>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</si>
  <si>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</si>
  <si>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</si>
  <si>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</si>
  <si>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</si>
  <si>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</si>
  <si>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</si>
  <si>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</si>
  <si>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</si>
  <si>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</si>
  <si>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</si>
  <si>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</si>
  <si>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</si>
  <si>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</si>
  <si>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</si>
  <si>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</si>
  <si>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</si>
  <si>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</si>
  <si>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</si>
  <si>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</si>
  <si>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</si>
  <si>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</si>
  <si>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</si>
  <si>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</si>
  <si>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</si>
  <si>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</si>
  <si>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</si>
  <si>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</si>
  <si>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</si>
  <si>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</si>
  <si>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</si>
  <si>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</si>
  <si>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</si>
  <si>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</si>
  <si>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</si>
  <si>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</si>
  <si>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</si>
  <si>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</si>
  <si>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</si>
  <si>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</si>
  <si>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</si>
  <si>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</si>
  <si>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</si>
  <si>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</si>
  <si>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</si>
  <si>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</si>
  <si>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</si>
  <si>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</si>
  <si>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</si>
  <si>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</si>
  <si>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</si>
  <si>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</si>
  <si>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</si>
  <si>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</si>
  <si>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</si>
  <si>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</si>
  <si>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</si>
  <si>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</si>
  <si>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</si>
  <si>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</si>
  <si>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</si>
  <si>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</si>
  <si>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</si>
  <si>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</si>
  <si>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</si>
  <si>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</si>
  <si>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</si>
  <si>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</si>
  <si>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</si>
  <si>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</si>
  <si>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</si>
  <si>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</si>
  <si>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</si>
  <si>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</si>
  <si>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</si>
  <si>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</si>
  <si>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</si>
  <si>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</si>
  <si>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</si>
  <si>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</si>
  <si>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</si>
  <si>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</si>
  <si>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</si>
  <si>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</si>
  <si>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</si>
  <si>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</si>
  <si>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</si>
  <si>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</si>
  <si>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</si>
  <si>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</si>
  <si>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</si>
  <si>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</si>
  <si>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</si>
  <si>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</si>
  <si>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</si>
  <si>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</si>
  <si>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</si>
  <si>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</si>
  <si>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</si>
  <si>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</si>
  <si>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</si>
  <si>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</si>
  <si>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</si>
  <si>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</si>
  <si>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</si>
  <si>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</si>
  <si>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</si>
  <si>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</si>
  <si>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</si>
  <si>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</si>
  <si>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</si>
  <si>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</si>
  <si>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</si>
  <si>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</si>
  <si>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</si>
  <si>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</si>
  <si>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</si>
  <si>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</si>
  <si>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</si>
  <si>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</si>
  <si>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</si>
  <si>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</si>
  <si>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</si>
  <si>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</si>
  <si>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</si>
  <si>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</si>
  <si>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</si>
  <si>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</si>
  <si>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</si>
  <si>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</si>
  <si>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</si>
  <si>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</si>
  <si>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</si>
  <si>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</si>
  <si>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</si>
  <si>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</si>
  <si>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</si>
  <si>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</si>
  <si>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</si>
  <si>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</si>
  <si>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</si>
  <si>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</si>
  <si>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</si>
  <si>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</si>
  <si>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</si>
  <si>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</si>
  <si>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</si>
  <si>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</si>
  <si>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</si>
  <si>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</si>
  <si>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</si>
  <si>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</si>
  <si>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</si>
  <si>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</si>
  <si>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</si>
  <si>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</si>
  <si>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</si>
  <si>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</si>
  <si>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</si>
  <si>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</si>
  <si>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</si>
  <si>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</si>
  <si>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</si>
  <si>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</si>
  <si>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</si>
  <si>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</si>
  <si>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</si>
  <si>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</si>
  <si>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</si>
  <si>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</si>
  <si>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</si>
  <si>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</si>
  <si>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</si>
  <si>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</si>
  <si>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</si>
  <si>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</si>
  <si>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</si>
  <si>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</si>
  <si>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</si>
  <si>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</si>
  <si>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</si>
  <si>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</si>
  <si>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</si>
  <si>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</si>
  <si>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</si>
  <si>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</si>
  <si>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</si>
  <si>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</si>
  <si>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</si>
  <si>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</si>
  <si>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</si>
  <si>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</si>
  <si>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</si>
  <si>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</si>
  <si>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</si>
  <si>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</si>
  <si>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</si>
  <si>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</si>
  <si>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</si>
  <si>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</si>
  <si>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</si>
  <si>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</si>
  <si>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</si>
  <si>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</si>
  <si>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</si>
  <si>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</si>
  <si>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</si>
  <si>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</si>
  <si>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</si>
  <si>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</si>
  <si>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</si>
  <si>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</si>
  <si>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</si>
  <si>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</si>
  <si>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</si>
  <si>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</si>
  <si>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</si>
  <si>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</si>
  <si>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</si>
  <si>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</si>
  <si>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</si>
  <si>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</si>
  <si>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</si>
  <si>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</si>
  <si>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</si>
  <si>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</si>
  <si>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</si>
  <si>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</si>
  <si>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</si>
  <si>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</si>
  <si>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</si>
  <si>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</si>
  <si>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</si>
  <si>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</si>
  <si>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</si>
  <si>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</si>
  <si>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</si>
  <si>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</si>
  <si>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</si>
  <si>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</si>
  <si>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</si>
  <si>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</si>
  <si>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</si>
  <si>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</si>
  <si>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</si>
  <si>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</si>
  <si>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</si>
  <si>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</si>
  <si>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</si>
  <si>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</si>
  <si>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</si>
  <si>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</si>
  <si>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</si>
  <si>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</si>
  <si>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</si>
  <si>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</si>
  <si>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</si>
  <si>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</si>
  <si>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</si>
  <si>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</si>
  <si>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</si>
  <si>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</si>
  <si>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</si>
  <si>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</si>
  <si>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</si>
  <si>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</si>
  <si>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</si>
  <si>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</si>
  <si>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</si>
  <si>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</si>
  <si>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</si>
  <si>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</si>
  <si>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</si>
  <si>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</si>
  <si>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</si>
  <si>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</si>
  <si>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</si>
  <si>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</si>
  <si>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</si>
  <si>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</si>
  <si>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</si>
  <si>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</si>
  <si>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</si>
  <si>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</si>
  <si>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</si>
  <si>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</si>
  <si>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</si>
  <si>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</si>
  <si>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</si>
  <si>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</si>
  <si>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</si>
  <si>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</si>
  <si>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</si>
  <si>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</si>
  <si>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</si>
  <si>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</si>
  <si>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</si>
  <si>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</si>
  <si>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</si>
  <si>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</si>
  <si>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</si>
  <si>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</si>
  <si>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</si>
  <si>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</si>
  <si>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</si>
  <si>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</si>
  <si>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</si>
  <si>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</si>
  <si>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</si>
  <si>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</si>
  <si>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</si>
  <si>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</si>
  <si>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</si>
  <si>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</si>
  <si>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</si>
  <si>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</si>
  <si>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</si>
  <si>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</si>
  <si>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</si>
  <si>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</si>
  <si>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</si>
  <si>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</si>
  <si>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</si>
  <si>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</si>
  <si>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</si>
  <si>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</si>
  <si>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</si>
  <si>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</si>
  <si>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</si>
  <si>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</si>
  <si>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</si>
  <si>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</si>
  <si>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</si>
  <si>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</si>
  <si>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</si>
  <si>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</si>
  <si>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</si>
  <si>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</si>
  <si>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</si>
  <si>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</si>
  <si>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</si>
  <si>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</si>
  <si>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</si>
  <si>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</si>
  <si>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</si>
  <si>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</si>
  <si>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</si>
  <si>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</si>
  <si>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</si>
  <si>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</si>
  <si>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</si>
  <si>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</si>
  <si>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</si>
  <si>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</si>
  <si>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</si>
  <si>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</si>
  <si>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</si>
  <si>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</si>
  <si>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</si>
  <si>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</si>
  <si>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</si>
  <si>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</si>
  <si>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</si>
  <si>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</si>
  <si>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</si>
  <si>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</si>
  <si>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</si>
  <si>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</si>
  <si>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</si>
  <si>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</si>
  <si>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</si>
  <si>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</si>
  <si>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</si>
  <si>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</si>
  <si>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</si>
  <si>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</si>
  <si>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</si>
  <si>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</si>
  <si>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</si>
  <si>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</si>
  <si>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</si>
  <si>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</si>
  <si>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</si>
  <si>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</si>
  <si>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</si>
  <si>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</si>
  <si>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</si>
  <si>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</si>
  <si>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</si>
  <si>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</si>
  <si>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</si>
  <si>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</si>
  <si>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</si>
  <si>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</si>
  <si>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</si>
  <si>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</si>
  <si>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</si>
  <si>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</si>
  <si>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</si>
  <si>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</si>
  <si>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</si>
  <si>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</si>
  <si>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</si>
  <si>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</si>
  <si>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</si>
  <si>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</si>
  <si>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</si>
  <si>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</si>
  <si>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</si>
  <si>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</si>
  <si>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</si>
  <si>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</si>
  <si>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</si>
  <si>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</si>
  <si>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</si>
  <si>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</si>
  <si>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</si>
  <si>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</si>
  <si>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</si>
  <si>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</si>
  <si>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</si>
  <si>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</si>
  <si>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</si>
  <si>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</si>
  <si>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</si>
  <si>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</si>
  <si>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</si>
  <si>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</si>
  <si>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</si>
  <si>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</si>
  <si>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</si>
  <si>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</si>
  <si>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</si>
  <si>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</si>
  <si>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</si>
  <si>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</si>
  <si>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</si>
  <si>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</si>
  <si>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</si>
  <si>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</si>
  <si>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</si>
  <si>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</si>
  <si>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</si>
  <si>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</si>
  <si>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</si>
  <si>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</si>
  <si>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</si>
  <si>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</si>
  <si>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</si>
  <si>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</si>
  <si>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</si>
  <si>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</si>
  <si>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</si>
  <si>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</si>
  <si>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</si>
  <si>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</si>
  <si>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</si>
  <si>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</si>
  <si>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</si>
  <si>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</si>
  <si>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</si>
  <si>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</si>
  <si>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</si>
  <si>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</si>
  <si>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</si>
  <si>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</si>
  <si>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</si>
  <si>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</si>
  <si>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</si>
  <si>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</si>
  <si>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</si>
  <si>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</si>
  <si>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</si>
  <si>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</si>
  <si>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</si>
  <si>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</si>
  <si>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</si>
  <si>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</si>
  <si>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</si>
  <si>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</si>
  <si>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</si>
  <si>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</si>
  <si>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</si>
  <si>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</si>
  <si>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</si>
  <si>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</si>
  <si>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</si>
  <si>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</si>
  <si>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</si>
  <si>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</si>
  <si>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</si>
  <si>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</si>
  <si>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</si>
  <si>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</si>
  <si>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</si>
  <si>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</si>
  <si>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</si>
  <si>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</si>
  <si>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</si>
  <si>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</si>
  <si>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</si>
  <si>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</si>
  <si>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</si>
  <si>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</si>
  <si>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</si>
  <si>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</si>
  <si>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</si>
  <si>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</si>
  <si>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</si>
  <si>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</si>
  <si>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</si>
  <si>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</si>
  <si>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</si>
  <si>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</si>
  <si>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</si>
  <si>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</si>
  <si>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</si>
  <si>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</si>
  <si>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</si>
  <si>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</si>
  <si>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</si>
  <si>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</si>
  <si>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</si>
  <si>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</si>
  <si>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</si>
  <si>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</si>
  <si>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</si>
  <si>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</si>
  <si>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</si>
  <si>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</si>
  <si>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</si>
  <si>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</si>
  <si>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</si>
  <si>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</si>
  <si>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</si>
  <si>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</si>
  <si>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</si>
  <si>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</si>
  <si>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</si>
  <si>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</si>
  <si>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</si>
  <si>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</si>
  <si>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</si>
  <si>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</si>
  <si>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</si>
  <si>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</si>
  <si>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</si>
  <si>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</si>
  <si>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</si>
  <si>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</si>
  <si>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</si>
  <si>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</si>
  <si>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</si>
  <si>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</si>
  <si>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</si>
  <si>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</si>
  <si>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</si>
  <si>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</si>
  <si>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</si>
  <si>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</si>
  <si>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</si>
  <si>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</si>
  <si>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</si>
  <si>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</si>
  <si>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</si>
  <si>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</si>
  <si>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</si>
  <si>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</si>
  <si>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</si>
  <si>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</si>
  <si>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</si>
  <si>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</si>
  <si>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</si>
  <si>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</si>
  <si>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</si>
  <si>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</si>
  <si>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</si>
  <si>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</si>
  <si>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</si>
  <si>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</si>
  <si>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</si>
  <si>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</si>
  <si>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</si>
  <si>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</si>
  <si>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</si>
  <si>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</si>
  <si>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</si>
  <si>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</si>
  <si>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</si>
  <si>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</si>
  <si>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</si>
  <si>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</si>
  <si>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</si>
  <si>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</si>
  <si>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</si>
  <si>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</si>
  <si>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</si>
  <si>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</si>
  <si>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</si>
  <si>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</si>
  <si>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</si>
  <si>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</si>
  <si>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</si>
  <si>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</si>
  <si>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</si>
  <si>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</si>
  <si>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</si>
  <si>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</si>
  <si>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</si>
  <si>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</si>
  <si>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</si>
  <si>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</si>
  <si>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</si>
  <si>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</si>
  <si>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</si>
  <si>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</si>
  <si>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</si>
  <si>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</si>
  <si>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</si>
  <si>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</si>
  <si>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</si>
  <si>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</si>
  <si>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</si>
  <si>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</si>
  <si>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</si>
  <si>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</si>
  <si>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</si>
  <si>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</si>
  <si>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</si>
  <si>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</si>
  <si>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</si>
  <si>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</si>
  <si>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</si>
  <si>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</si>
  <si>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</si>
  <si>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</si>
  <si>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</si>
  <si>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</si>
  <si>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</si>
  <si>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</si>
  <si>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</si>
  <si>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</si>
  <si>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</si>
  <si>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</si>
  <si>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</si>
  <si>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</si>
  <si>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</si>
  <si>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</si>
  <si>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</si>
  <si>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</si>
  <si>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</si>
  <si>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</si>
  <si>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</si>
  <si>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</si>
  <si>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</si>
  <si>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</si>
  <si>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</si>
  <si>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</si>
  <si>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</si>
  <si>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</si>
  <si>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</si>
  <si>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</si>
  <si>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</si>
  <si>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</si>
  <si>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</si>
  <si>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</si>
  <si>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</si>
  <si>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</si>
  <si>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</si>
  <si>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</si>
  <si>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</si>
  <si>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</si>
  <si>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</si>
  <si>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</si>
  <si>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</si>
  <si>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</si>
  <si>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</si>
  <si>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</si>
  <si>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</si>
  <si>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</si>
  <si>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</si>
  <si>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</si>
  <si>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</si>
  <si>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</si>
  <si>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</si>
  <si>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</si>
  <si>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</si>
  <si>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</si>
  <si>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</si>
  <si>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</si>
  <si>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</si>
  <si>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</si>
  <si>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</si>
  <si>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</si>
  <si>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</si>
  <si>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</si>
  <si>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</si>
  <si>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</si>
  <si>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</si>
  <si>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</si>
  <si>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</si>
  <si>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</si>
  <si>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</si>
  <si>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</si>
  <si>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</si>
  <si>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</si>
  <si>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</si>
  <si>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</si>
  <si>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</si>
  <si>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</si>
  <si>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</si>
  <si>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</si>
  <si>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</si>
  <si>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</si>
  <si>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</si>
  <si>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</si>
  <si>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</si>
  <si>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</si>
  <si>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</si>
  <si>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</si>
  <si>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</si>
  <si>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</si>
  <si>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</si>
  <si>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</si>
  <si>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</si>
  <si>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</si>
  <si>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</si>
  <si>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</si>
  <si>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</si>
  <si>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</si>
  <si>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</si>
  <si>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</si>
  <si>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</si>
  <si>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</si>
  <si>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</si>
  <si>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</si>
  <si>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</si>
  <si>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</si>
  <si>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</si>
  <si>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</si>
  <si>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</si>
  <si>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</si>
  <si>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</si>
  <si>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</si>
  <si>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</si>
  <si>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</si>
  <si>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</si>
  <si>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</si>
  <si>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</si>
  <si>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</si>
  <si>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</si>
  <si>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</si>
  <si>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</si>
  <si>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</si>
  <si>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</si>
  <si>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</si>
  <si>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</si>
  <si>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</si>
  <si>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</si>
  <si>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</si>
  <si>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</si>
  <si>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</si>
  <si>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</si>
  <si>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</si>
  <si>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</si>
  <si>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</si>
  <si>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</si>
  <si>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</si>
  <si>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</si>
  <si>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</si>
  <si>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</si>
  <si>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</si>
  <si>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</si>
  <si>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</si>
  <si>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</si>
  <si>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</si>
  <si>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</si>
  <si>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</si>
  <si>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</si>
  <si>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</si>
  <si>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</si>
  <si>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</si>
  <si>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</si>
  <si>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</si>
  <si>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</si>
  <si>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</si>
  <si>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</si>
  <si>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</si>
  <si>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</si>
  <si>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</si>
  <si>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</si>
  <si>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</si>
  <si>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</si>
  <si>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</si>
  <si>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</si>
  <si>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</si>
  <si>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</si>
  <si>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</si>
  <si>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</si>
  <si>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</si>
  <si>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</si>
  <si>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</si>
  <si>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</si>
  <si>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</si>
  <si>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</si>
  <si>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</si>
  <si>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</si>
  <si>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</si>
  <si>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</si>
  <si>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</si>
  <si>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</si>
  <si>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</si>
  <si>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</si>
  <si>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</si>
  <si>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</si>
  <si>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</si>
  <si>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</si>
  <si>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</si>
  <si>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</si>
  <si>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</si>
  <si>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</si>
  <si>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</si>
  <si>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</si>
  <si>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</si>
  <si>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</si>
  <si>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</si>
  <si>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</si>
  <si>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</si>
  <si>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</si>
  <si>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</si>
  <si>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</si>
  <si>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</si>
  <si>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</si>
  <si>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</si>
  <si>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</si>
  <si>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</si>
  <si>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</si>
  <si>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</si>
  <si>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</si>
  <si>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</si>
  <si>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</si>
  <si>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</si>
  <si>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</si>
  <si>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</si>
  <si>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</si>
  <si>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</si>
  <si>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</si>
  <si>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</si>
  <si>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</si>
  <si>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</si>
  <si>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</si>
  <si>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</si>
  <si>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</si>
  <si>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</si>
  <si>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</si>
  <si>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</si>
  <si>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</si>
  <si>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</si>
  <si>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</si>
  <si>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</si>
  <si>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</si>
  <si>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</si>
  <si>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</si>
  <si>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</si>
  <si>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</si>
  <si>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</si>
  <si>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</si>
  <si>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</si>
  <si>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</si>
  <si>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</si>
  <si>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</si>
  <si>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</si>
  <si>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</si>
  <si>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</si>
  <si>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</si>
  <si>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</si>
  <si>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</si>
  <si>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</si>
  <si>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</si>
  <si>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</si>
  <si>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</si>
  <si>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</si>
  <si>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</si>
  <si>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</si>
  <si>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</si>
  <si>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</si>
  <si>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</si>
  <si>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</si>
  <si>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</si>
  <si>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</si>
  <si>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</si>
  <si>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</si>
  <si>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</si>
  <si>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</si>
  <si>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</si>
  <si>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</si>
  <si>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</si>
  <si>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</si>
  <si>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</si>
  <si>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</si>
  <si>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</si>
  <si>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</si>
  <si>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</si>
  <si>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</si>
  <si>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</si>
  <si>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</si>
  <si>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</si>
  <si>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</si>
  <si>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</si>
  <si>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</si>
  <si>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</si>
  <si>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</si>
  <si>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</si>
  <si>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</si>
  <si>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</si>
  <si>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</si>
  <si>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</si>
  <si>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</si>
  <si>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</si>
  <si>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</si>
  <si>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</si>
  <si>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</si>
  <si>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</si>
  <si>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</si>
  <si>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</si>
  <si>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</si>
  <si>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</si>
  <si>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</si>
  <si>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</si>
  <si>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</si>
  <si>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</si>
  <si>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</si>
  <si>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</si>
  <si>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</si>
  <si>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</si>
  <si>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</si>
  <si>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</si>
  <si>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</si>
  <si>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</si>
  <si>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</si>
  <si>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</si>
  <si>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</si>
  <si>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</si>
  <si>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</si>
  <si>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</si>
  <si>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</si>
  <si>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</si>
  <si>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</si>
  <si>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</si>
  <si>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</si>
  <si>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</si>
  <si>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</si>
  <si>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</si>
  <si>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</si>
  <si>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</si>
  <si>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</si>
  <si>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</si>
  <si>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</si>
  <si>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</si>
  <si>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</si>
  <si>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</si>
  <si>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</si>
  <si>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</si>
  <si>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</si>
  <si>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</si>
  <si>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</si>
  <si>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</si>
  <si>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</si>
  <si>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</si>
  <si>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</si>
  <si>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</si>
  <si>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</si>
  <si>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</si>
  <si>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</si>
  <si>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</si>
  <si>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</si>
  <si>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</si>
  <si>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</si>
  <si>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</si>
  <si>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</si>
  <si>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</si>
  <si>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</si>
  <si>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</si>
  <si>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</si>
  <si>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</si>
  <si>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</si>
  <si>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</si>
  <si>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</si>
  <si>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</si>
  <si>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</si>
  <si>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</si>
  <si>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</si>
  <si>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</si>
  <si>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</si>
  <si>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</si>
  <si>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</si>
  <si>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</si>
  <si>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</si>
  <si>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</si>
  <si>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</si>
  <si>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</si>
  <si>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</si>
  <si>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</si>
  <si>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</si>
  <si>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</si>
  <si>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</si>
  <si>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</si>
  <si>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</si>
  <si>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</si>
  <si>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</si>
  <si>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</si>
  <si>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</si>
  <si>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</si>
  <si>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</si>
  <si>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</si>
  <si>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</si>
  <si>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</si>
  <si>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</si>
  <si>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</si>
  <si>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</si>
  <si>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</si>
  <si>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</si>
  <si>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</si>
  <si>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</si>
  <si>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</si>
  <si>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</si>
  <si>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</si>
  <si>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</si>
  <si>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</si>
  <si>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</si>
  <si>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</si>
  <si>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</si>
  <si>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</si>
  <si>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</si>
  <si>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</si>
  <si>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</si>
  <si>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</si>
  <si>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</si>
  <si>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</si>
  <si>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</si>
  <si>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</si>
  <si>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</si>
  <si>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</si>
  <si>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</si>
  <si>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</si>
  <si>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</si>
  <si>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</si>
  <si>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</si>
  <si>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</si>
  <si>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</si>
  <si>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</si>
  <si>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</si>
  <si>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</si>
  <si>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</si>
  <si>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</si>
  <si>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</si>
  <si>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</si>
  <si>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</si>
  <si>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</si>
  <si>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</si>
  <si>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</si>
  <si>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</si>
  <si>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</si>
  <si>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</si>
  <si>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</si>
  <si>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</si>
  <si>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</si>
  <si>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</si>
  <si>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</si>
  <si>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</si>
  <si>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</si>
  <si>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</si>
  <si>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</si>
  <si>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</si>
  <si>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</si>
  <si>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</si>
  <si>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</si>
  <si>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</si>
  <si>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</si>
  <si>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</si>
  <si>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</si>
  <si>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</si>
  <si>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</si>
  <si>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</si>
  <si>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</si>
  <si>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</si>
  <si>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</si>
  <si>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</si>
  <si>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</si>
  <si>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</si>
  <si>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</si>
  <si>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</si>
  <si>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</si>
  <si>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</si>
  <si>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</si>
  <si>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</si>
  <si>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</si>
  <si>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</si>
  <si>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</si>
  <si>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</si>
  <si>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</si>
  <si>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</si>
  <si>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</si>
  <si>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</si>
  <si>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</si>
  <si>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</si>
  <si>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</si>
  <si>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</si>
  <si>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</si>
  <si>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</si>
  <si>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</si>
  <si>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</si>
  <si>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</si>
  <si>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</si>
  <si>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</si>
  <si>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</si>
  <si>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</si>
  <si>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</si>
  <si>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</si>
  <si>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</si>
  <si>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</si>
  <si>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</si>
  <si>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</si>
  <si>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</si>
  <si>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</si>
  <si>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</si>
  <si>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</si>
  <si>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</si>
  <si>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</si>
  <si>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</si>
  <si>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</si>
  <si>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</si>
  <si>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</si>
  <si>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</si>
  <si>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</si>
  <si>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</si>
  <si>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</si>
  <si>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</si>
  <si>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</si>
  <si>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</si>
  <si>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</si>
  <si>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</si>
  <si>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</si>
  <si>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</si>
  <si>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</si>
  <si>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</si>
  <si>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</si>
  <si>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</si>
  <si>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</si>
  <si>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</si>
  <si>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</si>
  <si>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</si>
  <si>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</si>
  <si>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</si>
  <si>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</si>
  <si>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</si>
  <si>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</si>
  <si>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</si>
  <si>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</si>
  <si>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</si>
  <si>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</si>
  <si>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</si>
  <si>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</si>
  <si>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</si>
  <si>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</si>
  <si>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</si>
  <si>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</si>
  <si>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</si>
  <si>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</si>
  <si>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</si>
  <si>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</si>
  <si>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</si>
  <si>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</si>
  <si>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</si>
  <si>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</si>
  <si>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</si>
  <si>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</si>
  <si>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</si>
  <si>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</si>
  <si>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</si>
  <si>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</si>
  <si>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</si>
  <si>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</si>
  <si>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</si>
  <si>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</si>
  <si>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</si>
  <si>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</si>
  <si>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</si>
  <si>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</si>
  <si>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</si>
  <si>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</si>
  <si>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</si>
  <si>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</si>
  <si>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</si>
  <si>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</si>
  <si>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</si>
  <si>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</si>
  <si>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</si>
  <si>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</si>
  <si>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</si>
  <si>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</si>
  <si>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</si>
  <si>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</si>
  <si>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</si>
  <si>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</si>
  <si>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</si>
  <si>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</si>
  <si>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</si>
  <si>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</si>
  <si>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</si>
  <si>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</si>
  <si>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</si>
  <si>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</si>
  <si>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</si>
  <si>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</si>
  <si>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</si>
  <si>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</si>
  <si>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</si>
  <si>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</si>
  <si>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</si>
  <si>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</si>
  <si>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</si>
  <si>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</si>
  <si>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</si>
  <si>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</si>
  <si>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</si>
  <si>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</si>
  <si>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</si>
  <si>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</si>
  <si>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</si>
  <si>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</si>
  <si>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</si>
  <si>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</si>
  <si>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</si>
  <si>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</si>
  <si>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</si>
  <si>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</si>
  <si>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</si>
  <si>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</si>
  <si>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</si>
  <si>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</si>
  <si>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</si>
  <si>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</si>
  <si>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</si>
  <si>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</si>
  <si>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</si>
  <si>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</si>
  <si>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</si>
  <si>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</si>
  <si>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</si>
  <si>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</si>
  <si>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</si>
  <si>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</si>
  <si>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</si>
  <si>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</si>
  <si>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</si>
  <si>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</si>
  <si>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</si>
  <si>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</si>
  <si>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</si>
  <si>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</si>
  <si>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</si>
  <si>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</si>
  <si>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</si>
  <si>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</si>
  <si>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</si>
  <si>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</si>
  <si>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</si>
  <si>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</si>
  <si>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</si>
  <si>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</si>
  <si>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</si>
  <si>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</si>
  <si>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</si>
  <si>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</si>
  <si>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</si>
  <si>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</si>
  <si>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</si>
  <si>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</si>
  <si>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</si>
  <si>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</si>
  <si>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</si>
  <si>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</si>
  <si>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</si>
  <si>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</si>
  <si>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</si>
  <si>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</si>
  <si>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</si>
  <si>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</si>
  <si>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</si>
  <si>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</si>
  <si>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</si>
  <si>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</si>
  <si>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</si>
  <si>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</si>
  <si>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</si>
  <si>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</si>
  <si>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</si>
  <si>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</si>
  <si>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</si>
  <si>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</si>
  <si>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</si>
  <si>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</si>
  <si>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</si>
  <si>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</si>
  <si>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</si>
  <si>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</si>
  <si>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</si>
  <si>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</si>
  <si>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</si>
  <si>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</si>
  <si>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</si>
  <si>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</si>
  <si>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</si>
  <si>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</si>
  <si>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</si>
  <si>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</si>
  <si>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</si>
  <si>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</si>
  <si>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</si>
  <si>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</si>
  <si>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</si>
  <si>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</si>
  <si>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</si>
  <si>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</si>
  <si>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</si>
  <si>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</si>
  <si>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</si>
  <si>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</si>
  <si>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</si>
  <si>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</si>
  <si>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</si>
  <si>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</si>
  <si>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</si>
  <si>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</si>
  <si>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</si>
  <si>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</si>
  <si>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</si>
  <si>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</si>
  <si>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</si>
  <si>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</si>
  <si>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</si>
  <si>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</si>
  <si>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</si>
  <si>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</si>
  <si>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</si>
  <si>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</si>
  <si>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</si>
  <si>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</si>
  <si>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</si>
  <si>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</si>
  <si>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</si>
  <si>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</si>
  <si>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</si>
  <si>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</si>
  <si>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</si>
  <si>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</si>
  <si>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</si>
  <si>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</si>
  <si>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</si>
  <si>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</si>
  <si>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</si>
  <si>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</si>
  <si>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</si>
  <si>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</si>
  <si>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</si>
  <si>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</si>
  <si>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</si>
  <si>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</si>
  <si>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</si>
  <si>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</si>
  <si>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</si>
  <si>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</si>
  <si>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</si>
  <si>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</si>
  <si>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</si>
  <si>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</si>
  <si>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</si>
  <si>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</si>
  <si>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</si>
  <si>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</si>
  <si>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</si>
  <si>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</si>
  <si>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</si>
  <si>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</si>
  <si>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</si>
  <si>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</si>
  <si>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</si>
  <si>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</si>
  <si>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</si>
  <si>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</si>
  <si>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</si>
  <si>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</si>
  <si>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</si>
  <si>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</si>
  <si>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</si>
  <si>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</si>
  <si>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</si>
  <si>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</si>
  <si>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</si>
  <si>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</si>
  <si>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</si>
  <si>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</si>
  <si>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</si>
  <si>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</si>
  <si>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</si>
  <si>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</si>
  <si>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</si>
  <si>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</si>
  <si>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</si>
  <si>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</si>
  <si>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</si>
  <si>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</si>
  <si>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</si>
  <si>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</si>
  <si>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</si>
  <si>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</si>
  <si>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</si>
  <si>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</si>
  <si>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</si>
  <si>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</si>
  <si>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</si>
  <si>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</si>
  <si>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</si>
  <si>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</si>
  <si>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</si>
  <si>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</si>
  <si>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</si>
  <si>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</si>
  <si>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</si>
  <si>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</si>
  <si>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</si>
  <si>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</si>
  <si>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</si>
  <si>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</si>
  <si>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</si>
  <si>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</si>
  <si>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</si>
  <si>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</si>
  <si>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</si>
  <si>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</si>
  <si>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</si>
  <si>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</si>
  <si>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</si>
  <si>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</si>
  <si>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</si>
  <si>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</si>
  <si>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</si>
  <si>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</si>
  <si>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</si>
  <si>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</si>
  <si>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</si>
  <si>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</si>
  <si>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</si>
  <si>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</si>
  <si>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</si>
  <si>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</si>
  <si>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</si>
  <si>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</si>
  <si>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</si>
  <si>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</si>
  <si>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</si>
  <si>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</si>
  <si>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</si>
  <si>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</si>
  <si>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</si>
  <si>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</si>
  <si>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</si>
  <si>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</si>
  <si>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</si>
  <si>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</si>
  <si>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</si>
  <si>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</si>
  <si>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</si>
  <si>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</si>
  <si>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</si>
  <si>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</si>
  <si>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</si>
  <si>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</si>
  <si>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</si>
  <si>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</si>
  <si>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</si>
  <si>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</si>
  <si>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</si>
  <si>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</si>
  <si>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</si>
  <si>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</si>
  <si>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</si>
  <si>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</si>
  <si>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</si>
  <si>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</si>
  <si>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</si>
  <si>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</si>
  <si>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</si>
  <si>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</si>
  <si>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</si>
  <si>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</si>
  <si>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</si>
  <si>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</si>
  <si>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</si>
  <si>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</si>
  <si>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</si>
  <si>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</si>
  <si>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</si>
  <si>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</si>
  <si>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</si>
  <si>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</si>
  <si>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</si>
  <si>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</si>
  <si>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</si>
  <si>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</si>
  <si>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</si>
  <si>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</si>
  <si>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</si>
  <si>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</si>
  <si>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</si>
  <si>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</si>
  <si>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</si>
  <si>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</si>
  <si>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</si>
  <si>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</si>
  <si>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</si>
  <si>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</si>
  <si>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</si>
  <si>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</si>
  <si>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</si>
  <si>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</si>
  <si>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</si>
  <si>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</si>
  <si>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</si>
  <si>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</si>
  <si>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</si>
  <si>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</si>
  <si>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</si>
  <si>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</si>
  <si>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</si>
  <si>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</si>
  <si>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</si>
  <si>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</si>
  <si>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</si>
  <si>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</si>
  <si>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</si>
  <si>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</si>
  <si>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</si>
  <si>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</si>
  <si>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</si>
  <si>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</si>
  <si>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</si>
  <si>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</si>
  <si>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</si>
  <si>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</si>
  <si>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</si>
  <si>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</si>
  <si>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</si>
  <si>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</si>
  <si>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</si>
  <si>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</si>
  <si>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</si>
  <si>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</si>
  <si>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</si>
  <si>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</si>
  <si>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</si>
  <si>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</si>
  <si>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</si>
  <si>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</si>
  <si>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</si>
  <si>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</si>
  <si>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</si>
  <si>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</si>
  <si>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</si>
  <si>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</si>
  <si>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</si>
  <si>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</si>
  <si>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</si>
  <si>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</si>
  <si>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</si>
  <si>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</si>
  <si>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</si>
  <si>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</si>
  <si>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</si>
  <si>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</si>
  <si>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</si>
  <si>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</si>
  <si>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</si>
  <si>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</si>
  <si>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</si>
  <si>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</si>
  <si>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</si>
  <si>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</si>
  <si>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</si>
  <si>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</si>
  <si>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</si>
  <si>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</si>
  <si>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</si>
  <si>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</si>
  <si>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</si>
  <si>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</si>
  <si>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</si>
  <si>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</si>
  <si>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</si>
  <si>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</si>
  <si>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</si>
  <si>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</si>
  <si>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</si>
  <si>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</si>
  <si>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</si>
  <si>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</si>
  <si>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</si>
  <si>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</si>
  <si>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</si>
  <si>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</si>
  <si>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</si>
  <si>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</si>
  <si>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</si>
  <si>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</si>
  <si>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</si>
  <si>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</si>
  <si>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</si>
  <si>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</si>
  <si>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</si>
  <si>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</si>
  <si>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</si>
  <si>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</si>
  <si>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</si>
  <si>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</si>
  <si>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</si>
  <si>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</si>
  <si>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</si>
  <si>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</si>
  <si>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</si>
  <si>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</si>
  <si>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</si>
  <si>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</si>
  <si>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</si>
  <si>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</si>
  <si>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</si>
  <si>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</si>
  <si>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</si>
  <si>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</si>
  <si>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</si>
  <si>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</si>
  <si>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</si>
  <si>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</si>
  <si>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</si>
  <si>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</si>
  <si>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</si>
  <si>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</si>
  <si>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</si>
  <si>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</si>
  <si>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</si>
  <si>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</si>
  <si>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</si>
  <si>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</si>
  <si>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</si>
  <si>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</si>
  <si>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</si>
  <si>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</si>
  <si>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</si>
  <si>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</si>
  <si>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</si>
  <si>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</si>
  <si>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</si>
  <si>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</si>
  <si>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</si>
  <si>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</si>
  <si>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</si>
  <si>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</si>
  <si>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</si>
  <si>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</si>
  <si>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</si>
  <si>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</si>
  <si>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</si>
  <si>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</si>
  <si>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</si>
  <si>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</si>
  <si>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</si>
  <si>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</si>
  <si>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</si>
  <si>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</si>
  <si>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</si>
  <si>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</si>
  <si>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</si>
  <si>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</si>
  <si>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</si>
  <si>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</si>
  <si>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</si>
  <si>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</si>
  <si>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DABUR 520 CE DEC</t>
  </si>
  <si>
    <t xml:space="preserve">DABUR 510 CE DEC 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</si>
  <si>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</si>
  <si>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</si>
  <si>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</si>
  <si>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</si>
  <si>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</si>
  <si>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</si>
  <si>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</si>
  <si>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Profit of Rs.82.5/-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</si>
  <si>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</si>
  <si>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</si>
  <si>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</si>
  <si>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</si>
  <si>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</si>
  <si>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</si>
  <si>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</si>
  <si>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</si>
  <si>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</si>
  <si>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</si>
  <si>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</si>
  <si>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</si>
  <si>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</si>
  <si>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</si>
  <si>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</si>
  <si>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</si>
  <si>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</si>
  <si>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</si>
  <si>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</si>
  <si>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</si>
  <si>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</si>
  <si>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</si>
  <si>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</si>
  <si>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</si>
  <si>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</si>
  <si>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</si>
  <si>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</si>
  <si>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</si>
  <si>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</si>
  <si>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</si>
  <si>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</si>
  <si>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</si>
  <si>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</si>
  <si>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</si>
  <si>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</si>
  <si>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</si>
  <si>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</si>
  <si>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</si>
  <si>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</si>
  <si>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</si>
  <si>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</si>
  <si>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</si>
  <si>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</si>
  <si>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</si>
  <si>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</si>
  <si>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</si>
  <si>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Loss of Rs.64/-</t>
  </si>
  <si>
    <t>Profit of Rs.4/-</t>
  </si>
  <si>
    <t>230-228</t>
  </si>
  <si>
    <t>Profit of Rs.5/-</t>
  </si>
  <si>
    <t>NIFTY 13300 PE 24-DEC</t>
  </si>
  <si>
    <t>187-193</t>
  </si>
  <si>
    <t>Loss of Rs.150/-</t>
  </si>
  <si>
    <t>Profit of Rs.20.5/-</t>
  </si>
  <si>
    <t>BRITANNIA DEC FUT</t>
  </si>
  <si>
    <t>340-350</t>
  </si>
  <si>
    <t>385-389</t>
  </si>
  <si>
    <t>425-435</t>
  </si>
  <si>
    <t>660-670</t>
  </si>
  <si>
    <t>400-402</t>
  </si>
  <si>
    <t>420-425</t>
  </si>
  <si>
    <t>Loss of Rs.44/-</t>
  </si>
  <si>
    <t>VGCL</t>
  </si>
  <si>
    <t>VIBRANT GLOBAL INFRAPROJECT PRIVATE LIMITED</t>
  </si>
  <si>
    <t>PANSARI</t>
  </si>
  <si>
    <t>Pansari Developers Ltd.</t>
  </si>
  <si>
    <t>ADESH BROKING HOUSE  PRIVATE LIMITED</t>
  </si>
  <si>
    <t>ALPHA LEON ENTERPRISES LLP</t>
  </si>
  <si>
    <t>MARFATIA NISHIL SURENDRA</t>
  </si>
  <si>
    <t>NIFTY 13650 PE 24-DEC</t>
  </si>
  <si>
    <t>NIFTY 13500 PE 31-DEC</t>
  </si>
  <si>
    <t>BANKNIFTY 30300 PE 24-DEC</t>
  </si>
  <si>
    <t>Loss of Rs.92.5/-</t>
  </si>
  <si>
    <t>Profit of Rs.12/-</t>
  </si>
  <si>
    <t>CADILAHC DEC FUT</t>
  </si>
  <si>
    <t>3200-3230</t>
  </si>
  <si>
    <t>3500-3600</t>
  </si>
  <si>
    <t>Profit of Rs.170/-</t>
  </si>
  <si>
    <t>Part Profit of Rs.13/-</t>
  </si>
  <si>
    <t>Loss of Rs.85/-</t>
  </si>
  <si>
    <t>VINOD GARG</t>
  </si>
  <si>
    <t>THE HINDUSTAN TIIMES LTD</t>
  </si>
  <si>
    <t>EARTHSTONE HOLDING (TWO) PRIVATE LTD</t>
  </si>
  <si>
    <t>ICICIPRULI DEC FUT</t>
  </si>
  <si>
    <t>Profit of Rs.7.5/-</t>
  </si>
  <si>
    <t>SUNPHARMA DEC FUT</t>
  </si>
  <si>
    <t>906-908</t>
  </si>
  <si>
    <t>HINDUNILVR 2400 CE DEC</t>
  </si>
  <si>
    <t>Loss of Rs.40.5/-</t>
  </si>
  <si>
    <t>HINDALCO DEC FUT</t>
  </si>
  <si>
    <t>235-234</t>
  </si>
  <si>
    <t>450-452</t>
  </si>
  <si>
    <t>470-475</t>
  </si>
  <si>
    <t>484-486</t>
  </si>
  <si>
    <t>NISHIL SURENDRABHAI MARFATIA</t>
  </si>
  <si>
    <t>DEEPAK MANILAL PATEL</t>
  </si>
  <si>
    <t>Snowman Logistics Ltd.</t>
  </si>
  <si>
    <t>PARTH INFIN BROKERS PVT LTD</t>
  </si>
  <si>
    <t>Sutlej Textiles and Indus</t>
  </si>
  <si>
    <t>Vikas Multicorp Limited</t>
  </si>
  <si>
    <t>Loss of Rs.59.5/-</t>
  </si>
  <si>
    <t>CUMMINSIND  JAN FUT</t>
  </si>
  <si>
    <t>NIFTY JAN FUT</t>
  </si>
  <si>
    <t>Profit of Rs.75/-</t>
  </si>
  <si>
    <t>HDFCLIFE DEC FUT</t>
  </si>
  <si>
    <t>672-673</t>
  </si>
  <si>
    <t>Profit of Rs.1.9/-</t>
  </si>
  <si>
    <t>820-825</t>
  </si>
  <si>
    <t>855-865</t>
  </si>
  <si>
    <t>1230-1235</t>
  </si>
  <si>
    <t>ARYAMAN BROKING LIMITED</t>
  </si>
  <si>
    <t>SHAIKH ASRAFALI NURULHUDA</t>
  </si>
  <si>
    <t>KANUNGO</t>
  </si>
  <si>
    <t>AAKASH DILIP DOSHI . .</t>
  </si>
  <si>
    <t>SYNEMATIC MEDIA AND CONSULTING PRIVATE LIMITED</t>
  </si>
  <si>
    <t>RIDHIMAA GUPTA</t>
  </si>
  <si>
    <t>PURPLE</t>
  </si>
  <si>
    <t>GRAVITON RESEARCH CAPITAL LLP</t>
  </si>
  <si>
    <t>QE SECURITIES</t>
  </si>
  <si>
    <t>BABULAL BUBNA (HUF)</t>
  </si>
  <si>
    <t>Loss of Rs.8/-</t>
  </si>
  <si>
    <t>Profit of Rs.80/-</t>
  </si>
  <si>
    <t>14015-14025</t>
  </si>
  <si>
    <t>573-575</t>
  </si>
  <si>
    <t>Loss of Rs.13/-</t>
  </si>
  <si>
    <t>803-806</t>
  </si>
  <si>
    <t>ANMOL</t>
  </si>
  <si>
    <t>MANISH MITTAL</t>
  </si>
  <si>
    <t>YASH PAL HUF</t>
  </si>
  <si>
    <t>ANKIT MITTAL</t>
  </si>
  <si>
    <t>BNRSEC</t>
  </si>
  <si>
    <t>CHANDA DEVI RATHI</t>
  </si>
  <si>
    <t>SUBHADRA DUGGI</t>
  </si>
  <si>
    <t>E I D PARRY INDIA LIMITED</t>
  </si>
  <si>
    <t>FRANKLININD</t>
  </si>
  <si>
    <t>KARAN BIRJUBHAI SANGHVI</t>
  </si>
  <si>
    <t>HITECHWIND</t>
  </si>
  <si>
    <t>MANISH BIPINCHANDRA GOR</t>
  </si>
  <si>
    <t>NEETA RAJESH GOTHI</t>
  </si>
  <si>
    <t>ICLORGANIC</t>
  </si>
  <si>
    <t>RAMAN TALWAR</t>
  </si>
  <si>
    <t>INDRENEW</t>
  </si>
  <si>
    <t>RAMESH UTTAMCHAND JEWANI</t>
  </si>
  <si>
    <t>CHITRA NARAIN KHATWANI</t>
  </si>
  <si>
    <t>USHABEN TRIVEDI</t>
  </si>
  <si>
    <t>MAHACORP</t>
  </si>
  <si>
    <t>COBIA DISTRIBUTORS PRIVATE LIMITED .</t>
  </si>
  <si>
    <t>NETPIX</t>
  </si>
  <si>
    <t>SAJANKUMAR RAMESHWARLAL BAJAJ</t>
  </si>
  <si>
    <t>ARC FINANCE LIMITED</t>
  </si>
  <si>
    <t>NIBE</t>
  </si>
  <si>
    <t>LAKHOTIA POLYSTERS (INDIA) LIMITED</t>
  </si>
  <si>
    <t>SANJOYOG TRADE-LINK PRIVATE LIMITED</t>
  </si>
  <si>
    <t>GANESH RAMESH NIBE</t>
  </si>
  <si>
    <t>OSIAJEE</t>
  </si>
  <si>
    <t>BALJINDER KAUR</t>
  </si>
  <si>
    <t>ANITA SARNA</t>
  </si>
  <si>
    <t>JIGAR MUKESHKUMAR SHAH</t>
  </si>
  <si>
    <t>PAZEL</t>
  </si>
  <si>
    <t>AMIT HASMUKHBHAI PATEL</t>
  </si>
  <si>
    <t>PRISMMEDI</t>
  </si>
  <si>
    <t>BIJENDER</t>
  </si>
  <si>
    <t>SURESH KUMAR</t>
  </si>
  <si>
    <t>PROFINC</t>
  </si>
  <si>
    <t>ANUPAM NARAIN GUPTA</t>
  </si>
  <si>
    <t>SANDESH MADHUKAR SAWANT</t>
  </si>
  <si>
    <t>PREETI AGGARWAL</t>
  </si>
  <si>
    <t>PTIL</t>
  </si>
  <si>
    <t>GURUDUTT RAGHURAM NAYAK .</t>
  </si>
  <si>
    <t>KETAN MADHUSUDAN SHROFF .</t>
  </si>
  <si>
    <t>ESAAR INDIA LIMITED</t>
  </si>
  <si>
    <t>QGO</t>
  </si>
  <si>
    <t>SINGI</t>
  </si>
  <si>
    <t>RAMESH KOMMURU</t>
  </si>
  <si>
    <t>RCL</t>
  </si>
  <si>
    <t>PANIPRASADKURCHETI</t>
  </si>
  <si>
    <t>SHIVA</t>
  </si>
  <si>
    <t>DHARMENDRA CHOTALAL SHAH</t>
  </si>
  <si>
    <t>KINJALBEN ASHISHBHAI MODI</t>
  </si>
  <si>
    <t>VALENCIA</t>
  </si>
  <si>
    <t>Bliss GVS Pharma Ltd</t>
  </si>
  <si>
    <t>BOROSIL RENEWABLES LTD</t>
  </si>
  <si>
    <t>Centum Electronics Ltd.</t>
  </si>
  <si>
    <t>HDFC MUTUAL FUND A/C HDFC DIVIDEND YIELD FUND</t>
  </si>
  <si>
    <t>CHEMCON</t>
  </si>
  <si>
    <t>Chemcon Special Chem Ltd</t>
  </si>
  <si>
    <t>PLUTUS WEALTH MANAGEMENT LLP</t>
  </si>
  <si>
    <t>Dewan Housing Fin Corp</t>
  </si>
  <si>
    <t>Libas Consu Products Ltd</t>
  </si>
  <si>
    <t>ANKITA VISHAL SHAH</t>
  </si>
  <si>
    <t>Mohota Industries Ltd.</t>
  </si>
  <si>
    <t>VIKRAMKUMAR KARANRAJ SAKARIA HUF DAKSH CORPORATION</t>
  </si>
  <si>
    <t>One Point One Sol Ltd</t>
  </si>
  <si>
    <t>AKSHAY CHHABRA</t>
  </si>
  <si>
    <t>SHREEJI CAPITAL AND FINANCE LIMITED</t>
  </si>
  <si>
    <t>R.P.P. Infra Projects Ltd</t>
  </si>
  <si>
    <t>EL DORADO BIOTECH PRIVATE LIMITED</t>
  </si>
  <si>
    <t>S.E. Power Limited</t>
  </si>
  <si>
    <t>AANJANAYAE AGARWAL</t>
  </si>
  <si>
    <t>RUDRAPRATAP NARAIN SINGH</t>
  </si>
  <si>
    <t>KRG POLYCHEM PRIVATE LIMITED</t>
  </si>
  <si>
    <t>NISHA JIGNESH MEHTA</t>
  </si>
  <si>
    <t>PURVISH MUKESH SHAH</t>
  </si>
  <si>
    <t>Southern Petro Ind Corp</t>
  </si>
  <si>
    <t>FINQUEST SECURITIES PVT. LTD.</t>
  </si>
  <si>
    <t>Ujaas Energy Limited</t>
  </si>
  <si>
    <t>HI GROWTH CORPORATE SERVICES PVT LTD</t>
  </si>
  <si>
    <t>Vaishali Pharma Limited</t>
  </si>
  <si>
    <t>MUKUL  MAHESHWARI</t>
  </si>
  <si>
    <t>Vikas EcoTech Limited</t>
  </si>
  <si>
    <t>AARVI</t>
  </si>
  <si>
    <t>Aarvi Encon Limited</t>
  </si>
  <si>
    <t>GITA KIRTI AMBANI</t>
  </si>
  <si>
    <t>HDFC MUTUAL FUND A/C HDFC EQUITY SAVINGS FUND</t>
  </si>
  <si>
    <t>GMR Infrastructure Limite</t>
  </si>
  <si>
    <t>GMR ENTERPRISES PRIVATE LIMITED</t>
  </si>
  <si>
    <t>Ind Terrain Fashions Ltd</t>
  </si>
  <si>
    <t>MALABAR VALUE FUND   - AIF</t>
  </si>
  <si>
    <t>MAHIMTURA NISHANT MITRASEN</t>
  </si>
  <si>
    <t>ERROR-SALTLAKE(INSIGHT SHARE BROKERS LTD)</t>
  </si>
  <si>
    <t>BHAVIN ARVIND SHAH</t>
  </si>
  <si>
    <t>MT Educare Ltd</t>
  </si>
  <si>
    <t>XANDER FINANCE PRIVATE  LIMITED</t>
  </si>
  <si>
    <t>PALLADIUM FINSERVE PRIVATE LIMITED</t>
  </si>
  <si>
    <t>Patel Integrated Logistic</t>
  </si>
  <si>
    <t>CENTRAL BANK OF INDIA (CAPITAL MARKET SERVICE BRANCH)</t>
  </si>
  <si>
    <t>PRADUMN RETAILS PRIVATE LIMITED</t>
  </si>
  <si>
    <t>ZEAL PROFESSIONAL SERVICES PRIVATE LIMITED</t>
  </si>
  <si>
    <t>DHWAJA COMMODITY SERVICES PRIVATE LIMITED</t>
  </si>
  <si>
    <t>MINAL PATEL</t>
  </si>
  <si>
    <t>MANJU JAYANTILAL LODHA</t>
  </si>
  <si>
    <t>JAYANTILAL HANSRAJ HUF</t>
  </si>
  <si>
    <t>PARVESH SAHIB SINGH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</si>
</sst>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73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58" borderId="37" xfId="0" applyFill="1" applyBorder="1" applyAlignment="1">
      <alignment horizontal="center" vertical="center"/>
    </xf>
    <xf numFmtId="0" fontId="0" fillId="58" borderId="38" xfId="0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164" fontId="7" fillId="58" borderId="39" xfId="16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44196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44196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87" t="s">
        <v>16</v>
      </c>
      <c r="B9" s="689" t="s">
        <v>17</v>
      </c>
      <c r="C9" s="689" t="s">
        <v>18</v>
      </c>
      <c r="D9" s="273" t="s">
        <v>19</v>
      </c>
      <c r="E9" s="273" t="s">
        <v>20</v>
      </c>
      <c r="F9" s="684" t="s">
        <v>21</v>
      </c>
      <c r="G9" s="685"/>
      <c r="H9" s="686"/>
      <c r="I9" s="684" t="s">
        <v>22</v>
      </c>
      <c r="J9" s="685"/>
      <c r="K9" s="686"/>
      <c r="L9" s="273"/>
      <c r="M9" s="280"/>
      <c r="N9" s="280"/>
      <c r="O9" s="280"/>
    </row>
    <row r="10" spans="1:15" ht="59.25" customHeight="1">
      <c r="A10" s="688"/>
      <c r="B10" s="690" t="s">
        <v>17</v>
      </c>
      <c r="C10" s="690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31338.25</v>
      </c>
      <c r="E11" s="302">
        <v>31305.899999999998</v>
      </c>
      <c r="F11" s="314">
        <v>31062.349999999995</v>
      </c>
      <c r="G11" s="314">
        <v>30786.449999999997</v>
      </c>
      <c r="H11" s="314">
        <v>30542.899999999994</v>
      </c>
      <c r="I11" s="314">
        <v>31581.799999999996</v>
      </c>
      <c r="J11" s="314">
        <v>31825.35</v>
      </c>
      <c r="K11" s="314">
        <v>32101.249999999996</v>
      </c>
      <c r="L11" s="301">
        <v>31549.45</v>
      </c>
      <c r="M11" s="301">
        <v>31030</v>
      </c>
      <c r="N11" s="318">
        <v>1865575</v>
      </c>
      <c r="O11" s="319">
        <v>-2.3259162303664923E-2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13977.45</v>
      </c>
      <c r="E12" s="315">
        <v>13944.483333333332</v>
      </c>
      <c r="F12" s="316">
        <v>13903.916666666664</v>
      </c>
      <c r="G12" s="316">
        <v>13830.383333333333</v>
      </c>
      <c r="H12" s="316">
        <v>13789.816666666666</v>
      </c>
      <c r="I12" s="316">
        <v>14018.016666666663</v>
      </c>
      <c r="J12" s="316">
        <v>14058.583333333332</v>
      </c>
      <c r="K12" s="316">
        <v>14132.116666666661</v>
      </c>
      <c r="L12" s="303">
        <v>13985.05</v>
      </c>
      <c r="M12" s="303">
        <v>13870.95</v>
      </c>
      <c r="N12" s="318">
        <v>16206675</v>
      </c>
      <c r="O12" s="319">
        <v>0.12433920246420246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1652.45</v>
      </c>
      <c r="E13" s="315">
        <v>1637</v>
      </c>
      <c r="F13" s="316">
        <v>1618.05</v>
      </c>
      <c r="G13" s="316">
        <v>1583.6499999999999</v>
      </c>
      <c r="H13" s="316">
        <v>1564.6999999999998</v>
      </c>
      <c r="I13" s="316">
        <v>1671.4</v>
      </c>
      <c r="J13" s="316">
        <v>1690.35</v>
      </c>
      <c r="K13" s="316">
        <v>1724.7500000000002</v>
      </c>
      <c r="L13" s="303">
        <v>1655.95</v>
      </c>
      <c r="M13" s="303">
        <v>1602.6</v>
      </c>
      <c r="N13" s="318">
        <v>3293000</v>
      </c>
      <c r="O13" s="319">
        <v>2.9062500000000002E-2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484.05</v>
      </c>
      <c r="E14" s="315">
        <v>486.61666666666662</v>
      </c>
      <c r="F14" s="316">
        <v>476.43333333333322</v>
      </c>
      <c r="G14" s="316">
        <v>468.81666666666661</v>
      </c>
      <c r="H14" s="316">
        <v>458.63333333333321</v>
      </c>
      <c r="I14" s="316">
        <v>494.23333333333323</v>
      </c>
      <c r="J14" s="316">
        <v>504.41666666666663</v>
      </c>
      <c r="K14" s="316">
        <v>512.0333333333333</v>
      </c>
      <c r="L14" s="303">
        <v>496.8</v>
      </c>
      <c r="M14" s="303">
        <v>479</v>
      </c>
      <c r="N14" s="318">
        <v>18414000</v>
      </c>
      <c r="O14" s="319">
        <v>-3.0331753554502371E-2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486.45</v>
      </c>
      <c r="E15" s="315">
        <v>484.41666666666669</v>
      </c>
      <c r="F15" s="316">
        <v>481.28333333333336</v>
      </c>
      <c r="G15" s="316">
        <v>476.11666666666667</v>
      </c>
      <c r="H15" s="316">
        <v>472.98333333333335</v>
      </c>
      <c r="I15" s="316">
        <v>489.58333333333337</v>
      </c>
      <c r="J15" s="316">
        <v>492.7166666666667</v>
      </c>
      <c r="K15" s="316">
        <v>497.88333333333338</v>
      </c>
      <c r="L15" s="303">
        <v>487.55</v>
      </c>
      <c r="M15" s="303">
        <v>479.25</v>
      </c>
      <c r="N15" s="318">
        <v>51500000</v>
      </c>
      <c r="O15" s="319">
        <v>-1.7691097229507416E-2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936.35</v>
      </c>
      <c r="E16" s="315">
        <v>936.96666666666658</v>
      </c>
      <c r="F16" s="316">
        <v>929.93333333333317</v>
      </c>
      <c r="G16" s="316">
        <v>923.51666666666654</v>
      </c>
      <c r="H16" s="316">
        <v>916.48333333333312</v>
      </c>
      <c r="I16" s="316">
        <v>943.38333333333321</v>
      </c>
      <c r="J16" s="316">
        <v>950.41666666666674</v>
      </c>
      <c r="K16" s="316">
        <v>956.83333333333326</v>
      </c>
      <c r="L16" s="303">
        <v>944</v>
      </c>
      <c r="M16" s="303">
        <v>930.55</v>
      </c>
      <c r="N16" s="318">
        <v>1580000</v>
      </c>
      <c r="O16" s="319">
        <v>-2.2881880024737167E-2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252.65</v>
      </c>
      <c r="E17" s="315">
        <v>249.28333333333333</v>
      </c>
      <c r="F17" s="316">
        <v>245.51666666666665</v>
      </c>
      <c r="G17" s="316">
        <v>238.38333333333333</v>
      </c>
      <c r="H17" s="316">
        <v>234.61666666666665</v>
      </c>
      <c r="I17" s="316">
        <v>256.41666666666663</v>
      </c>
      <c r="J17" s="316">
        <v>260.18333333333339</v>
      </c>
      <c r="K17" s="316">
        <v>267.31666666666666</v>
      </c>
      <c r="L17" s="303">
        <v>253.05</v>
      </c>
      <c r="M17" s="303">
        <v>242.15</v>
      </c>
      <c r="N17" s="318">
        <v>20028000</v>
      </c>
      <c r="O17" s="319">
        <v>-3.5956678700361011E-2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2398.9499999999998</v>
      </c>
      <c r="E18" s="315">
        <v>2386.8166666666662</v>
      </c>
      <c r="F18" s="316">
        <v>2366.7833333333324</v>
      </c>
      <c r="G18" s="316">
        <v>2334.6166666666663</v>
      </c>
      <c r="H18" s="316">
        <v>2314.5833333333326</v>
      </c>
      <c r="I18" s="316">
        <v>2418.9833333333322</v>
      </c>
      <c r="J18" s="316">
        <v>2439.016666666666</v>
      </c>
      <c r="K18" s="316">
        <v>2471.183333333332</v>
      </c>
      <c r="L18" s="303">
        <v>2406.85</v>
      </c>
      <c r="M18" s="303">
        <v>2354.65</v>
      </c>
      <c r="N18" s="318">
        <v>2099000</v>
      </c>
      <c r="O18" s="319">
        <v>-1.1896264572924102E-3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180.25</v>
      </c>
      <c r="E19" s="315">
        <v>180.25</v>
      </c>
      <c r="F19" s="316">
        <v>178.35</v>
      </c>
      <c r="G19" s="316">
        <v>176.45</v>
      </c>
      <c r="H19" s="316">
        <v>174.54999999999998</v>
      </c>
      <c r="I19" s="316">
        <v>182.15</v>
      </c>
      <c r="J19" s="316">
        <v>184.04999999999998</v>
      </c>
      <c r="K19" s="316">
        <v>185.95000000000002</v>
      </c>
      <c r="L19" s="303">
        <v>182.15</v>
      </c>
      <c r="M19" s="303">
        <v>178.35</v>
      </c>
      <c r="N19" s="318">
        <v>11370000</v>
      </c>
      <c r="O19" s="319">
        <v>-3.5214255409418756E-2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</v>
      </c>
      <c r="E20" s="315">
        <v>94.683333333333323</v>
      </c>
      <c r="F20" s="316">
        <v>94.166666666666643</v>
      </c>
      <c r="G20" s="316">
        <v>93.333333333333314</v>
      </c>
      <c r="H20" s="316">
        <v>92.816666666666634</v>
      </c>
      <c r="I20" s="316">
        <v>95.516666666666652</v>
      </c>
      <c r="J20" s="316">
        <v>96.033333333333331</v>
      </c>
      <c r="K20" s="316">
        <v>96.86666666666666</v>
      </c>
      <c r="L20" s="303">
        <v>95.2</v>
      </c>
      <c r="M20" s="303">
        <v>93.85</v>
      </c>
      <c r="N20" s="318">
        <v>44559000</v>
      </c>
      <c r="O20" s="319">
        <v>-1.0393763741754948E-2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2735.7</v>
      </c>
      <c r="E21" s="315">
        <v>2720.8833333333332</v>
      </c>
      <c r="F21" s="316">
        <v>2701.0166666666664</v>
      </c>
      <c r="G21" s="316">
        <v>2666.333333333333</v>
      </c>
      <c r="H21" s="316">
        <v>2646.4666666666662</v>
      </c>
      <c r="I21" s="316">
        <v>2755.5666666666666</v>
      </c>
      <c r="J21" s="316">
        <v>2775.4333333333334</v>
      </c>
      <c r="K21" s="316">
        <v>2810.1166666666668</v>
      </c>
      <c r="L21" s="303">
        <v>2740.75</v>
      </c>
      <c r="M21" s="303">
        <v>2686.2</v>
      </c>
      <c r="N21" s="318">
        <v>5260500</v>
      </c>
      <c r="O21" s="319">
        <v>1.0895883777239709E-2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906.3</v>
      </c>
      <c r="E22" s="315">
        <v>902.66666666666663</v>
      </c>
      <c r="F22" s="316">
        <v>895.63333333333321</v>
      </c>
      <c r="G22" s="316">
        <v>884.96666666666658</v>
      </c>
      <c r="H22" s="316">
        <v>877.93333333333317</v>
      </c>
      <c r="I22" s="316">
        <v>913.33333333333326</v>
      </c>
      <c r="J22" s="316">
        <v>920.36666666666679</v>
      </c>
      <c r="K22" s="316">
        <v>931.0333333333333</v>
      </c>
      <c r="L22" s="303">
        <v>909.7</v>
      </c>
      <c r="M22" s="303">
        <v>892</v>
      </c>
      <c r="N22" s="318">
        <v>9744800</v>
      </c>
      <c r="O22" s="319">
        <v>-2.9329880220135968E-2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625.6</v>
      </c>
      <c r="E23" s="315">
        <v>626.41666666666663</v>
      </c>
      <c r="F23" s="316">
        <v>617.98333333333323</v>
      </c>
      <c r="G23" s="316">
        <v>610.36666666666656</v>
      </c>
      <c r="H23" s="316">
        <v>601.93333333333317</v>
      </c>
      <c r="I23" s="316">
        <v>634.0333333333333</v>
      </c>
      <c r="J23" s="316">
        <v>642.4666666666667</v>
      </c>
      <c r="K23" s="316">
        <v>650.08333333333337</v>
      </c>
      <c r="L23" s="303">
        <v>634.85</v>
      </c>
      <c r="M23" s="303">
        <v>618.79999999999995</v>
      </c>
      <c r="N23" s="318">
        <v>49815600</v>
      </c>
      <c r="O23" s="319">
        <v>-2.3843675782444094E-2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3455.3</v>
      </c>
      <c r="E24" s="315">
        <v>3444.9500000000003</v>
      </c>
      <c r="F24" s="316">
        <v>3417.3500000000004</v>
      </c>
      <c r="G24" s="316">
        <v>3379.4</v>
      </c>
      <c r="H24" s="316">
        <v>3351.8</v>
      </c>
      <c r="I24" s="316">
        <v>3482.9000000000005</v>
      </c>
      <c r="J24" s="316">
        <v>3510.5</v>
      </c>
      <c r="K24" s="316">
        <v>3548.4500000000007</v>
      </c>
      <c r="L24" s="303">
        <v>3472.55</v>
      </c>
      <c r="M24" s="303">
        <v>3407</v>
      </c>
      <c r="N24" s="318">
        <v>1656250</v>
      </c>
      <c r="O24" s="319">
        <v>-2.2861356932153392E-2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8985.7999999999993</v>
      </c>
      <c r="E25" s="315">
        <v>8985.8499999999985</v>
      </c>
      <c r="F25" s="316">
        <v>8934.7999999999975</v>
      </c>
      <c r="G25" s="316">
        <v>8883.7999999999993</v>
      </c>
      <c r="H25" s="316">
        <v>8832.7499999999982</v>
      </c>
      <c r="I25" s="316">
        <v>9036.8499999999967</v>
      </c>
      <c r="J25" s="316">
        <v>9087.9</v>
      </c>
      <c r="K25" s="316">
        <v>9138.899999999996</v>
      </c>
      <c r="L25" s="303">
        <v>9036.9</v>
      </c>
      <c r="M25" s="303">
        <v>8934.85</v>
      </c>
      <c r="N25" s="318">
        <v>974000</v>
      </c>
      <c r="O25" s="319">
        <v>2.0028799581097004E-2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5341.15</v>
      </c>
      <c r="E26" s="315">
        <v>5291.2166666666662</v>
      </c>
      <c r="F26" s="316">
        <v>5227.5333333333328</v>
      </c>
      <c r="G26" s="316">
        <v>5113.916666666667</v>
      </c>
      <c r="H26" s="316">
        <v>5050.2333333333336</v>
      </c>
      <c r="I26" s="316">
        <v>5404.8333333333321</v>
      </c>
      <c r="J26" s="316">
        <v>5468.5166666666646</v>
      </c>
      <c r="K26" s="316">
        <v>5582.1333333333314</v>
      </c>
      <c r="L26" s="303">
        <v>5354.9</v>
      </c>
      <c r="M26" s="303">
        <v>5177.6000000000004</v>
      </c>
      <c r="N26" s="318">
        <v>6372750</v>
      </c>
      <c r="O26" s="319">
        <v>-3.9814675305107732E-2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1616.95</v>
      </c>
      <c r="E27" s="315">
        <v>1604.1666666666667</v>
      </c>
      <c r="F27" s="316">
        <v>1584.2833333333335</v>
      </c>
      <c r="G27" s="316">
        <v>1551.6166666666668</v>
      </c>
      <c r="H27" s="316">
        <v>1531.7333333333336</v>
      </c>
      <c r="I27" s="316">
        <v>1636.8333333333335</v>
      </c>
      <c r="J27" s="316">
        <v>1656.7166666666667</v>
      </c>
      <c r="K27" s="316">
        <v>1689.3833333333334</v>
      </c>
      <c r="L27" s="303">
        <v>1624.05</v>
      </c>
      <c r="M27" s="303">
        <v>1571.5</v>
      </c>
      <c r="N27" s="318">
        <v>2018800</v>
      </c>
      <c r="O27" s="319">
        <v>3.6557814746354486E-2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406.75</v>
      </c>
      <c r="E28" s="315">
        <v>408.4666666666667</v>
      </c>
      <c r="F28" s="316">
        <v>400.93333333333339</v>
      </c>
      <c r="G28" s="316">
        <v>395.11666666666667</v>
      </c>
      <c r="H28" s="316">
        <v>387.58333333333337</v>
      </c>
      <c r="I28" s="316">
        <v>414.28333333333342</v>
      </c>
      <c r="J28" s="316">
        <v>421.81666666666672</v>
      </c>
      <c r="K28" s="316">
        <v>427.63333333333344</v>
      </c>
      <c r="L28" s="303">
        <v>416</v>
      </c>
      <c r="M28" s="303">
        <v>402.65</v>
      </c>
      <c r="N28" s="318">
        <v>10681200</v>
      </c>
      <c r="O28" s="319">
        <v>-9.5142714071106659E-3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62.2</v>
      </c>
      <c r="E29" s="315">
        <v>61.966666666666669</v>
      </c>
      <c r="F29" s="316">
        <v>60.933333333333337</v>
      </c>
      <c r="G29" s="316">
        <v>59.666666666666671</v>
      </c>
      <c r="H29" s="316">
        <v>58.63333333333334</v>
      </c>
      <c r="I29" s="316">
        <v>63.233333333333334</v>
      </c>
      <c r="J29" s="316">
        <v>64.266666666666666</v>
      </c>
      <c r="K29" s="316">
        <v>65.533333333333331</v>
      </c>
      <c r="L29" s="303">
        <v>63</v>
      </c>
      <c r="M29" s="303">
        <v>60.7</v>
      </c>
      <c r="N29" s="318">
        <v>59310500</v>
      </c>
      <c r="O29" s="319">
        <v>-9.5858606954101228E-2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1582.2</v>
      </c>
      <c r="E30" s="315">
        <v>1580.9333333333332</v>
      </c>
      <c r="F30" s="316">
        <v>1571.8666666666663</v>
      </c>
      <c r="G30" s="316">
        <v>1561.5333333333331</v>
      </c>
      <c r="H30" s="316">
        <v>1552.4666666666662</v>
      </c>
      <c r="I30" s="316">
        <v>1591.2666666666664</v>
      </c>
      <c r="J30" s="316">
        <v>1600.3333333333335</v>
      </c>
      <c r="K30" s="316">
        <v>1610.6666666666665</v>
      </c>
      <c r="L30" s="303">
        <v>1590</v>
      </c>
      <c r="M30" s="303">
        <v>1570.6</v>
      </c>
      <c r="N30" s="318">
        <v>1114300</v>
      </c>
      <c r="O30" s="319">
        <v>-3.5238095238095235E-2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114.5</v>
      </c>
      <c r="E31" s="315">
        <v>114.38333333333333</v>
      </c>
      <c r="F31" s="316">
        <v>113.51666666666665</v>
      </c>
      <c r="G31" s="316">
        <v>112.53333333333333</v>
      </c>
      <c r="H31" s="316">
        <v>111.66666666666666</v>
      </c>
      <c r="I31" s="316">
        <v>115.36666666666665</v>
      </c>
      <c r="J31" s="316">
        <v>116.23333333333332</v>
      </c>
      <c r="K31" s="316">
        <v>117.21666666666664</v>
      </c>
      <c r="L31" s="303">
        <v>115.25</v>
      </c>
      <c r="M31" s="303">
        <v>113.4</v>
      </c>
      <c r="N31" s="318">
        <v>32702800</v>
      </c>
      <c r="O31" s="319">
        <v>-1.0804597701149426E-2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753.2</v>
      </c>
      <c r="E32" s="315">
        <v>748.76666666666677</v>
      </c>
      <c r="F32" s="316">
        <v>742.43333333333351</v>
      </c>
      <c r="G32" s="316">
        <v>731.66666666666674</v>
      </c>
      <c r="H32" s="316">
        <v>725.33333333333348</v>
      </c>
      <c r="I32" s="316">
        <v>759.53333333333353</v>
      </c>
      <c r="J32" s="316">
        <v>765.86666666666679</v>
      </c>
      <c r="K32" s="316">
        <v>776.63333333333355</v>
      </c>
      <c r="L32" s="303">
        <v>755.1</v>
      </c>
      <c r="M32" s="303">
        <v>738</v>
      </c>
      <c r="N32" s="318">
        <v>2365000</v>
      </c>
      <c r="O32" s="319">
        <v>-4.1889483065953657E-2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519.04999999999995</v>
      </c>
      <c r="E33" s="315">
        <v>520.2166666666667</v>
      </c>
      <c r="F33" s="316">
        <v>512.98333333333335</v>
      </c>
      <c r="G33" s="316">
        <v>506.91666666666663</v>
      </c>
      <c r="H33" s="316">
        <v>499.68333333333328</v>
      </c>
      <c r="I33" s="316">
        <v>526.28333333333342</v>
      </c>
      <c r="J33" s="316">
        <v>533.51666666666677</v>
      </c>
      <c r="K33" s="316">
        <v>539.58333333333348</v>
      </c>
      <c r="L33" s="303">
        <v>527.45000000000005</v>
      </c>
      <c r="M33" s="303">
        <v>514.15</v>
      </c>
      <c r="N33" s="318">
        <v>6148500</v>
      </c>
      <c r="O33" s="319">
        <v>-6.5438681531749879E-3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516.95000000000005</v>
      </c>
      <c r="E34" s="315">
        <v>517.80000000000007</v>
      </c>
      <c r="F34" s="316">
        <v>513.50000000000011</v>
      </c>
      <c r="G34" s="316">
        <v>510.05000000000007</v>
      </c>
      <c r="H34" s="316">
        <v>505.75000000000011</v>
      </c>
      <c r="I34" s="316">
        <v>521.25000000000011</v>
      </c>
      <c r="J34" s="316">
        <v>525.55000000000007</v>
      </c>
      <c r="K34" s="316">
        <v>529.00000000000011</v>
      </c>
      <c r="L34" s="303">
        <v>522.1</v>
      </c>
      <c r="M34" s="303">
        <v>514.35</v>
      </c>
      <c r="N34" s="318">
        <v>98384352</v>
      </c>
      <c r="O34" s="319">
        <v>1.2978597701587543E-2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35.4</v>
      </c>
      <c r="E35" s="315">
        <v>35.550000000000004</v>
      </c>
      <c r="F35" s="316">
        <v>34.750000000000007</v>
      </c>
      <c r="G35" s="316">
        <v>34.1</v>
      </c>
      <c r="H35" s="316">
        <v>33.300000000000004</v>
      </c>
      <c r="I35" s="316">
        <v>36.20000000000001</v>
      </c>
      <c r="J35" s="316">
        <v>37.000000000000007</v>
      </c>
      <c r="K35" s="316">
        <v>37.650000000000013</v>
      </c>
      <c r="L35" s="303">
        <v>36.35</v>
      </c>
      <c r="M35" s="303">
        <v>34.9</v>
      </c>
      <c r="N35" s="318">
        <v>109116000</v>
      </c>
      <c r="O35" s="319">
        <v>1.8623799255048031E-2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458.55</v>
      </c>
      <c r="E36" s="315">
        <v>458.66666666666669</v>
      </c>
      <c r="F36" s="316">
        <v>453.83333333333337</v>
      </c>
      <c r="G36" s="316">
        <v>449.11666666666667</v>
      </c>
      <c r="H36" s="316">
        <v>444.28333333333336</v>
      </c>
      <c r="I36" s="316">
        <v>463.38333333333338</v>
      </c>
      <c r="J36" s="316">
        <v>468.21666666666675</v>
      </c>
      <c r="K36" s="316">
        <v>472.93333333333339</v>
      </c>
      <c r="L36" s="303">
        <v>463.5</v>
      </c>
      <c r="M36" s="303">
        <v>453.95</v>
      </c>
      <c r="N36" s="318">
        <v>11336700</v>
      </c>
      <c r="O36" s="319">
        <v>-7.7139112525744249E-2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12821.9</v>
      </c>
      <c r="E37" s="315">
        <v>12795.199999999999</v>
      </c>
      <c r="F37" s="316">
        <v>12692.449999999997</v>
      </c>
      <c r="G37" s="316">
        <v>12562.999999999998</v>
      </c>
      <c r="H37" s="316">
        <v>12460.249999999996</v>
      </c>
      <c r="I37" s="316">
        <v>12924.649999999998</v>
      </c>
      <c r="J37" s="316">
        <v>13027.400000000001</v>
      </c>
      <c r="K37" s="316">
        <v>13156.849999999999</v>
      </c>
      <c r="L37" s="303">
        <v>12897.95</v>
      </c>
      <c r="M37" s="303">
        <v>12665.75</v>
      </c>
      <c r="N37" s="318">
        <v>155800</v>
      </c>
      <c r="O37" s="319">
        <v>-6.3983178131571047E-2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382.6</v>
      </c>
      <c r="E38" s="315">
        <v>381.73333333333335</v>
      </c>
      <c r="F38" s="316">
        <v>379.56666666666672</v>
      </c>
      <c r="G38" s="316">
        <v>376.53333333333336</v>
      </c>
      <c r="H38" s="316">
        <v>374.36666666666673</v>
      </c>
      <c r="I38" s="316">
        <v>384.76666666666671</v>
      </c>
      <c r="J38" s="316">
        <v>386.93333333333334</v>
      </c>
      <c r="K38" s="316">
        <v>389.9666666666667</v>
      </c>
      <c r="L38" s="303">
        <v>383.9</v>
      </c>
      <c r="M38" s="303">
        <v>378.7</v>
      </c>
      <c r="N38" s="318">
        <v>27687600</v>
      </c>
      <c r="O38" s="319">
        <v>-3.2761114255171982E-2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3590.45</v>
      </c>
      <c r="E39" s="315">
        <v>3590.7666666666664</v>
      </c>
      <c r="F39" s="316">
        <v>3571.6333333333328</v>
      </c>
      <c r="G39" s="316">
        <v>3552.8166666666662</v>
      </c>
      <c r="H39" s="316">
        <v>3533.6833333333325</v>
      </c>
      <c r="I39" s="316">
        <v>3609.583333333333</v>
      </c>
      <c r="J39" s="316">
        <v>3628.7166666666662</v>
      </c>
      <c r="K39" s="316">
        <v>3647.5333333333333</v>
      </c>
      <c r="L39" s="303">
        <v>3609.9</v>
      </c>
      <c r="M39" s="303">
        <v>3571.95</v>
      </c>
      <c r="N39" s="318">
        <v>2301600</v>
      </c>
      <c r="O39" s="319">
        <v>4.7145102147721323E-3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479.95</v>
      </c>
      <c r="E40" s="315">
        <v>479.26666666666671</v>
      </c>
      <c r="F40" s="316">
        <v>476.78333333333342</v>
      </c>
      <c r="G40" s="316">
        <v>473.61666666666673</v>
      </c>
      <c r="H40" s="316">
        <v>471.13333333333344</v>
      </c>
      <c r="I40" s="316">
        <v>482.43333333333339</v>
      </c>
      <c r="J40" s="316">
        <v>484.91666666666663</v>
      </c>
      <c r="K40" s="316">
        <v>488.08333333333337</v>
      </c>
      <c r="L40" s="303">
        <v>481.75</v>
      </c>
      <c r="M40" s="303">
        <v>476.1</v>
      </c>
      <c r="N40" s="318">
        <v>9735000</v>
      </c>
      <c r="O40" s="319">
        <v>-1.4696058784235137E-2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129.4</v>
      </c>
      <c r="E41" s="315">
        <v>127.89999999999999</v>
      </c>
      <c r="F41" s="316">
        <v>125.29999999999998</v>
      </c>
      <c r="G41" s="316">
        <v>121.19999999999999</v>
      </c>
      <c r="H41" s="316">
        <v>118.59999999999998</v>
      </c>
      <c r="I41" s="316">
        <v>132</v>
      </c>
      <c r="J41" s="316">
        <v>134.59999999999997</v>
      </c>
      <c r="K41" s="316">
        <v>138.69999999999999</v>
      </c>
      <c r="L41" s="303">
        <v>130.5</v>
      </c>
      <c r="M41" s="303">
        <v>123.8</v>
      </c>
      <c r="N41" s="318">
        <v>48907200</v>
      </c>
      <c r="O41" s="319">
        <v>0.49451785212257521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384.45</v>
      </c>
      <c r="E42" s="315">
        <v>382.3</v>
      </c>
      <c r="F42" s="316">
        <v>378.6</v>
      </c>
      <c r="G42" s="316">
        <v>372.75</v>
      </c>
      <c r="H42" s="316">
        <v>369.05</v>
      </c>
      <c r="I42" s="316">
        <v>388.15000000000003</v>
      </c>
      <c r="J42" s="316">
        <v>391.84999999999997</v>
      </c>
      <c r="K42" s="316">
        <v>397.70000000000005</v>
      </c>
      <c r="L42" s="303">
        <v>386</v>
      </c>
      <c r="M42" s="303">
        <v>376.45</v>
      </c>
      <c r="N42" s="318">
        <v>5190000</v>
      </c>
      <c r="O42" s="319">
        <v>-7.3627844712182061E-2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822.8</v>
      </c>
      <c r="E43" s="315">
        <v>822.41666666666663</v>
      </c>
      <c r="F43" s="316">
        <v>816.7833333333333</v>
      </c>
      <c r="G43" s="316">
        <v>810.76666666666665</v>
      </c>
      <c r="H43" s="316">
        <v>805.13333333333333</v>
      </c>
      <c r="I43" s="316">
        <v>828.43333333333328</v>
      </c>
      <c r="J43" s="316">
        <v>834.06666666666672</v>
      </c>
      <c r="K43" s="316">
        <v>840.08333333333326</v>
      </c>
      <c r="L43" s="303">
        <v>828.05</v>
      </c>
      <c r="M43" s="303">
        <v>816.4</v>
      </c>
      <c r="N43" s="318">
        <v>15870400</v>
      </c>
      <c r="O43" s="319">
        <v>-2.1010425020048115E-2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135.75</v>
      </c>
      <c r="E44" s="315">
        <v>135.51666666666668</v>
      </c>
      <c r="F44" s="316">
        <v>134.53333333333336</v>
      </c>
      <c r="G44" s="316">
        <v>133.31666666666669</v>
      </c>
      <c r="H44" s="316">
        <v>132.33333333333337</v>
      </c>
      <c r="I44" s="316">
        <v>136.73333333333335</v>
      </c>
      <c r="J44" s="316">
        <v>137.71666666666664</v>
      </c>
      <c r="K44" s="316">
        <v>138.93333333333334</v>
      </c>
      <c r="L44" s="303">
        <v>136.5</v>
      </c>
      <c r="M44" s="303">
        <v>134.30000000000001</v>
      </c>
      <c r="N44" s="318">
        <v>35894200</v>
      </c>
      <c r="O44" s="319">
        <v>-3.5893236359598596E-3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2698.15</v>
      </c>
      <c r="E45" s="315">
        <v>2689.0333333333333</v>
      </c>
      <c r="F45" s="316">
        <v>2669.3166666666666</v>
      </c>
      <c r="G45" s="316">
        <v>2640.4833333333331</v>
      </c>
      <c r="H45" s="316">
        <v>2620.7666666666664</v>
      </c>
      <c r="I45" s="316">
        <v>2717.8666666666668</v>
      </c>
      <c r="J45" s="316">
        <v>2737.583333333333</v>
      </c>
      <c r="K45" s="316">
        <v>2766.416666666667</v>
      </c>
      <c r="L45" s="303">
        <v>2708.75</v>
      </c>
      <c r="M45" s="303">
        <v>2660.2</v>
      </c>
      <c r="N45" s="318">
        <v>380625</v>
      </c>
      <c r="O45" s="319">
        <v>-5.0514499532273154E-2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1580.7</v>
      </c>
      <c r="E46" s="315">
        <v>1575.8833333333332</v>
      </c>
      <c r="F46" s="316">
        <v>1568.1666666666665</v>
      </c>
      <c r="G46" s="316">
        <v>1555.6333333333332</v>
      </c>
      <c r="H46" s="316">
        <v>1547.9166666666665</v>
      </c>
      <c r="I46" s="316">
        <v>1588.4166666666665</v>
      </c>
      <c r="J46" s="316">
        <v>1596.1333333333332</v>
      </c>
      <c r="K46" s="316">
        <v>1608.6666666666665</v>
      </c>
      <c r="L46" s="303">
        <v>1583.6</v>
      </c>
      <c r="M46" s="303">
        <v>1563.35</v>
      </c>
      <c r="N46" s="318">
        <v>2708300</v>
      </c>
      <c r="O46" s="319">
        <v>-9.4726062467997956E-3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398.65</v>
      </c>
      <c r="E47" s="315">
        <v>397.51666666666665</v>
      </c>
      <c r="F47" s="316">
        <v>393.5333333333333</v>
      </c>
      <c r="G47" s="316">
        <v>388.41666666666663</v>
      </c>
      <c r="H47" s="316">
        <v>384.43333333333328</v>
      </c>
      <c r="I47" s="316">
        <v>402.63333333333333</v>
      </c>
      <c r="J47" s="316">
        <v>406.61666666666667</v>
      </c>
      <c r="K47" s="316">
        <v>411.73333333333335</v>
      </c>
      <c r="L47" s="303">
        <v>401.5</v>
      </c>
      <c r="M47" s="303">
        <v>392.4</v>
      </c>
      <c r="N47" s="318">
        <v>11783457</v>
      </c>
      <c r="O47" s="319">
        <v>-1.463860933211345E-2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572.25</v>
      </c>
      <c r="E48" s="315">
        <v>575.63333333333333</v>
      </c>
      <c r="F48" s="316">
        <v>564.61666666666667</v>
      </c>
      <c r="G48" s="316">
        <v>556.98333333333335</v>
      </c>
      <c r="H48" s="316">
        <v>545.9666666666667</v>
      </c>
      <c r="I48" s="316">
        <v>583.26666666666665</v>
      </c>
      <c r="J48" s="316">
        <v>594.2833333333333</v>
      </c>
      <c r="K48" s="316">
        <v>601.91666666666663</v>
      </c>
      <c r="L48" s="303">
        <v>586.65</v>
      </c>
      <c r="M48" s="303">
        <v>568</v>
      </c>
      <c r="N48" s="318">
        <v>2011200</v>
      </c>
      <c r="O48" s="319">
        <v>-9.1106290672451198E-2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538.95000000000005</v>
      </c>
      <c r="E49" s="315">
        <v>534.76666666666677</v>
      </c>
      <c r="F49" s="316">
        <v>529.03333333333353</v>
      </c>
      <c r="G49" s="316">
        <v>519.11666666666679</v>
      </c>
      <c r="H49" s="316">
        <v>513.38333333333355</v>
      </c>
      <c r="I49" s="316">
        <v>544.68333333333351</v>
      </c>
      <c r="J49" s="316">
        <v>550.41666666666686</v>
      </c>
      <c r="K49" s="316">
        <v>560.33333333333348</v>
      </c>
      <c r="L49" s="303">
        <v>540.5</v>
      </c>
      <c r="M49" s="303">
        <v>524.85</v>
      </c>
      <c r="N49" s="318">
        <v>15563750</v>
      </c>
      <c r="O49" s="319">
        <v>-6.1462324393358877E-3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3804.5</v>
      </c>
      <c r="E50" s="315">
        <v>3795.0166666666664</v>
      </c>
      <c r="F50" s="316">
        <v>3771.0333333333328</v>
      </c>
      <c r="G50" s="316">
        <v>3737.5666666666666</v>
      </c>
      <c r="H50" s="316">
        <v>3713.583333333333</v>
      </c>
      <c r="I50" s="316">
        <v>3828.4833333333327</v>
      </c>
      <c r="J50" s="316">
        <v>3852.4666666666662</v>
      </c>
      <c r="K50" s="316">
        <v>3885.9333333333325</v>
      </c>
      <c r="L50" s="303">
        <v>3819</v>
      </c>
      <c r="M50" s="303">
        <v>3761.55</v>
      </c>
      <c r="N50" s="318">
        <v>2814800</v>
      </c>
      <c r="O50" s="319">
        <v>-1.9506757698202593E-2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236.2</v>
      </c>
      <c r="E51" s="315">
        <v>233.98333333333332</v>
      </c>
      <c r="F51" s="316">
        <v>230.61666666666665</v>
      </c>
      <c r="G51" s="316">
        <v>225.03333333333333</v>
      </c>
      <c r="H51" s="316">
        <v>221.66666666666666</v>
      </c>
      <c r="I51" s="316">
        <v>239.56666666666663</v>
      </c>
      <c r="J51" s="316">
        <v>242.93333333333331</v>
      </c>
      <c r="K51" s="316">
        <v>248.51666666666662</v>
      </c>
      <c r="L51" s="303">
        <v>237.35</v>
      </c>
      <c r="M51" s="303">
        <v>228.4</v>
      </c>
      <c r="N51" s="318">
        <v>30699900</v>
      </c>
      <c r="O51" s="319">
        <v>2.1746293245469523E-2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5173.6499999999996</v>
      </c>
      <c r="E52" s="315">
        <v>5171</v>
      </c>
      <c r="F52" s="316">
        <v>5148.8999999999996</v>
      </c>
      <c r="G52" s="316">
        <v>5124.1499999999996</v>
      </c>
      <c r="H52" s="316">
        <v>5102.0499999999993</v>
      </c>
      <c r="I52" s="316">
        <v>5195.75</v>
      </c>
      <c r="J52" s="316">
        <v>5217.8500000000004</v>
      </c>
      <c r="K52" s="316">
        <v>5242.6000000000004</v>
      </c>
      <c r="L52" s="303">
        <v>5193.1000000000004</v>
      </c>
      <c r="M52" s="303">
        <v>5146.25</v>
      </c>
      <c r="N52" s="318">
        <v>2732375</v>
      </c>
      <c r="O52" s="319">
        <v>-2.1443280508550454E-2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2518.4499999999998</v>
      </c>
      <c r="E53" s="315">
        <v>2501.3833333333332</v>
      </c>
      <c r="F53" s="316">
        <v>2473.4166666666665</v>
      </c>
      <c r="G53" s="316">
        <v>2428.3833333333332</v>
      </c>
      <c r="H53" s="316">
        <v>2400.4166666666665</v>
      </c>
      <c r="I53" s="316">
        <v>2546.4166666666665</v>
      </c>
      <c r="J53" s="316">
        <v>2574.3833333333337</v>
      </c>
      <c r="K53" s="316">
        <v>2619.4166666666665</v>
      </c>
      <c r="L53" s="303">
        <v>2529.35</v>
      </c>
      <c r="M53" s="303">
        <v>2456.35</v>
      </c>
      <c r="N53" s="318">
        <v>2485350</v>
      </c>
      <c r="O53" s="319">
        <v>-5.7472790018582423E-2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1267.05</v>
      </c>
      <c r="E54" s="315">
        <v>1267.3833333333332</v>
      </c>
      <c r="F54" s="316">
        <v>1252.8666666666663</v>
      </c>
      <c r="G54" s="316">
        <v>1238.6833333333332</v>
      </c>
      <c r="H54" s="316">
        <v>1224.1666666666663</v>
      </c>
      <c r="I54" s="316">
        <v>1281.5666666666664</v>
      </c>
      <c r="J54" s="316">
        <v>1296.0833333333333</v>
      </c>
      <c r="K54" s="316">
        <v>1310.2666666666664</v>
      </c>
      <c r="L54" s="303">
        <v>1281.9000000000001</v>
      </c>
      <c r="M54" s="303">
        <v>1253.2</v>
      </c>
      <c r="N54" s="318">
        <v>3511750</v>
      </c>
      <c r="O54" s="319">
        <v>-9.463233012721067E-3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192.1</v>
      </c>
      <c r="E55" s="315">
        <v>191.19999999999996</v>
      </c>
      <c r="F55" s="316">
        <v>188.69999999999993</v>
      </c>
      <c r="G55" s="316">
        <v>185.29999999999998</v>
      </c>
      <c r="H55" s="316">
        <v>182.79999999999995</v>
      </c>
      <c r="I55" s="316">
        <v>194.59999999999991</v>
      </c>
      <c r="J55" s="316">
        <v>197.09999999999997</v>
      </c>
      <c r="K55" s="316">
        <v>200.49999999999989</v>
      </c>
      <c r="L55" s="303">
        <v>193.7</v>
      </c>
      <c r="M55" s="303">
        <v>187.8</v>
      </c>
      <c r="N55" s="318">
        <v>13730400</v>
      </c>
      <c r="O55" s="319">
        <v>3.8671023965141611E-2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67.2</v>
      </c>
      <c r="E56" s="315">
        <v>67.116666666666674</v>
      </c>
      <c r="F56" s="316">
        <v>66.283333333333346</v>
      </c>
      <c r="G56" s="316">
        <v>65.366666666666674</v>
      </c>
      <c r="H56" s="316">
        <v>64.533333333333346</v>
      </c>
      <c r="I56" s="316">
        <v>68.033333333333346</v>
      </c>
      <c r="J56" s="316">
        <v>68.86666666666666</v>
      </c>
      <c r="K56" s="316">
        <v>69.783333333333346</v>
      </c>
      <c r="L56" s="303">
        <v>67.95</v>
      </c>
      <c r="M56" s="303">
        <v>66.2</v>
      </c>
      <c r="N56" s="318">
        <v>90835500</v>
      </c>
      <c r="O56" s="319">
        <v>-8.0970112582853769E-3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123.15</v>
      </c>
      <c r="E57" s="315">
        <v>123.13333333333333</v>
      </c>
      <c r="F57" s="316">
        <v>121.71666666666665</v>
      </c>
      <c r="G57" s="316">
        <v>120.28333333333333</v>
      </c>
      <c r="H57" s="316">
        <v>118.86666666666666</v>
      </c>
      <c r="I57" s="316">
        <v>124.56666666666665</v>
      </c>
      <c r="J57" s="316">
        <v>125.98333333333333</v>
      </c>
      <c r="K57" s="316">
        <v>127.41666666666664</v>
      </c>
      <c r="L57" s="303">
        <v>124.55</v>
      </c>
      <c r="M57" s="303">
        <v>121.7</v>
      </c>
      <c r="N57" s="318">
        <v>31012400</v>
      </c>
      <c r="O57" s="319">
        <v>3.3123348912822599E-2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498.8</v>
      </c>
      <c r="E58" s="315">
        <v>497.2166666666667</v>
      </c>
      <c r="F58" s="316">
        <v>494.78333333333342</v>
      </c>
      <c r="G58" s="316">
        <v>490.76666666666671</v>
      </c>
      <c r="H58" s="316">
        <v>488.33333333333343</v>
      </c>
      <c r="I58" s="316">
        <v>501.23333333333341</v>
      </c>
      <c r="J58" s="316">
        <v>503.66666666666669</v>
      </c>
      <c r="K58" s="316">
        <v>507.68333333333339</v>
      </c>
      <c r="L58" s="303">
        <v>499.65</v>
      </c>
      <c r="M58" s="303">
        <v>493.2</v>
      </c>
      <c r="N58" s="318">
        <v>5727000</v>
      </c>
      <c r="O58" s="319">
        <v>-8.7577867350677907E-2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27.35</v>
      </c>
      <c r="E59" s="315">
        <v>27.25</v>
      </c>
      <c r="F59" s="316">
        <v>26.4</v>
      </c>
      <c r="G59" s="316">
        <v>25.45</v>
      </c>
      <c r="H59" s="316">
        <v>24.599999999999998</v>
      </c>
      <c r="I59" s="316">
        <v>28.2</v>
      </c>
      <c r="J59" s="316">
        <v>29.05</v>
      </c>
      <c r="K59" s="316">
        <v>30</v>
      </c>
      <c r="L59" s="303">
        <v>28.1</v>
      </c>
      <c r="M59" s="303">
        <v>26.3</v>
      </c>
      <c r="N59" s="318">
        <v>138060000</v>
      </c>
      <c r="O59" s="319">
        <v>0.70776509880322847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750</v>
      </c>
      <c r="E60" s="315">
        <v>748.7166666666667</v>
      </c>
      <c r="F60" s="316">
        <v>739.43333333333339</v>
      </c>
      <c r="G60" s="316">
        <v>728.86666666666667</v>
      </c>
      <c r="H60" s="316">
        <v>719.58333333333337</v>
      </c>
      <c r="I60" s="316">
        <v>759.28333333333342</v>
      </c>
      <c r="J60" s="316">
        <v>768.56666666666672</v>
      </c>
      <c r="K60" s="316">
        <v>779.13333333333344</v>
      </c>
      <c r="L60" s="303">
        <v>758</v>
      </c>
      <c r="M60" s="303">
        <v>738.15</v>
      </c>
      <c r="N60" s="318">
        <v>5649000</v>
      </c>
      <c r="O60" s="319">
        <v>1.2910166756320602E-2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1396.85</v>
      </c>
      <c r="E61" s="315">
        <v>1396.1333333333332</v>
      </c>
      <c r="F61" s="316">
        <v>1376.4166666666665</v>
      </c>
      <c r="G61" s="316">
        <v>1355.9833333333333</v>
      </c>
      <c r="H61" s="316">
        <v>1336.2666666666667</v>
      </c>
      <c r="I61" s="316">
        <v>1416.5666666666664</v>
      </c>
      <c r="J61" s="316">
        <v>1436.2833333333331</v>
      </c>
      <c r="K61" s="316">
        <v>1456.7166666666662</v>
      </c>
      <c r="L61" s="303">
        <v>1415.85</v>
      </c>
      <c r="M61" s="303">
        <v>1375.7</v>
      </c>
      <c r="N61" s="318">
        <v>1383850</v>
      </c>
      <c r="O61" s="319">
        <v>-9.2884533446953563E-2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936.2</v>
      </c>
      <c r="E62" s="315">
        <v>924.7833333333333</v>
      </c>
      <c r="F62" s="316">
        <v>910.56666666666661</v>
      </c>
      <c r="G62" s="316">
        <v>884.93333333333328</v>
      </c>
      <c r="H62" s="316">
        <v>870.71666666666658</v>
      </c>
      <c r="I62" s="316">
        <v>950.41666666666663</v>
      </c>
      <c r="J62" s="316">
        <v>964.63333333333333</v>
      </c>
      <c r="K62" s="316">
        <v>990.26666666666665</v>
      </c>
      <c r="L62" s="303">
        <v>939</v>
      </c>
      <c r="M62" s="303">
        <v>899.15</v>
      </c>
      <c r="N62" s="318">
        <v>18529750</v>
      </c>
      <c r="O62" s="319">
        <v>-5.7600163115506166E-3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905.05</v>
      </c>
      <c r="E63" s="315">
        <v>904.63333333333333</v>
      </c>
      <c r="F63" s="316">
        <v>898.41666666666663</v>
      </c>
      <c r="G63" s="316">
        <v>891.7833333333333</v>
      </c>
      <c r="H63" s="316">
        <v>885.56666666666661</v>
      </c>
      <c r="I63" s="316">
        <v>911.26666666666665</v>
      </c>
      <c r="J63" s="316">
        <v>917.48333333333335</v>
      </c>
      <c r="K63" s="316">
        <v>924.11666666666667</v>
      </c>
      <c r="L63" s="303">
        <v>910.85</v>
      </c>
      <c r="M63" s="303">
        <v>898</v>
      </c>
      <c r="N63" s="318">
        <v>3803000</v>
      </c>
      <c r="O63" s="319">
        <v>-6.7435017165277097E-2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940.65</v>
      </c>
      <c r="E64" s="315">
        <v>940.54999999999984</v>
      </c>
      <c r="F64" s="316">
        <v>931.39999999999964</v>
      </c>
      <c r="G64" s="316">
        <v>922.14999999999975</v>
      </c>
      <c r="H64" s="316">
        <v>912.99999999999955</v>
      </c>
      <c r="I64" s="316">
        <v>949.79999999999973</v>
      </c>
      <c r="J64" s="316">
        <v>958.95</v>
      </c>
      <c r="K64" s="316">
        <v>968.19999999999982</v>
      </c>
      <c r="L64" s="303">
        <v>949.7</v>
      </c>
      <c r="M64" s="303">
        <v>931.3</v>
      </c>
      <c r="N64" s="318">
        <v>19739300</v>
      </c>
      <c r="O64" s="319">
        <v>-3.5238974990591539E-2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2519.1</v>
      </c>
      <c r="E65" s="315">
        <v>2509.5499999999997</v>
      </c>
      <c r="F65" s="316">
        <v>2495.9499999999994</v>
      </c>
      <c r="G65" s="316">
        <v>2472.7999999999997</v>
      </c>
      <c r="H65" s="316">
        <v>2459.1999999999994</v>
      </c>
      <c r="I65" s="316">
        <v>2532.6999999999994</v>
      </c>
      <c r="J65" s="316">
        <v>2546.2999999999997</v>
      </c>
      <c r="K65" s="316">
        <v>2569.4499999999994</v>
      </c>
      <c r="L65" s="303">
        <v>2523.15</v>
      </c>
      <c r="M65" s="303">
        <v>2486.4</v>
      </c>
      <c r="N65" s="318">
        <v>21033300</v>
      </c>
      <c r="O65" s="319">
        <v>3.0329475385913961E-3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1435.75</v>
      </c>
      <c r="E66" s="315">
        <v>1430.45</v>
      </c>
      <c r="F66" s="316">
        <v>1420.5500000000002</v>
      </c>
      <c r="G66" s="316">
        <v>1405.3500000000001</v>
      </c>
      <c r="H66" s="316">
        <v>1395.4500000000003</v>
      </c>
      <c r="I66" s="316">
        <v>1445.65</v>
      </c>
      <c r="J66" s="316">
        <v>1455.5500000000002</v>
      </c>
      <c r="K66" s="316">
        <v>1470.75</v>
      </c>
      <c r="L66" s="303">
        <v>1440.35</v>
      </c>
      <c r="M66" s="303">
        <v>1415.25</v>
      </c>
      <c r="N66" s="318">
        <v>30250550</v>
      </c>
      <c r="O66" s="319">
        <v>-6.6283774021095214E-3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675.35</v>
      </c>
      <c r="E67" s="315">
        <v>673.36666666666667</v>
      </c>
      <c r="F67" s="316">
        <v>668.43333333333339</v>
      </c>
      <c r="G67" s="316">
        <v>661.51666666666677</v>
      </c>
      <c r="H67" s="316">
        <v>656.58333333333348</v>
      </c>
      <c r="I67" s="316">
        <v>680.2833333333333</v>
      </c>
      <c r="J67" s="316">
        <v>685.21666666666647</v>
      </c>
      <c r="K67" s="316">
        <v>692.13333333333321</v>
      </c>
      <c r="L67" s="303">
        <v>678.3</v>
      </c>
      <c r="M67" s="303">
        <v>666.45</v>
      </c>
      <c r="N67" s="318">
        <v>12631300</v>
      </c>
      <c r="O67" s="319">
        <v>-3.1705877392697528E-2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3104.95</v>
      </c>
      <c r="E68" s="315">
        <v>3093.75</v>
      </c>
      <c r="F68" s="316">
        <v>3076.5</v>
      </c>
      <c r="G68" s="316">
        <v>3048.05</v>
      </c>
      <c r="H68" s="316">
        <v>3030.8</v>
      </c>
      <c r="I68" s="316">
        <v>3122.2</v>
      </c>
      <c r="J68" s="316">
        <v>3139.45</v>
      </c>
      <c r="K68" s="316">
        <v>3167.8999999999996</v>
      </c>
      <c r="L68" s="303">
        <v>3111</v>
      </c>
      <c r="M68" s="303">
        <v>3065.3</v>
      </c>
      <c r="N68" s="318">
        <v>3702600</v>
      </c>
      <c r="O68" s="319">
        <v>-6.6485137281597453E-2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237.6</v>
      </c>
      <c r="E69" s="315">
        <v>236.70000000000002</v>
      </c>
      <c r="F69" s="316">
        <v>233.90000000000003</v>
      </c>
      <c r="G69" s="316">
        <v>230.20000000000002</v>
      </c>
      <c r="H69" s="316">
        <v>227.40000000000003</v>
      </c>
      <c r="I69" s="316">
        <v>240.40000000000003</v>
      </c>
      <c r="J69" s="316">
        <v>243.20000000000005</v>
      </c>
      <c r="K69" s="316">
        <v>246.90000000000003</v>
      </c>
      <c r="L69" s="303">
        <v>239.5</v>
      </c>
      <c r="M69" s="303">
        <v>233</v>
      </c>
      <c r="N69" s="318">
        <v>30388100</v>
      </c>
      <c r="O69" s="319">
        <v>-9.6692825112107625E-3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216.45</v>
      </c>
      <c r="E70" s="315">
        <v>215.75</v>
      </c>
      <c r="F70" s="316">
        <v>214.55</v>
      </c>
      <c r="G70" s="316">
        <v>212.65</v>
      </c>
      <c r="H70" s="316">
        <v>211.45000000000002</v>
      </c>
      <c r="I70" s="316">
        <v>217.65</v>
      </c>
      <c r="J70" s="316">
        <v>218.85</v>
      </c>
      <c r="K70" s="316">
        <v>220.75</v>
      </c>
      <c r="L70" s="303">
        <v>216.95</v>
      </c>
      <c r="M70" s="303">
        <v>213.85</v>
      </c>
      <c r="N70" s="318">
        <v>28406700</v>
      </c>
      <c r="O70" s="319">
        <v>-1.7004578155657292E-2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2405.4499999999998</v>
      </c>
      <c r="E71" s="315">
        <v>2399.2833333333333</v>
      </c>
      <c r="F71" s="316">
        <v>2384.1166666666668</v>
      </c>
      <c r="G71" s="316">
        <v>2362.7833333333333</v>
      </c>
      <c r="H71" s="316">
        <v>2347.6166666666668</v>
      </c>
      <c r="I71" s="316">
        <v>2420.6166666666668</v>
      </c>
      <c r="J71" s="316">
        <v>2435.7833333333338</v>
      </c>
      <c r="K71" s="316">
        <v>2457.1166666666668</v>
      </c>
      <c r="L71" s="303">
        <v>2414.4499999999998</v>
      </c>
      <c r="M71" s="303">
        <v>2377.9499999999998</v>
      </c>
      <c r="N71" s="318">
        <v>5777400</v>
      </c>
      <c r="O71" s="319">
        <v>-7.7798959245710753E-3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215.2</v>
      </c>
      <c r="E72" s="315">
        <v>214.88333333333335</v>
      </c>
      <c r="F72" s="316">
        <v>211.8666666666667</v>
      </c>
      <c r="G72" s="316">
        <v>208.53333333333336</v>
      </c>
      <c r="H72" s="316">
        <v>205.51666666666671</v>
      </c>
      <c r="I72" s="316">
        <v>218.2166666666667</v>
      </c>
      <c r="J72" s="316">
        <v>221.23333333333335</v>
      </c>
      <c r="K72" s="316">
        <v>224.56666666666669</v>
      </c>
      <c r="L72" s="303">
        <v>217.9</v>
      </c>
      <c r="M72" s="303">
        <v>211.55</v>
      </c>
      <c r="N72" s="318">
        <v>30209500</v>
      </c>
      <c r="O72" s="319">
        <v>-3.0348258706467662E-2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528.6</v>
      </c>
      <c r="E73" s="315">
        <v>528.61666666666667</v>
      </c>
      <c r="F73" s="316">
        <v>524.33333333333337</v>
      </c>
      <c r="G73" s="316">
        <v>520.06666666666672</v>
      </c>
      <c r="H73" s="316">
        <v>515.78333333333342</v>
      </c>
      <c r="I73" s="316">
        <v>532.88333333333333</v>
      </c>
      <c r="J73" s="316">
        <v>537.16666666666663</v>
      </c>
      <c r="K73" s="316">
        <v>541.43333333333328</v>
      </c>
      <c r="L73" s="303">
        <v>532.9</v>
      </c>
      <c r="M73" s="303">
        <v>524.35</v>
      </c>
      <c r="N73" s="318">
        <v>86131375</v>
      </c>
      <c r="O73" s="319">
        <v>-6.0928203094010314E-3</v>
      </c>
    </row>
    <row r="74" spans="1:15" ht="15">
      <c r="A74" s="276">
        <v>64</v>
      </c>
      <c r="B74" s="408" t="s">
        <v>57</v>
      </c>
      <c r="C74" t="s">
        <v>256</v>
      </c>
      <c r="D74" s="453">
        <v>1511.05</v>
      </c>
      <c r="E74" s="453">
        <v>1515.3500000000001</v>
      </c>
      <c r="F74" s="454">
        <v>1490.7500000000002</v>
      </c>
      <c r="G74" s="454">
        <v>1470.45</v>
      </c>
      <c r="H74" s="454">
        <v>1445.8500000000001</v>
      </c>
      <c r="I74" s="454">
        <v>1535.6500000000003</v>
      </c>
      <c r="J74" s="454">
        <v>1560.2500000000002</v>
      </c>
      <c r="K74" s="454">
        <v>1580.5500000000004</v>
      </c>
      <c r="L74" s="455">
        <v>1539.95</v>
      </c>
      <c r="M74" s="455">
        <v>1495.05</v>
      </c>
      <c r="N74" s="456">
        <v>613700</v>
      </c>
      <c r="O74" s="457">
        <v>-7.4358974358974358E-2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499.3</v>
      </c>
      <c r="E75" s="315">
        <v>497.60000000000008</v>
      </c>
      <c r="F75" s="316">
        <v>494.55000000000018</v>
      </c>
      <c r="G75" s="316">
        <v>489.80000000000013</v>
      </c>
      <c r="H75" s="316">
        <v>486.75000000000023</v>
      </c>
      <c r="I75" s="316">
        <v>502.35000000000014</v>
      </c>
      <c r="J75" s="316">
        <v>505.4</v>
      </c>
      <c r="K75" s="316">
        <v>510.15000000000009</v>
      </c>
      <c r="L75" s="303">
        <v>500.65</v>
      </c>
      <c r="M75" s="303">
        <v>492.85</v>
      </c>
      <c r="N75" s="318">
        <v>4447500</v>
      </c>
      <c r="O75" s="319">
        <v>-8.2611386138613865E-2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10.25</v>
      </c>
      <c r="E76" s="315">
        <v>10.216666666666667</v>
      </c>
      <c r="F76" s="316">
        <v>10.133333333333333</v>
      </c>
      <c r="G76" s="316">
        <v>10.016666666666666</v>
      </c>
      <c r="H76" s="316">
        <v>9.9333333333333318</v>
      </c>
      <c r="I76" s="316">
        <v>10.333333333333334</v>
      </c>
      <c r="J76" s="316">
        <v>10.416666666666666</v>
      </c>
      <c r="K76" s="316">
        <v>10.533333333333335</v>
      </c>
      <c r="L76" s="303">
        <v>10.3</v>
      </c>
      <c r="M76" s="303">
        <v>10.1</v>
      </c>
      <c r="N76" s="318">
        <v>986230000</v>
      </c>
      <c r="O76" s="319">
        <v>-4.2216179469748469E-2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36.85</v>
      </c>
      <c r="E77" s="315">
        <v>36.516666666666673</v>
      </c>
      <c r="F77" s="316">
        <v>36.183333333333344</v>
      </c>
      <c r="G77" s="316">
        <v>35.516666666666673</v>
      </c>
      <c r="H77" s="316">
        <v>35.183333333333344</v>
      </c>
      <c r="I77" s="316">
        <v>37.183333333333344</v>
      </c>
      <c r="J77" s="316">
        <v>37.516666666666673</v>
      </c>
      <c r="K77" s="316">
        <v>38.183333333333344</v>
      </c>
      <c r="L77" s="303">
        <v>36.85</v>
      </c>
      <c r="M77" s="303">
        <v>35.85</v>
      </c>
      <c r="N77" s="318">
        <v>143222000</v>
      </c>
      <c r="O77" s="319">
        <v>-0.12704111175448754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506.05</v>
      </c>
      <c r="E78" s="315">
        <v>509.34999999999997</v>
      </c>
      <c r="F78" s="316">
        <v>499.4</v>
      </c>
      <c r="G78" s="316">
        <v>492.75</v>
      </c>
      <c r="H78" s="316">
        <v>482.8</v>
      </c>
      <c r="I78" s="316">
        <v>516</v>
      </c>
      <c r="J78" s="316">
        <v>525.94999999999982</v>
      </c>
      <c r="K78" s="316">
        <v>532.59999999999991</v>
      </c>
      <c r="L78" s="303">
        <v>519.29999999999995</v>
      </c>
      <c r="M78" s="303">
        <v>502.7</v>
      </c>
      <c r="N78" s="318">
        <v>7621625</v>
      </c>
      <c r="O78" s="319">
        <v>-1.9285208775654636E-2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1686.8</v>
      </c>
      <c r="E79" s="315">
        <v>1687.2166666666665</v>
      </c>
      <c r="F79" s="316">
        <v>1674.7833333333328</v>
      </c>
      <c r="G79" s="316">
        <v>1662.7666666666664</v>
      </c>
      <c r="H79" s="316">
        <v>1650.3333333333328</v>
      </c>
      <c r="I79" s="316">
        <v>1699.2333333333329</v>
      </c>
      <c r="J79" s="316">
        <v>1711.6666666666667</v>
      </c>
      <c r="K79" s="316">
        <v>1723.6833333333329</v>
      </c>
      <c r="L79" s="303">
        <v>1699.65</v>
      </c>
      <c r="M79" s="303">
        <v>1675.2</v>
      </c>
      <c r="N79" s="318">
        <v>3231000</v>
      </c>
      <c r="O79" s="319">
        <v>-6.6184971098265891E-2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899.5</v>
      </c>
      <c r="E80" s="315">
        <v>903.36666666666667</v>
      </c>
      <c r="F80" s="316">
        <v>884.2833333333333</v>
      </c>
      <c r="G80" s="316">
        <v>869.06666666666661</v>
      </c>
      <c r="H80" s="316">
        <v>849.98333333333323</v>
      </c>
      <c r="I80" s="316">
        <v>918.58333333333337</v>
      </c>
      <c r="J80" s="316">
        <v>937.66666666666663</v>
      </c>
      <c r="K80" s="316">
        <v>952.88333333333344</v>
      </c>
      <c r="L80" s="303">
        <v>922.45</v>
      </c>
      <c r="M80" s="303">
        <v>888.15</v>
      </c>
      <c r="N80" s="318">
        <v>16857900</v>
      </c>
      <c r="O80" s="319">
        <v>-6.8902095507417674E-2</v>
      </c>
    </row>
    <row r="81" spans="1:15" ht="15">
      <c r="A81" s="276">
        <v>71</v>
      </c>
      <c r="B81" s="386" t="s">
        <v>68</v>
      </c>
      <c r="C81" s="276" t="s">
        <v>3777</v>
      </c>
      <c r="D81" s="315">
        <v>231.95</v>
      </c>
      <c r="E81" s="315">
        <v>233.04999999999998</v>
      </c>
      <c r="F81" s="316">
        <v>228.49999999999997</v>
      </c>
      <c r="G81" s="316">
        <v>225.04999999999998</v>
      </c>
      <c r="H81" s="316">
        <v>220.49999999999997</v>
      </c>
      <c r="I81" s="316">
        <v>236.49999999999997</v>
      </c>
      <c r="J81" s="316">
        <v>241.04999999999998</v>
      </c>
      <c r="K81" s="316">
        <v>244.49999999999997</v>
      </c>
      <c r="L81" s="303">
        <v>237.6</v>
      </c>
      <c r="M81" s="303">
        <v>229.6</v>
      </c>
      <c r="N81" s="318">
        <v>11748800</v>
      </c>
      <c r="O81" s="319">
        <v>3.9900867410161092E-2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1246.6500000000001</v>
      </c>
      <c r="E82" s="315">
        <v>1246.3666666666668</v>
      </c>
      <c r="F82" s="316">
        <v>1238.7833333333335</v>
      </c>
      <c r="G82" s="316">
        <v>1230.9166666666667</v>
      </c>
      <c r="H82" s="316">
        <v>1223.3333333333335</v>
      </c>
      <c r="I82" s="316">
        <v>1254.2333333333336</v>
      </c>
      <c r="J82" s="316">
        <v>1261.8166666666666</v>
      </c>
      <c r="K82" s="316">
        <v>1269.6833333333336</v>
      </c>
      <c r="L82" s="303">
        <v>1253.95</v>
      </c>
      <c r="M82" s="303">
        <v>1238.5</v>
      </c>
      <c r="N82" s="318">
        <v>34488000</v>
      </c>
      <c r="O82" s="319">
        <v>8.0850242901488976E-3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91</v>
      </c>
      <c r="E83" s="315">
        <v>90.816666666666663</v>
      </c>
      <c r="F83" s="316">
        <v>90.133333333333326</v>
      </c>
      <c r="G83" s="316">
        <v>89.266666666666666</v>
      </c>
      <c r="H83" s="316">
        <v>88.583333333333329</v>
      </c>
      <c r="I83" s="316">
        <v>91.683333333333323</v>
      </c>
      <c r="J83" s="316">
        <v>92.36666666666666</v>
      </c>
      <c r="K83" s="316">
        <v>93.23333333333332</v>
      </c>
      <c r="L83" s="303">
        <v>91.5</v>
      </c>
      <c r="M83" s="303">
        <v>89.95</v>
      </c>
      <c r="N83" s="318">
        <v>51876900</v>
      </c>
      <c r="O83" s="319">
        <v>-5.9000972254469465E-2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211.35</v>
      </c>
      <c r="E84" s="315">
        <v>211.5333333333333</v>
      </c>
      <c r="F84" s="316">
        <v>209.61666666666662</v>
      </c>
      <c r="G84" s="316">
        <v>207.88333333333333</v>
      </c>
      <c r="H84" s="316">
        <v>205.96666666666664</v>
      </c>
      <c r="I84" s="316">
        <v>213.26666666666659</v>
      </c>
      <c r="J84" s="316">
        <v>215.18333333333328</v>
      </c>
      <c r="K84" s="316">
        <v>216.91666666666657</v>
      </c>
      <c r="L84" s="303">
        <v>213.45</v>
      </c>
      <c r="M84" s="303">
        <v>209.8</v>
      </c>
      <c r="N84" s="318">
        <v>87555200</v>
      </c>
      <c r="O84" s="319">
        <v>1.220820539380711E-2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266.25</v>
      </c>
      <c r="E85" s="315">
        <v>265.25</v>
      </c>
      <c r="F85" s="316">
        <v>261.3</v>
      </c>
      <c r="G85" s="316">
        <v>256.35000000000002</v>
      </c>
      <c r="H85" s="316">
        <v>252.40000000000003</v>
      </c>
      <c r="I85" s="316">
        <v>270.2</v>
      </c>
      <c r="J85" s="316">
        <v>274.15000000000003</v>
      </c>
      <c r="K85" s="316">
        <v>279.09999999999997</v>
      </c>
      <c r="L85" s="303">
        <v>269.2</v>
      </c>
      <c r="M85" s="303">
        <v>260.3</v>
      </c>
      <c r="N85" s="318">
        <v>25410000</v>
      </c>
      <c r="O85" s="319">
        <v>-5.1511758118701005E-2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386.15</v>
      </c>
      <c r="E86" s="315">
        <v>384.2833333333333</v>
      </c>
      <c r="F86" s="316">
        <v>381.01666666666659</v>
      </c>
      <c r="G86" s="316">
        <v>375.88333333333327</v>
      </c>
      <c r="H86" s="316">
        <v>372.61666666666656</v>
      </c>
      <c r="I86" s="316">
        <v>389.41666666666663</v>
      </c>
      <c r="J86" s="316">
        <v>392.68333333333328</v>
      </c>
      <c r="K86" s="316">
        <v>397.81666666666666</v>
      </c>
      <c r="L86" s="303">
        <v>387.55</v>
      </c>
      <c r="M86" s="303">
        <v>379.15</v>
      </c>
      <c r="N86" s="318">
        <v>34859700</v>
      </c>
      <c r="O86" s="319">
        <v>-3.3963720571208028E-3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2681.25</v>
      </c>
      <c r="E87" s="315">
        <v>2690.0833333333335</v>
      </c>
      <c r="F87" s="316">
        <v>2656.166666666667</v>
      </c>
      <c r="G87" s="316">
        <v>2631.0833333333335</v>
      </c>
      <c r="H87" s="316">
        <v>2597.166666666667</v>
      </c>
      <c r="I87" s="316">
        <v>2715.166666666667</v>
      </c>
      <c r="J87" s="316">
        <v>2749.0833333333339</v>
      </c>
      <c r="K87" s="316">
        <v>2774.166666666667</v>
      </c>
      <c r="L87" s="303">
        <v>2724</v>
      </c>
      <c r="M87" s="303">
        <v>2665</v>
      </c>
      <c r="N87" s="318">
        <v>1507750</v>
      </c>
      <c r="O87" s="319">
        <v>-2.7728518458810254E-2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2019.85</v>
      </c>
      <c r="E88" s="315">
        <v>2015.6000000000001</v>
      </c>
      <c r="F88" s="316">
        <v>2002.5500000000002</v>
      </c>
      <c r="G88" s="316">
        <v>1985.25</v>
      </c>
      <c r="H88" s="316">
        <v>1972.2</v>
      </c>
      <c r="I88" s="316">
        <v>2032.9000000000003</v>
      </c>
      <c r="J88" s="316">
        <v>2045.95</v>
      </c>
      <c r="K88" s="316">
        <v>2063.2500000000005</v>
      </c>
      <c r="L88" s="303">
        <v>2028.65</v>
      </c>
      <c r="M88" s="303">
        <v>1998.3</v>
      </c>
      <c r="N88" s="318">
        <v>19522800</v>
      </c>
      <c r="O88" s="319">
        <v>-8.3304549241115869E-3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93.25</v>
      </c>
      <c r="E89" s="315">
        <v>93.283333333333346</v>
      </c>
      <c r="F89" s="316">
        <v>92.166666666666686</v>
      </c>
      <c r="G89" s="316">
        <v>91.083333333333343</v>
      </c>
      <c r="H89" s="316">
        <v>89.966666666666683</v>
      </c>
      <c r="I89" s="316">
        <v>94.366666666666688</v>
      </c>
      <c r="J89" s="316">
        <v>95.483333333333334</v>
      </c>
      <c r="K89" s="316">
        <v>96.566666666666691</v>
      </c>
      <c r="L89" s="303">
        <v>94.4</v>
      </c>
      <c r="M89" s="303">
        <v>92.2</v>
      </c>
      <c r="N89" s="318">
        <v>22950700</v>
      </c>
      <c r="O89" s="319">
        <v>-2.4263011555434626E-2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361.05</v>
      </c>
      <c r="E90" s="315">
        <v>360.55</v>
      </c>
      <c r="F90" s="316">
        <v>356.70000000000005</v>
      </c>
      <c r="G90" s="316">
        <v>352.35</v>
      </c>
      <c r="H90" s="316">
        <v>348.50000000000006</v>
      </c>
      <c r="I90" s="316">
        <v>364.90000000000003</v>
      </c>
      <c r="J90" s="316">
        <v>368.75000000000006</v>
      </c>
      <c r="K90" s="316">
        <v>373.1</v>
      </c>
      <c r="L90" s="303">
        <v>364.4</v>
      </c>
      <c r="M90" s="303">
        <v>356.2</v>
      </c>
      <c r="N90" s="318">
        <v>7320000</v>
      </c>
      <c r="O90" s="319">
        <v>-1.1078087003512564E-2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1292.8</v>
      </c>
      <c r="E91" s="315">
        <v>1286.9666666666665</v>
      </c>
      <c r="F91" s="316">
        <v>1276.833333333333</v>
      </c>
      <c r="G91" s="316">
        <v>1260.8666666666666</v>
      </c>
      <c r="H91" s="316">
        <v>1250.7333333333331</v>
      </c>
      <c r="I91" s="316">
        <v>1302.9333333333329</v>
      </c>
      <c r="J91" s="316">
        <v>1313.0666666666666</v>
      </c>
      <c r="K91" s="316">
        <v>1329.0333333333328</v>
      </c>
      <c r="L91" s="303">
        <v>1297.0999999999999</v>
      </c>
      <c r="M91" s="303">
        <v>1271</v>
      </c>
      <c r="N91" s="318">
        <v>15080075</v>
      </c>
      <c r="O91" s="319">
        <v>-2.728020383151648E-2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976.7</v>
      </c>
      <c r="E92" s="315">
        <v>973.43333333333339</v>
      </c>
      <c r="F92" s="316">
        <v>967.76666666666677</v>
      </c>
      <c r="G92" s="316">
        <v>958.83333333333337</v>
      </c>
      <c r="H92" s="316">
        <v>953.16666666666674</v>
      </c>
      <c r="I92" s="316">
        <v>982.36666666666679</v>
      </c>
      <c r="J92" s="316">
        <v>988.0333333333333</v>
      </c>
      <c r="K92" s="316">
        <v>996.96666666666681</v>
      </c>
      <c r="L92" s="303">
        <v>979.1</v>
      </c>
      <c r="M92" s="303">
        <v>964.5</v>
      </c>
      <c r="N92" s="318">
        <v>7942400</v>
      </c>
      <c r="O92" s="319">
        <v>-6.2035735796024893E-2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720.75</v>
      </c>
      <c r="E93" s="315">
        <v>716.91666666666663</v>
      </c>
      <c r="F93" s="316">
        <v>709.83333333333326</v>
      </c>
      <c r="G93" s="316">
        <v>698.91666666666663</v>
      </c>
      <c r="H93" s="316">
        <v>691.83333333333326</v>
      </c>
      <c r="I93" s="316">
        <v>727.83333333333326</v>
      </c>
      <c r="J93" s="316">
        <v>734.91666666666652</v>
      </c>
      <c r="K93" s="316">
        <v>745.83333333333326</v>
      </c>
      <c r="L93" s="303">
        <v>724</v>
      </c>
      <c r="M93" s="303">
        <v>706</v>
      </c>
      <c r="N93" s="318">
        <v>12896800</v>
      </c>
      <c r="O93" s="319">
        <v>-4.4992743105950653E-2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174.35</v>
      </c>
      <c r="E94" s="315">
        <v>174.33333333333334</v>
      </c>
      <c r="F94" s="316">
        <v>172.31666666666669</v>
      </c>
      <c r="G94" s="316">
        <v>170.28333333333336</v>
      </c>
      <c r="H94" s="316">
        <v>168.26666666666671</v>
      </c>
      <c r="I94" s="316">
        <v>176.36666666666667</v>
      </c>
      <c r="J94" s="316">
        <v>178.38333333333333</v>
      </c>
      <c r="K94" s="316">
        <v>180.41666666666666</v>
      </c>
      <c r="L94" s="303">
        <v>176.35</v>
      </c>
      <c r="M94" s="303">
        <v>172.3</v>
      </c>
      <c r="N94" s="318">
        <v>13937888</v>
      </c>
      <c r="O94" s="319">
        <v>3.0871554298124099E-3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165.65</v>
      </c>
      <c r="E95" s="315">
        <v>165.38333333333333</v>
      </c>
      <c r="F95" s="316">
        <v>164.01666666666665</v>
      </c>
      <c r="G95" s="316">
        <v>162.38333333333333</v>
      </c>
      <c r="H95" s="316">
        <v>161.01666666666665</v>
      </c>
      <c r="I95" s="316">
        <v>167.01666666666665</v>
      </c>
      <c r="J95" s="316">
        <v>168.38333333333333</v>
      </c>
      <c r="K95" s="316">
        <v>170.01666666666665</v>
      </c>
      <c r="L95" s="303">
        <v>166.75</v>
      </c>
      <c r="M95" s="303">
        <v>163.75</v>
      </c>
      <c r="N95" s="318">
        <v>18648000</v>
      </c>
      <c r="O95" s="319">
        <v>-1.0506208213944603E-2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403.5</v>
      </c>
      <c r="E96" s="315">
        <v>404.90000000000003</v>
      </c>
      <c r="F96" s="316">
        <v>399.55000000000007</v>
      </c>
      <c r="G96" s="316">
        <v>395.6</v>
      </c>
      <c r="H96" s="316">
        <v>390.25000000000006</v>
      </c>
      <c r="I96" s="316">
        <v>408.85000000000008</v>
      </c>
      <c r="J96" s="316">
        <v>414.2000000000001</v>
      </c>
      <c r="K96" s="316">
        <v>418.15000000000009</v>
      </c>
      <c r="L96" s="303">
        <v>410.25</v>
      </c>
      <c r="M96" s="303">
        <v>400.95</v>
      </c>
      <c r="N96" s="318">
        <v>9726000</v>
      </c>
      <c r="O96" s="319">
        <v>1.5452077678012112E-2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7609.65</v>
      </c>
      <c r="E97" s="315">
        <v>7554.3999999999987</v>
      </c>
      <c r="F97" s="316">
        <v>7486.3999999999978</v>
      </c>
      <c r="G97" s="316">
        <v>7363.1499999999987</v>
      </c>
      <c r="H97" s="316">
        <v>7295.1499999999978</v>
      </c>
      <c r="I97" s="316">
        <v>7677.6499999999978</v>
      </c>
      <c r="J97" s="316">
        <v>7745.65</v>
      </c>
      <c r="K97" s="316">
        <v>7868.8999999999978</v>
      </c>
      <c r="L97" s="303">
        <v>7622.4</v>
      </c>
      <c r="M97" s="303">
        <v>7431.15</v>
      </c>
      <c r="N97" s="318">
        <v>2521300</v>
      </c>
      <c r="O97" s="319">
        <v>-5.9637475757123679E-2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577.20000000000005</v>
      </c>
      <c r="E98" s="315">
        <v>576.48333333333323</v>
      </c>
      <c r="F98" s="316">
        <v>572.56666666666649</v>
      </c>
      <c r="G98" s="316">
        <v>567.93333333333328</v>
      </c>
      <c r="H98" s="316">
        <v>564.01666666666654</v>
      </c>
      <c r="I98" s="316">
        <v>581.11666666666645</v>
      </c>
      <c r="J98" s="316">
        <v>585.03333333333319</v>
      </c>
      <c r="K98" s="316">
        <v>589.6666666666664</v>
      </c>
      <c r="L98" s="303">
        <v>580.4</v>
      </c>
      <c r="M98" s="303">
        <v>571.85</v>
      </c>
      <c r="N98" s="318">
        <v>11550000</v>
      </c>
      <c r="O98" s="319">
        <v>-3.8601602330662781E-2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683.75</v>
      </c>
      <c r="E99" s="315">
        <v>682.35</v>
      </c>
      <c r="F99" s="316">
        <v>674.65000000000009</v>
      </c>
      <c r="G99" s="316">
        <v>665.55000000000007</v>
      </c>
      <c r="H99" s="316">
        <v>657.85000000000014</v>
      </c>
      <c r="I99" s="316">
        <v>691.45</v>
      </c>
      <c r="J99" s="316">
        <v>699.15000000000009</v>
      </c>
      <c r="K99" s="316">
        <v>708.25</v>
      </c>
      <c r="L99" s="303">
        <v>690.05</v>
      </c>
      <c r="M99" s="303">
        <v>673.25</v>
      </c>
      <c r="N99" s="318">
        <v>7686900</v>
      </c>
      <c r="O99" s="319">
        <v>2.7275886031966644E-2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1070.4000000000001</v>
      </c>
      <c r="E100" s="315">
        <v>1076.3333333333333</v>
      </c>
      <c r="F100" s="316">
        <v>1058.6666666666665</v>
      </c>
      <c r="G100" s="316">
        <v>1046.9333333333332</v>
      </c>
      <c r="H100" s="316">
        <v>1029.2666666666664</v>
      </c>
      <c r="I100" s="316">
        <v>1088.0666666666666</v>
      </c>
      <c r="J100" s="316">
        <v>1105.7333333333331</v>
      </c>
      <c r="K100" s="316">
        <v>1117.4666666666667</v>
      </c>
      <c r="L100" s="303">
        <v>1094</v>
      </c>
      <c r="M100" s="303">
        <v>1064.5999999999999</v>
      </c>
      <c r="N100" s="318">
        <v>1405800</v>
      </c>
      <c r="O100" s="319">
        <v>-2.658911508101371E-2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1631.45</v>
      </c>
      <c r="E101" s="315">
        <v>1626.3999999999999</v>
      </c>
      <c r="F101" s="316">
        <v>1616.0499999999997</v>
      </c>
      <c r="G101" s="316">
        <v>1600.6499999999999</v>
      </c>
      <c r="H101" s="316">
        <v>1590.2999999999997</v>
      </c>
      <c r="I101" s="316">
        <v>1641.7999999999997</v>
      </c>
      <c r="J101" s="316">
        <v>1652.1499999999996</v>
      </c>
      <c r="K101" s="316">
        <v>1667.5499999999997</v>
      </c>
      <c r="L101" s="303">
        <v>1636.75</v>
      </c>
      <c r="M101" s="303">
        <v>1611</v>
      </c>
      <c r="N101" s="318">
        <v>1589600</v>
      </c>
      <c r="O101" s="319">
        <v>-5.8739933680720037E-2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160.4</v>
      </c>
      <c r="E102" s="315">
        <v>159.11666666666667</v>
      </c>
      <c r="F102" s="316">
        <v>157.08333333333334</v>
      </c>
      <c r="G102" s="316">
        <v>153.76666666666668</v>
      </c>
      <c r="H102" s="316">
        <v>151.73333333333335</v>
      </c>
      <c r="I102" s="316">
        <v>162.43333333333334</v>
      </c>
      <c r="J102" s="316">
        <v>164.46666666666664</v>
      </c>
      <c r="K102" s="316">
        <v>167.78333333333333</v>
      </c>
      <c r="L102" s="303">
        <v>161.15</v>
      </c>
      <c r="M102" s="303">
        <v>155.80000000000001</v>
      </c>
      <c r="N102" s="318">
        <v>22043000</v>
      </c>
      <c r="O102" s="319">
        <v>-2.688504326328801E-2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77096.100000000006</v>
      </c>
      <c r="E103" s="315">
        <v>76699.866666666669</v>
      </c>
      <c r="F103" s="316">
        <v>75771.383333333331</v>
      </c>
      <c r="G103" s="316">
        <v>74446.666666666657</v>
      </c>
      <c r="H103" s="316">
        <v>73518.18333333332</v>
      </c>
      <c r="I103" s="316">
        <v>78024.583333333343</v>
      </c>
      <c r="J103" s="316">
        <v>78953.06666666668</v>
      </c>
      <c r="K103" s="316">
        <v>80277.783333333355</v>
      </c>
      <c r="L103" s="303">
        <v>77628.350000000006</v>
      </c>
      <c r="M103" s="303">
        <v>75375.149999999994</v>
      </c>
      <c r="N103" s="318">
        <v>47620</v>
      </c>
      <c r="O103" s="319">
        <v>-5.4408260524225573E-2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1211.3</v>
      </c>
      <c r="E104" s="315">
        <v>1210.5666666666668</v>
      </c>
      <c r="F104" s="316">
        <v>1202.3833333333337</v>
      </c>
      <c r="G104" s="316">
        <v>1193.4666666666669</v>
      </c>
      <c r="H104" s="316">
        <v>1185.2833333333338</v>
      </c>
      <c r="I104" s="316">
        <v>1219.4833333333336</v>
      </c>
      <c r="J104" s="316">
        <v>1227.6666666666665</v>
      </c>
      <c r="K104" s="316">
        <v>1236.5833333333335</v>
      </c>
      <c r="L104" s="303">
        <v>1218.75</v>
      </c>
      <c r="M104" s="303">
        <v>1201.6500000000001</v>
      </c>
      <c r="N104" s="318">
        <v>4475250</v>
      </c>
      <c r="O104" s="319">
        <v>-5.4208273894436519E-2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41.6</v>
      </c>
      <c r="E105" s="315">
        <v>41.633333333333333</v>
      </c>
      <c r="F105" s="316">
        <v>41.016666666666666</v>
      </c>
      <c r="G105" s="316">
        <v>40.43333333333333</v>
      </c>
      <c r="H105" s="316">
        <v>39.816666666666663</v>
      </c>
      <c r="I105" s="316">
        <v>42.216666666666669</v>
      </c>
      <c r="J105" s="316">
        <v>42.833333333333329</v>
      </c>
      <c r="K105" s="316">
        <v>43.416666666666671</v>
      </c>
      <c r="L105" s="303">
        <v>42.25</v>
      </c>
      <c r="M105" s="303">
        <v>41.05</v>
      </c>
      <c r="N105" s="318">
        <v>61302000</v>
      </c>
      <c r="O105" s="319">
        <v>-2.724575128135959E-2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4776.6499999999996</v>
      </c>
      <c r="E106" s="315">
        <v>4749.1333333333332</v>
      </c>
      <c r="F106" s="316">
        <v>4704.2666666666664</v>
      </c>
      <c r="G106" s="316">
        <v>4631.8833333333332</v>
      </c>
      <c r="H106" s="316">
        <v>4587.0166666666664</v>
      </c>
      <c r="I106" s="316">
        <v>4821.5166666666664</v>
      </c>
      <c r="J106" s="316">
        <v>4866.3833333333332</v>
      </c>
      <c r="K106" s="316">
        <v>4938.7666666666664</v>
      </c>
      <c r="L106" s="303">
        <v>4794</v>
      </c>
      <c r="M106" s="303">
        <v>4676.75</v>
      </c>
      <c r="N106" s="318">
        <v>805500</v>
      </c>
      <c r="O106" s="319">
        <v>-1.4678899082568808E-2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18416.349999999999</v>
      </c>
      <c r="E107" s="315">
        <v>18393.733333333334</v>
      </c>
      <c r="F107" s="316">
        <v>18302.616666666669</v>
      </c>
      <c r="G107" s="316">
        <v>18188.883333333335</v>
      </c>
      <c r="H107" s="316">
        <v>18097.76666666667</v>
      </c>
      <c r="I107" s="316">
        <v>18507.466666666667</v>
      </c>
      <c r="J107" s="316">
        <v>18598.583333333328</v>
      </c>
      <c r="K107" s="316">
        <v>18712.316666666666</v>
      </c>
      <c r="L107" s="303">
        <v>18484.849999999999</v>
      </c>
      <c r="M107" s="303">
        <v>18280</v>
      </c>
      <c r="N107" s="318">
        <v>292500</v>
      </c>
      <c r="O107" s="319">
        <v>-6.4598656859609846E-2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116.2</v>
      </c>
      <c r="E108" s="315">
        <v>115.31666666666666</v>
      </c>
      <c r="F108" s="316">
        <v>113.63333333333333</v>
      </c>
      <c r="G108" s="316">
        <v>111.06666666666666</v>
      </c>
      <c r="H108" s="316">
        <v>109.38333333333333</v>
      </c>
      <c r="I108" s="316">
        <v>117.88333333333333</v>
      </c>
      <c r="J108" s="316">
        <v>119.56666666666666</v>
      </c>
      <c r="K108" s="316">
        <v>122.13333333333333</v>
      </c>
      <c r="L108" s="303">
        <v>117</v>
      </c>
      <c r="M108" s="303">
        <v>112.75</v>
      </c>
      <c r="N108" s="318">
        <v>36615500</v>
      </c>
      <c r="O108" s="319">
        <v>1.2974976830398516E-2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99.25</v>
      </c>
      <c r="E109" s="315">
        <v>99.133333333333326</v>
      </c>
      <c r="F109" s="316">
        <v>98.466666666666654</v>
      </c>
      <c r="G109" s="316">
        <v>97.683333333333323</v>
      </c>
      <c r="H109" s="316">
        <v>97.016666666666652</v>
      </c>
      <c r="I109" s="316">
        <v>99.916666666666657</v>
      </c>
      <c r="J109" s="316">
        <v>100.58333333333334</v>
      </c>
      <c r="K109" s="316">
        <v>101.36666666666666</v>
      </c>
      <c r="L109" s="303">
        <v>99.8</v>
      </c>
      <c r="M109" s="303">
        <v>98.35</v>
      </c>
      <c r="N109" s="318">
        <v>63201600</v>
      </c>
      <c r="O109" s="319">
        <v>-9.1519868906185992E-2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93.35</v>
      </c>
      <c r="E110" s="315">
        <v>93.516666666666666</v>
      </c>
      <c r="F110" s="316">
        <v>92.533333333333331</v>
      </c>
      <c r="G110" s="316">
        <v>91.716666666666669</v>
      </c>
      <c r="H110" s="316">
        <v>90.733333333333334</v>
      </c>
      <c r="I110" s="316">
        <v>94.333333333333329</v>
      </c>
      <c r="J110" s="316">
        <v>95.316666666666649</v>
      </c>
      <c r="K110" s="316">
        <v>96.133333333333326</v>
      </c>
      <c r="L110" s="303">
        <v>94.5</v>
      </c>
      <c r="M110" s="303">
        <v>92.7</v>
      </c>
      <c r="N110" s="318">
        <v>49156800</v>
      </c>
      <c r="O110" s="319">
        <v>-5.8684753759952815E-2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27303.7</v>
      </c>
      <c r="E111" s="315">
        <v>27235.016666666666</v>
      </c>
      <c r="F111" s="316">
        <v>26736.983333333334</v>
      </c>
      <c r="G111" s="316">
        <v>26170.266666666666</v>
      </c>
      <c r="H111" s="316">
        <v>25672.233333333334</v>
      </c>
      <c r="I111" s="316">
        <v>27801.733333333334</v>
      </c>
      <c r="J111" s="316">
        <v>28299.766666666666</v>
      </c>
      <c r="K111" s="316">
        <v>28866.483333333334</v>
      </c>
      <c r="L111" s="303">
        <v>27733.05</v>
      </c>
      <c r="M111" s="303">
        <v>26668.3</v>
      </c>
      <c r="N111" s="318">
        <v>71640</v>
      </c>
      <c r="O111" s="319">
        <v>-1.8495684340320593E-2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1438.05</v>
      </c>
      <c r="E112" s="315">
        <v>1427.9499999999998</v>
      </c>
      <c r="F112" s="316">
        <v>1413.2999999999997</v>
      </c>
      <c r="G112" s="316">
        <v>1388.55</v>
      </c>
      <c r="H112" s="316">
        <v>1373.8999999999999</v>
      </c>
      <c r="I112" s="316">
        <v>1452.6999999999996</v>
      </c>
      <c r="J112" s="316">
        <v>1467.3499999999997</v>
      </c>
      <c r="K112" s="316">
        <v>1492.0999999999995</v>
      </c>
      <c r="L112" s="303">
        <v>1442.6</v>
      </c>
      <c r="M112" s="303">
        <v>1403.2</v>
      </c>
      <c r="N112" s="318">
        <v>4462700</v>
      </c>
      <c r="O112" s="319">
        <v>1.934673366834171E-2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246.85</v>
      </c>
      <c r="E113" s="315">
        <v>247.73333333333332</v>
      </c>
      <c r="F113" s="316">
        <v>244.26666666666665</v>
      </c>
      <c r="G113" s="316">
        <v>241.68333333333334</v>
      </c>
      <c r="H113" s="316">
        <v>238.21666666666667</v>
      </c>
      <c r="I113" s="316">
        <v>250.31666666666663</v>
      </c>
      <c r="J113" s="316">
        <v>253.78333333333327</v>
      </c>
      <c r="K113" s="316">
        <v>256.36666666666662</v>
      </c>
      <c r="L113" s="303">
        <v>251.2</v>
      </c>
      <c r="M113" s="303">
        <v>245.15</v>
      </c>
      <c r="N113" s="318">
        <v>16005000</v>
      </c>
      <c r="O113" s="319">
        <v>1.2526096033402923E-2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114.55</v>
      </c>
      <c r="E114" s="315">
        <v>114.60000000000001</v>
      </c>
      <c r="F114" s="316">
        <v>113.40000000000002</v>
      </c>
      <c r="G114" s="316">
        <v>112.25000000000001</v>
      </c>
      <c r="H114" s="316">
        <v>111.05000000000003</v>
      </c>
      <c r="I114" s="316">
        <v>115.75000000000001</v>
      </c>
      <c r="J114" s="316">
        <v>116.95</v>
      </c>
      <c r="K114" s="316">
        <v>118.10000000000001</v>
      </c>
      <c r="L114" s="303">
        <v>115.8</v>
      </c>
      <c r="M114" s="303">
        <v>113.45</v>
      </c>
      <c r="N114" s="318">
        <v>29115200</v>
      </c>
      <c r="O114" s="319">
        <v>8.8296639629200466E-2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1752.55</v>
      </c>
      <c r="E115" s="315">
        <v>1753.7833333333335</v>
      </c>
      <c r="F115" s="316">
        <v>1740.5666666666671</v>
      </c>
      <c r="G115" s="316">
        <v>1728.5833333333335</v>
      </c>
      <c r="H115" s="316">
        <v>1715.366666666667</v>
      </c>
      <c r="I115" s="316">
        <v>1765.7666666666671</v>
      </c>
      <c r="J115" s="316">
        <v>1778.9833333333338</v>
      </c>
      <c r="K115" s="316">
        <v>1790.9666666666672</v>
      </c>
      <c r="L115" s="303">
        <v>1767</v>
      </c>
      <c r="M115" s="303">
        <v>1741.8</v>
      </c>
      <c r="N115" s="318">
        <v>3088500</v>
      </c>
      <c r="O115" s="319">
        <v>-4.1915202321457356E-3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32.75</v>
      </c>
      <c r="E116" s="315">
        <v>32.783333333333331</v>
      </c>
      <c r="F116" s="316">
        <v>32.216666666666661</v>
      </c>
      <c r="G116" s="316">
        <v>31.68333333333333</v>
      </c>
      <c r="H116" s="316">
        <v>31.11666666666666</v>
      </c>
      <c r="I116" s="316">
        <v>33.316666666666663</v>
      </c>
      <c r="J116" s="316">
        <v>33.883333333333326</v>
      </c>
      <c r="K116" s="316">
        <v>34.416666666666664</v>
      </c>
      <c r="L116" s="303">
        <v>33.35</v>
      </c>
      <c r="M116" s="303">
        <v>32.25</v>
      </c>
      <c r="N116" s="318">
        <v>126104000</v>
      </c>
      <c r="O116" s="319">
        <v>-5.6206684928226086E-2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190.15</v>
      </c>
      <c r="E117" s="315">
        <v>189.30000000000004</v>
      </c>
      <c r="F117" s="316">
        <v>188.15000000000009</v>
      </c>
      <c r="G117" s="316">
        <v>186.15000000000006</v>
      </c>
      <c r="H117" s="316">
        <v>185.00000000000011</v>
      </c>
      <c r="I117" s="316">
        <v>191.30000000000007</v>
      </c>
      <c r="J117" s="316">
        <v>192.45</v>
      </c>
      <c r="K117" s="316">
        <v>194.45000000000005</v>
      </c>
      <c r="L117" s="303">
        <v>190.45</v>
      </c>
      <c r="M117" s="303">
        <v>187.3</v>
      </c>
      <c r="N117" s="318">
        <v>19072000</v>
      </c>
      <c r="O117" s="319">
        <v>-2.1346469622331693E-2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1288.5999999999999</v>
      </c>
      <c r="E118" s="315">
        <v>1286.7666666666667</v>
      </c>
      <c r="F118" s="316">
        <v>1272.9333333333334</v>
      </c>
      <c r="G118" s="316">
        <v>1257.2666666666667</v>
      </c>
      <c r="H118" s="316">
        <v>1243.4333333333334</v>
      </c>
      <c r="I118" s="316">
        <v>1302.4333333333334</v>
      </c>
      <c r="J118" s="316">
        <v>1316.2666666666669</v>
      </c>
      <c r="K118" s="316">
        <v>1331.9333333333334</v>
      </c>
      <c r="L118" s="303">
        <v>1300.5999999999999</v>
      </c>
      <c r="M118" s="303">
        <v>1271.0999999999999</v>
      </c>
      <c r="N118" s="318">
        <v>1757426</v>
      </c>
      <c r="O118" s="319">
        <v>-9.3999160721779274E-2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814.7</v>
      </c>
      <c r="E119" s="315">
        <v>802.30000000000007</v>
      </c>
      <c r="F119" s="316">
        <v>787.40000000000009</v>
      </c>
      <c r="G119" s="316">
        <v>760.1</v>
      </c>
      <c r="H119" s="316">
        <v>745.2</v>
      </c>
      <c r="I119" s="316">
        <v>829.60000000000014</v>
      </c>
      <c r="J119" s="316">
        <v>844.5</v>
      </c>
      <c r="K119" s="316">
        <v>871.80000000000018</v>
      </c>
      <c r="L119" s="303">
        <v>817.2</v>
      </c>
      <c r="M119" s="303">
        <v>775</v>
      </c>
      <c r="N119" s="318">
        <v>1697450</v>
      </c>
      <c r="O119" s="319">
        <v>-4.1746641074856046E-2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232.1</v>
      </c>
      <c r="E120" s="315">
        <v>231.21666666666667</v>
      </c>
      <c r="F120" s="316">
        <v>228.73333333333335</v>
      </c>
      <c r="G120" s="316">
        <v>225.36666666666667</v>
      </c>
      <c r="H120" s="316">
        <v>222.88333333333335</v>
      </c>
      <c r="I120" s="316">
        <v>234.58333333333334</v>
      </c>
      <c r="J120" s="316">
        <v>237.06666666666663</v>
      </c>
      <c r="K120" s="316">
        <v>240.43333333333334</v>
      </c>
      <c r="L120" s="303">
        <v>233.7</v>
      </c>
      <c r="M120" s="303">
        <v>227.85</v>
      </c>
      <c r="N120" s="318">
        <v>17729600</v>
      </c>
      <c r="O120" s="319">
        <v>-0.14280188752224027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132.80000000000001</v>
      </c>
      <c r="E121" s="315">
        <v>133.31666666666669</v>
      </c>
      <c r="F121" s="316">
        <v>131.13333333333338</v>
      </c>
      <c r="G121" s="316">
        <v>129.4666666666667</v>
      </c>
      <c r="H121" s="316">
        <v>127.28333333333339</v>
      </c>
      <c r="I121" s="316">
        <v>134.98333333333338</v>
      </c>
      <c r="J121" s="316">
        <v>137.16666666666671</v>
      </c>
      <c r="K121" s="316">
        <v>138.83333333333337</v>
      </c>
      <c r="L121" s="303">
        <v>135.5</v>
      </c>
      <c r="M121" s="303">
        <v>131.65</v>
      </c>
      <c r="N121" s="318">
        <v>15930000</v>
      </c>
      <c r="O121" s="319">
        <v>3.2672112018669777E-2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1995.7</v>
      </c>
      <c r="E122" s="315">
        <v>1993.6833333333334</v>
      </c>
      <c r="F122" s="316">
        <v>1977.5666666666668</v>
      </c>
      <c r="G122" s="316">
        <v>1959.4333333333334</v>
      </c>
      <c r="H122" s="316">
        <v>1943.3166666666668</v>
      </c>
      <c r="I122" s="316">
        <v>2011.8166666666668</v>
      </c>
      <c r="J122" s="316">
        <v>2027.9333333333336</v>
      </c>
      <c r="K122" s="316">
        <v>2046.0666666666668</v>
      </c>
      <c r="L122" s="303">
        <v>2009.8</v>
      </c>
      <c r="M122" s="303">
        <v>1975.55</v>
      </c>
      <c r="N122" s="318">
        <v>33174100</v>
      </c>
      <c r="O122" s="319">
        <v>-5.7391359361796035E-4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69.5</v>
      </c>
      <c r="E123" s="315">
        <v>67.916666666666671</v>
      </c>
      <c r="F123" s="316">
        <v>65.333333333333343</v>
      </c>
      <c r="G123" s="316">
        <v>61.166666666666671</v>
      </c>
      <c r="H123" s="316">
        <v>58.583333333333343</v>
      </c>
      <c r="I123" s="316">
        <v>72.083333333333343</v>
      </c>
      <c r="J123" s="316">
        <v>74.666666666666686</v>
      </c>
      <c r="K123" s="316">
        <v>78.833333333333343</v>
      </c>
      <c r="L123" s="303">
        <v>70.5</v>
      </c>
      <c r="M123" s="303">
        <v>63.75</v>
      </c>
      <c r="N123" s="318">
        <v>97926000</v>
      </c>
      <c r="O123" s="319">
        <v>-0.10365217391304347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903.9</v>
      </c>
      <c r="E124" s="315">
        <v>901.68333333333328</v>
      </c>
      <c r="F124" s="316">
        <v>892.81666666666661</v>
      </c>
      <c r="G124" s="316">
        <v>881.73333333333335</v>
      </c>
      <c r="H124" s="316">
        <v>872.86666666666667</v>
      </c>
      <c r="I124" s="316">
        <v>912.76666666666654</v>
      </c>
      <c r="J124" s="316">
        <v>921.6333333333331</v>
      </c>
      <c r="K124" s="316">
        <v>932.71666666666647</v>
      </c>
      <c r="L124" s="303">
        <v>910.55</v>
      </c>
      <c r="M124" s="303">
        <v>890.6</v>
      </c>
      <c r="N124" s="318">
        <v>6396000</v>
      </c>
      <c r="O124" s="319">
        <v>4.1210408571764985E-3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276.89999999999998</v>
      </c>
      <c r="E125" s="315">
        <v>276.23333333333329</v>
      </c>
      <c r="F125" s="316">
        <v>273.56666666666661</v>
      </c>
      <c r="G125" s="316">
        <v>270.23333333333329</v>
      </c>
      <c r="H125" s="316">
        <v>267.56666666666661</v>
      </c>
      <c r="I125" s="316">
        <v>279.56666666666661</v>
      </c>
      <c r="J125" s="316">
        <v>282.23333333333323</v>
      </c>
      <c r="K125" s="316">
        <v>285.56666666666661</v>
      </c>
      <c r="L125" s="303">
        <v>278.89999999999998</v>
      </c>
      <c r="M125" s="303">
        <v>272.89999999999998</v>
      </c>
      <c r="N125" s="318">
        <v>74685000</v>
      </c>
      <c r="O125" s="319">
        <v>-2.038326840593397E-2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24617.75</v>
      </c>
      <c r="E126" s="315">
        <v>24373.633333333331</v>
      </c>
      <c r="F126" s="316">
        <v>24057.116666666661</v>
      </c>
      <c r="G126" s="316">
        <v>23496.48333333333</v>
      </c>
      <c r="H126" s="316">
        <v>23179.96666666666</v>
      </c>
      <c r="I126" s="316">
        <v>24934.266666666663</v>
      </c>
      <c r="J126" s="316">
        <v>25250.783333333333</v>
      </c>
      <c r="K126" s="316">
        <v>25811.416666666664</v>
      </c>
      <c r="L126" s="303">
        <v>24690.15</v>
      </c>
      <c r="M126" s="303">
        <v>23813</v>
      </c>
      <c r="N126" s="318">
        <v>155800</v>
      </c>
      <c r="O126" s="319">
        <v>-6.56671664167916E-2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1573.2</v>
      </c>
      <c r="E127" s="315">
        <v>1570.2333333333333</v>
      </c>
      <c r="F127" s="316">
        <v>1555.1666666666667</v>
      </c>
      <c r="G127" s="316">
        <v>1537.1333333333334</v>
      </c>
      <c r="H127" s="316">
        <v>1522.0666666666668</v>
      </c>
      <c r="I127" s="316">
        <v>1588.2666666666667</v>
      </c>
      <c r="J127" s="316">
        <v>1603.3333333333333</v>
      </c>
      <c r="K127" s="316">
        <v>1621.3666666666666</v>
      </c>
      <c r="L127" s="303">
        <v>1585.3</v>
      </c>
      <c r="M127" s="303">
        <v>1552.2</v>
      </c>
      <c r="N127" s="318">
        <v>1465200</v>
      </c>
      <c r="O127" s="319">
        <v>-1.0768659487560341E-2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5514.35</v>
      </c>
      <c r="E128" s="315">
        <v>5524.7</v>
      </c>
      <c r="F128" s="316">
        <v>5466.45</v>
      </c>
      <c r="G128" s="316">
        <v>5418.55</v>
      </c>
      <c r="H128" s="316">
        <v>5360.3</v>
      </c>
      <c r="I128" s="316">
        <v>5572.5999999999995</v>
      </c>
      <c r="J128" s="316">
        <v>5630.8499999999995</v>
      </c>
      <c r="K128" s="316">
        <v>5678.7499999999991</v>
      </c>
      <c r="L128" s="303">
        <v>5582.95</v>
      </c>
      <c r="M128" s="303">
        <v>5476.8</v>
      </c>
      <c r="N128" s="318">
        <v>345500</v>
      </c>
      <c r="O128" s="319">
        <v>-6.7161660479244004E-2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1039.55</v>
      </c>
      <c r="E129" s="315">
        <v>1043.3166666666666</v>
      </c>
      <c r="F129" s="316">
        <v>1028.4833333333331</v>
      </c>
      <c r="G129" s="316">
        <v>1017.4166666666665</v>
      </c>
      <c r="H129" s="316">
        <v>1002.583333333333</v>
      </c>
      <c r="I129" s="316">
        <v>1054.3833333333332</v>
      </c>
      <c r="J129" s="316">
        <v>1069.2166666666667</v>
      </c>
      <c r="K129" s="316">
        <v>1080.2833333333333</v>
      </c>
      <c r="L129" s="303">
        <v>1058.1500000000001</v>
      </c>
      <c r="M129" s="303">
        <v>1032.25</v>
      </c>
      <c r="N129" s="318">
        <v>4534386</v>
      </c>
      <c r="O129" s="319">
        <v>-3.8026947803084292E-2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583.75</v>
      </c>
      <c r="E130" s="315">
        <v>586.23333333333323</v>
      </c>
      <c r="F130" s="316">
        <v>578.66666666666652</v>
      </c>
      <c r="G130" s="316">
        <v>573.58333333333326</v>
      </c>
      <c r="H130" s="316">
        <v>566.01666666666654</v>
      </c>
      <c r="I130" s="316">
        <v>591.31666666666649</v>
      </c>
      <c r="J130" s="316">
        <v>598.88333333333333</v>
      </c>
      <c r="K130" s="316">
        <v>603.96666666666647</v>
      </c>
      <c r="L130" s="303">
        <v>593.79999999999995</v>
      </c>
      <c r="M130" s="303">
        <v>581.15</v>
      </c>
      <c r="N130" s="318">
        <v>42221200</v>
      </c>
      <c r="O130" s="319">
        <v>9.6893867752964283E-2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479.65</v>
      </c>
      <c r="E131" s="315">
        <v>480.15000000000003</v>
      </c>
      <c r="F131" s="316">
        <v>473.50000000000006</v>
      </c>
      <c r="G131" s="316">
        <v>467.35</v>
      </c>
      <c r="H131" s="316">
        <v>460.70000000000005</v>
      </c>
      <c r="I131" s="316">
        <v>486.30000000000007</v>
      </c>
      <c r="J131" s="316">
        <v>492.95000000000005</v>
      </c>
      <c r="K131" s="316">
        <v>499.10000000000008</v>
      </c>
      <c r="L131" s="303">
        <v>486.8</v>
      </c>
      <c r="M131" s="303">
        <v>474</v>
      </c>
      <c r="N131" s="318">
        <v>10980000</v>
      </c>
      <c r="O131" s="319">
        <v>-5.181347150259067E-2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480.3</v>
      </c>
      <c r="E132" s="315">
        <v>479.7833333333333</v>
      </c>
      <c r="F132" s="316">
        <v>474.26666666666659</v>
      </c>
      <c r="G132" s="316">
        <v>468.23333333333329</v>
      </c>
      <c r="H132" s="316">
        <v>462.71666666666658</v>
      </c>
      <c r="I132" s="316">
        <v>485.81666666666661</v>
      </c>
      <c r="J132" s="316">
        <v>491.33333333333326</v>
      </c>
      <c r="K132" s="316">
        <v>497.36666666666662</v>
      </c>
      <c r="L132" s="303">
        <v>485.3</v>
      </c>
      <c r="M132" s="303">
        <v>473.75</v>
      </c>
      <c r="N132" s="318">
        <v>8058000</v>
      </c>
      <c r="O132" s="319">
        <v>-1.274197500612595E-2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595.15</v>
      </c>
      <c r="E133" s="315">
        <v>596.65</v>
      </c>
      <c r="F133" s="316">
        <v>589.5</v>
      </c>
      <c r="G133" s="316">
        <v>583.85</v>
      </c>
      <c r="H133" s="316">
        <v>576.70000000000005</v>
      </c>
      <c r="I133" s="316">
        <v>602.29999999999995</v>
      </c>
      <c r="J133" s="316">
        <v>609.44999999999982</v>
      </c>
      <c r="K133" s="316">
        <v>615.09999999999991</v>
      </c>
      <c r="L133" s="303">
        <v>603.79999999999995</v>
      </c>
      <c r="M133" s="303">
        <v>591</v>
      </c>
      <c r="N133" s="318">
        <v>12506400</v>
      </c>
      <c r="O133" s="319">
        <v>-7.7120822622107968E-3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184.55</v>
      </c>
      <c r="E134" s="315">
        <v>183.56666666666669</v>
      </c>
      <c r="F134" s="316">
        <v>181.48333333333338</v>
      </c>
      <c r="G134" s="316">
        <v>178.41666666666669</v>
      </c>
      <c r="H134" s="316">
        <v>176.33333333333337</v>
      </c>
      <c r="I134" s="316">
        <v>186.63333333333338</v>
      </c>
      <c r="J134" s="316">
        <v>188.7166666666667</v>
      </c>
      <c r="K134" s="316">
        <v>191.78333333333339</v>
      </c>
      <c r="L134" s="303">
        <v>185.65</v>
      </c>
      <c r="M134" s="303">
        <v>180.5</v>
      </c>
      <c r="N134" s="318">
        <v>72669300</v>
      </c>
      <c r="O134" s="319">
        <v>5.2038161318300087E-3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76</v>
      </c>
      <c r="E135" s="315">
        <v>76.100000000000009</v>
      </c>
      <c r="F135" s="316">
        <v>75.100000000000023</v>
      </c>
      <c r="G135" s="316">
        <v>74.200000000000017</v>
      </c>
      <c r="H135" s="316">
        <v>73.200000000000031</v>
      </c>
      <c r="I135" s="316">
        <v>77.000000000000014</v>
      </c>
      <c r="J135" s="316">
        <v>77.999999999999986</v>
      </c>
      <c r="K135" s="316">
        <v>78.900000000000006</v>
      </c>
      <c r="L135" s="303">
        <v>77.099999999999994</v>
      </c>
      <c r="M135" s="303">
        <v>75.2</v>
      </c>
      <c r="N135" s="318">
        <v>96241500</v>
      </c>
      <c r="O135" s="319">
        <v>-8.4734882526640132E-2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641.25</v>
      </c>
      <c r="E136" s="315">
        <v>636.91666666666663</v>
      </c>
      <c r="F136" s="316">
        <v>629.83333333333326</v>
      </c>
      <c r="G136" s="316">
        <v>618.41666666666663</v>
      </c>
      <c r="H136" s="316">
        <v>611.33333333333326</v>
      </c>
      <c r="I136" s="316">
        <v>648.33333333333326</v>
      </c>
      <c r="J136" s="316">
        <v>655.41666666666652</v>
      </c>
      <c r="K136" s="316">
        <v>666.83333333333326</v>
      </c>
      <c r="L136" s="303">
        <v>644</v>
      </c>
      <c r="M136" s="303">
        <v>625.5</v>
      </c>
      <c r="N136" s="318">
        <v>40385200</v>
      </c>
      <c r="O136" s="319">
        <v>3.0400270224624219E-3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2911.85</v>
      </c>
      <c r="E137" s="315">
        <v>2921.7833333333328</v>
      </c>
      <c r="F137" s="316">
        <v>2896.1166666666659</v>
      </c>
      <c r="G137" s="316">
        <v>2880.3833333333332</v>
      </c>
      <c r="H137" s="316">
        <v>2854.7166666666662</v>
      </c>
      <c r="I137" s="316">
        <v>2937.5166666666655</v>
      </c>
      <c r="J137" s="316">
        <v>2963.1833333333325</v>
      </c>
      <c r="K137" s="316">
        <v>2978.9166666666652</v>
      </c>
      <c r="L137" s="303">
        <v>2947.45</v>
      </c>
      <c r="M137" s="303">
        <v>2906.05</v>
      </c>
      <c r="N137" s="318">
        <v>5447700</v>
      </c>
      <c r="O137" s="319">
        <v>-2.9241954453116645E-2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982.3</v>
      </c>
      <c r="E138" s="315">
        <v>978.56666666666661</v>
      </c>
      <c r="F138" s="316">
        <v>972.43333333333317</v>
      </c>
      <c r="G138" s="316">
        <v>962.56666666666661</v>
      </c>
      <c r="H138" s="316">
        <v>956.43333333333317</v>
      </c>
      <c r="I138" s="316">
        <v>988.43333333333317</v>
      </c>
      <c r="J138" s="316">
        <v>994.56666666666661</v>
      </c>
      <c r="K138" s="316">
        <v>1004.4333333333332</v>
      </c>
      <c r="L138" s="303">
        <v>984.7</v>
      </c>
      <c r="M138" s="303">
        <v>968.7</v>
      </c>
      <c r="N138" s="318">
        <v>11200800</v>
      </c>
      <c r="O138" s="319">
        <v>-2.1798365122615803E-2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1552.2</v>
      </c>
      <c r="E139" s="315">
        <v>1547.7166666666665</v>
      </c>
      <c r="F139" s="316">
        <v>1539.9833333333329</v>
      </c>
      <c r="G139" s="316">
        <v>1527.7666666666664</v>
      </c>
      <c r="H139" s="316">
        <v>1520.0333333333328</v>
      </c>
      <c r="I139" s="316">
        <v>1559.9333333333329</v>
      </c>
      <c r="J139" s="316">
        <v>1567.6666666666665</v>
      </c>
      <c r="K139" s="316">
        <v>1579.883333333333</v>
      </c>
      <c r="L139" s="303">
        <v>1555.45</v>
      </c>
      <c r="M139" s="303">
        <v>1535.5</v>
      </c>
      <c r="N139" s="318">
        <v>5991750</v>
      </c>
      <c r="O139" s="319">
        <v>-1.1017578608566477E-2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2784.5</v>
      </c>
      <c r="E140" s="315">
        <v>2772.75</v>
      </c>
      <c r="F140" s="316">
        <v>2746.75</v>
      </c>
      <c r="G140" s="316">
        <v>2709</v>
      </c>
      <c r="H140" s="316">
        <v>2683</v>
      </c>
      <c r="I140" s="316">
        <v>2810.5</v>
      </c>
      <c r="J140" s="316">
        <v>2836.5</v>
      </c>
      <c r="K140" s="316">
        <v>2874.25</v>
      </c>
      <c r="L140" s="303">
        <v>2798.75</v>
      </c>
      <c r="M140" s="303">
        <v>2735</v>
      </c>
      <c r="N140" s="318">
        <v>769000</v>
      </c>
      <c r="O140" s="319">
        <v>-6.9851829452676137E-2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319.05</v>
      </c>
      <c r="E141" s="315">
        <v>318</v>
      </c>
      <c r="F141" s="316">
        <v>316.25</v>
      </c>
      <c r="G141" s="316">
        <v>313.45</v>
      </c>
      <c r="H141" s="316">
        <v>311.7</v>
      </c>
      <c r="I141" s="316">
        <v>320.8</v>
      </c>
      <c r="J141" s="316">
        <v>322.55</v>
      </c>
      <c r="K141" s="316">
        <v>325.35000000000002</v>
      </c>
      <c r="L141" s="303">
        <v>319.75</v>
      </c>
      <c r="M141" s="303">
        <v>315.2</v>
      </c>
      <c r="N141" s="318">
        <v>3612000</v>
      </c>
      <c r="O141" s="319">
        <v>-3.6799999999999999E-2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487</v>
      </c>
      <c r="E142" s="315">
        <v>485.2</v>
      </c>
      <c r="F142" s="316">
        <v>481.04999999999995</v>
      </c>
      <c r="G142" s="316">
        <v>475.09999999999997</v>
      </c>
      <c r="H142" s="316">
        <v>470.94999999999993</v>
      </c>
      <c r="I142" s="316">
        <v>491.15</v>
      </c>
      <c r="J142" s="316">
        <v>495.29999999999995</v>
      </c>
      <c r="K142" s="316">
        <v>501.25</v>
      </c>
      <c r="L142" s="303">
        <v>489.35</v>
      </c>
      <c r="M142" s="303">
        <v>479.25</v>
      </c>
      <c r="N142" s="318">
        <v>4330200</v>
      </c>
      <c r="O142" s="319">
        <v>-5.3259871441689623E-2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1160.75</v>
      </c>
      <c r="E143" s="315">
        <v>1156.8999999999999</v>
      </c>
      <c r="F143" s="316">
        <v>1144.7999999999997</v>
      </c>
      <c r="G143" s="316">
        <v>1128.8499999999999</v>
      </c>
      <c r="H143" s="316">
        <v>1116.7499999999998</v>
      </c>
      <c r="I143" s="316">
        <v>1172.8499999999997</v>
      </c>
      <c r="J143" s="316">
        <v>1184.9499999999996</v>
      </c>
      <c r="K143" s="316">
        <v>1200.8999999999996</v>
      </c>
      <c r="L143" s="303">
        <v>1169</v>
      </c>
      <c r="M143" s="303">
        <v>1140.95</v>
      </c>
      <c r="N143" s="318">
        <v>1435700</v>
      </c>
      <c r="O143" s="319">
        <v>-0.125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5357.25</v>
      </c>
      <c r="E144" s="315">
        <v>5287.6500000000005</v>
      </c>
      <c r="F144" s="316">
        <v>5188.1000000000013</v>
      </c>
      <c r="G144" s="316">
        <v>5018.9500000000007</v>
      </c>
      <c r="H144" s="316">
        <v>4919.4000000000015</v>
      </c>
      <c r="I144" s="316">
        <v>5456.8000000000011</v>
      </c>
      <c r="J144" s="316">
        <v>5556.35</v>
      </c>
      <c r="K144" s="316">
        <v>5725.5000000000009</v>
      </c>
      <c r="L144" s="303">
        <v>5387.2</v>
      </c>
      <c r="M144" s="303">
        <v>5118.5</v>
      </c>
      <c r="N144" s="318">
        <v>1321600</v>
      </c>
      <c r="O144" s="319">
        <v>-4.9208633093525182E-2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467.8</v>
      </c>
      <c r="E145" s="315">
        <v>467.75</v>
      </c>
      <c r="F145" s="316">
        <v>461.95</v>
      </c>
      <c r="G145" s="316">
        <v>456.09999999999997</v>
      </c>
      <c r="H145" s="316">
        <v>450.29999999999995</v>
      </c>
      <c r="I145" s="316">
        <v>473.6</v>
      </c>
      <c r="J145" s="316">
        <v>479.4</v>
      </c>
      <c r="K145" s="316">
        <v>485.25000000000006</v>
      </c>
      <c r="L145" s="303">
        <v>473.55</v>
      </c>
      <c r="M145" s="303">
        <v>461.9</v>
      </c>
      <c r="N145" s="318">
        <v>20776600</v>
      </c>
      <c r="O145" s="319">
        <v>8.8372680217144294E-3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162.15</v>
      </c>
      <c r="E146" s="315">
        <v>160.31666666666669</v>
      </c>
      <c r="F146" s="316">
        <v>157.93333333333339</v>
      </c>
      <c r="G146" s="316">
        <v>153.7166666666667</v>
      </c>
      <c r="H146" s="316">
        <v>151.3333333333334</v>
      </c>
      <c r="I146" s="316">
        <v>164.53333333333339</v>
      </c>
      <c r="J146" s="316">
        <v>166.91666666666666</v>
      </c>
      <c r="K146" s="316">
        <v>171.13333333333338</v>
      </c>
      <c r="L146" s="303">
        <v>162.69999999999999</v>
      </c>
      <c r="M146" s="303">
        <v>156.1</v>
      </c>
      <c r="N146" s="318">
        <v>83067600</v>
      </c>
      <c r="O146" s="319">
        <v>3.6706869428421605E-3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820.85</v>
      </c>
      <c r="E147" s="315">
        <v>818.01666666666677</v>
      </c>
      <c r="F147" s="316">
        <v>814.13333333333355</v>
      </c>
      <c r="G147" s="316">
        <v>807.41666666666674</v>
      </c>
      <c r="H147" s="316">
        <v>803.53333333333353</v>
      </c>
      <c r="I147" s="316">
        <v>824.73333333333358</v>
      </c>
      <c r="J147" s="316">
        <v>828.61666666666679</v>
      </c>
      <c r="K147" s="316">
        <v>835.3333333333336</v>
      </c>
      <c r="L147" s="303">
        <v>821.9</v>
      </c>
      <c r="M147" s="303">
        <v>811.3</v>
      </c>
      <c r="N147" s="318">
        <v>2217000</v>
      </c>
      <c r="O147" s="319">
        <v>-0.15317035905271201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384.55</v>
      </c>
      <c r="E148" s="315">
        <v>384.65000000000003</v>
      </c>
      <c r="F148" s="316">
        <v>382.60000000000008</v>
      </c>
      <c r="G148" s="316">
        <v>380.65000000000003</v>
      </c>
      <c r="H148" s="316">
        <v>378.60000000000008</v>
      </c>
      <c r="I148" s="316">
        <v>386.60000000000008</v>
      </c>
      <c r="J148" s="316">
        <v>388.65000000000003</v>
      </c>
      <c r="K148" s="316">
        <v>390.60000000000008</v>
      </c>
      <c r="L148" s="303">
        <v>386.7</v>
      </c>
      <c r="M148" s="303">
        <v>382.7</v>
      </c>
      <c r="N148" s="318">
        <v>29708800</v>
      </c>
      <c r="O148" s="319">
        <v>-5.5640321432204251E-2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219</v>
      </c>
      <c r="E149" s="315">
        <v>217.83333333333334</v>
      </c>
      <c r="F149" s="316">
        <v>215.56666666666669</v>
      </c>
      <c r="G149" s="316">
        <v>212.13333333333335</v>
      </c>
      <c r="H149" s="316">
        <v>209.8666666666667</v>
      </c>
      <c r="I149" s="316">
        <v>221.26666666666668</v>
      </c>
      <c r="J149" s="316">
        <v>223.53333333333333</v>
      </c>
      <c r="K149" s="316">
        <v>226.96666666666667</v>
      </c>
      <c r="L149" s="303">
        <v>220.1</v>
      </c>
      <c r="M149" s="303">
        <v>214.4</v>
      </c>
      <c r="N149" s="318">
        <v>30699000</v>
      </c>
      <c r="O149" s="319">
        <v>-6.022340942204954E-3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44196</v>
      </c>
    </row>
    <row r="7" spans="1:15">
      <c r="A7"/>
    </row>
    <row r="8" spans="1:15" ht="28.5" customHeight="1">
      <c r="A8" s="692" t="s">
        <v>16</v>
      </c>
      <c r="B8" s="693" t="s">
        <v>18</v>
      </c>
      <c r="C8" s="691" t="s">
        <v>19</v>
      </c>
      <c r="D8" s="691" t="s">
        <v>20</v>
      </c>
      <c r="E8" s="691" t="s">
        <v>21</v>
      </c>
      <c r="F8" s="691"/>
      <c r="G8" s="691"/>
      <c r="H8" s="691" t="s">
        <v>22</v>
      </c>
      <c r="I8" s="691"/>
      <c r="J8" s="691"/>
      <c r="K8" s="273"/>
      <c r="L8" s="281"/>
      <c r="M8" s="281"/>
    </row>
    <row r="9" spans="1:15" ht="36" customHeight="1">
      <c r="A9" s="687"/>
      <c r="B9" s="689"/>
      <c r="C9" s="694" t="s">
        <v>23</v>
      </c>
      <c r="D9" s="694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13981.95</v>
      </c>
      <c r="D10" s="302">
        <v>13947.966666666667</v>
      </c>
      <c r="E10" s="302">
        <v>13898.933333333334</v>
      </c>
      <c r="F10" s="302">
        <v>13815.916666666668</v>
      </c>
      <c r="G10" s="302">
        <v>13766.883333333335</v>
      </c>
      <c r="H10" s="302">
        <v>14030.983333333334</v>
      </c>
      <c r="I10" s="302">
        <v>14080.016666666666</v>
      </c>
      <c r="J10" s="302">
        <v>14163.033333333333</v>
      </c>
      <c r="K10" s="301">
        <v>13997</v>
      </c>
      <c r="L10" s="301">
        <v>13864.95</v>
      </c>
      <c r="M10" s="306"/>
    </row>
    <row r="11" spans="1:15">
      <c r="A11" s="300">
        <v>2</v>
      </c>
      <c r="B11" s="276" t="s">
        <v>220</v>
      </c>
      <c r="C11" s="303">
        <v>31303.05</v>
      </c>
      <c r="D11" s="278">
        <v>31273.483333333337</v>
      </c>
      <c r="E11" s="278">
        <v>31036.716666666674</v>
      </c>
      <c r="F11" s="278">
        <v>30770.383333333339</v>
      </c>
      <c r="G11" s="278">
        <v>30533.616666666676</v>
      </c>
      <c r="H11" s="278">
        <v>31539.816666666673</v>
      </c>
      <c r="I11" s="278">
        <v>31776.583333333336</v>
      </c>
      <c r="J11" s="278">
        <v>32042.916666666672</v>
      </c>
      <c r="K11" s="303">
        <v>31510.25</v>
      </c>
      <c r="L11" s="303">
        <v>31007.15</v>
      </c>
      <c r="M11" s="306"/>
    </row>
    <row r="12" spans="1:15">
      <c r="A12" s="300">
        <v>3</v>
      </c>
      <c r="B12" s="284" t="s">
        <v>221</v>
      </c>
      <c r="C12" s="303">
        <v>1627.5</v>
      </c>
      <c r="D12" s="278">
        <v>1624.0333333333335</v>
      </c>
      <c r="E12" s="278">
        <v>1617.0166666666671</v>
      </c>
      <c r="F12" s="278">
        <v>1606.5333333333335</v>
      </c>
      <c r="G12" s="278">
        <v>1599.5166666666671</v>
      </c>
      <c r="H12" s="278">
        <v>1634.5166666666671</v>
      </c>
      <c r="I12" s="278">
        <v>1641.5333333333335</v>
      </c>
      <c r="J12" s="278">
        <v>1652.0166666666671</v>
      </c>
      <c r="K12" s="303">
        <v>1631.05</v>
      </c>
      <c r="L12" s="303">
        <v>1613.55</v>
      </c>
      <c r="M12" s="306"/>
    </row>
    <row r="13" spans="1:15">
      <c r="A13" s="300">
        <v>4</v>
      </c>
      <c r="B13" s="276" t="s">
        <v>222</v>
      </c>
      <c r="C13" s="303">
        <v>3669.25</v>
      </c>
      <c r="D13" s="278">
        <v>3657.1166666666668</v>
      </c>
      <c r="E13" s="278">
        <v>3639.0333333333338</v>
      </c>
      <c r="F13" s="278">
        <v>3608.8166666666671</v>
      </c>
      <c r="G13" s="278">
        <v>3590.733333333334</v>
      </c>
      <c r="H13" s="278">
        <v>3687.3333333333335</v>
      </c>
      <c r="I13" s="278">
        <v>3705.4166666666665</v>
      </c>
      <c r="J13" s="278">
        <v>3735.6333333333332</v>
      </c>
      <c r="K13" s="303">
        <v>3675.2</v>
      </c>
      <c r="L13" s="303">
        <v>3626.9</v>
      </c>
      <c r="M13" s="306"/>
    </row>
    <row r="14" spans="1:15">
      <c r="A14" s="300">
        <v>5</v>
      </c>
      <c r="B14" s="276" t="s">
        <v>223</v>
      </c>
      <c r="C14" s="303">
        <v>24330.05</v>
      </c>
      <c r="D14" s="278">
        <v>24300.350000000002</v>
      </c>
      <c r="E14" s="278">
        <v>24205.950000000004</v>
      </c>
      <c r="F14" s="278">
        <v>24081.850000000002</v>
      </c>
      <c r="G14" s="278">
        <v>23987.450000000004</v>
      </c>
      <c r="H14" s="278">
        <v>24424.450000000004</v>
      </c>
      <c r="I14" s="278">
        <v>24518.850000000006</v>
      </c>
      <c r="J14" s="278">
        <v>24642.950000000004</v>
      </c>
      <c r="K14" s="303">
        <v>24394.75</v>
      </c>
      <c r="L14" s="303">
        <v>24176.25</v>
      </c>
      <c r="M14" s="306"/>
    </row>
    <row r="15" spans="1:15">
      <c r="A15" s="300">
        <v>6</v>
      </c>
      <c r="B15" s="276" t="s">
        <v>224</v>
      </c>
      <c r="C15" s="303">
        <v>2789.25</v>
      </c>
      <c r="D15" s="278">
        <v>2782.6333333333332</v>
      </c>
      <c r="E15" s="278">
        <v>2770.0666666666666</v>
      </c>
      <c r="F15" s="278">
        <v>2750.8833333333332</v>
      </c>
      <c r="G15" s="278">
        <v>2738.3166666666666</v>
      </c>
      <c r="H15" s="278">
        <v>2801.8166666666666</v>
      </c>
      <c r="I15" s="278">
        <v>2814.3833333333332</v>
      </c>
      <c r="J15" s="278">
        <v>2833.5666666666666</v>
      </c>
      <c r="K15" s="303">
        <v>2795.2</v>
      </c>
      <c r="L15" s="303">
        <v>2763.45</v>
      </c>
      <c r="M15" s="306"/>
    </row>
    <row r="16" spans="1:15">
      <c r="A16" s="300">
        <v>7</v>
      </c>
      <c r="B16" s="276" t="s">
        <v>225</v>
      </c>
      <c r="C16" s="303">
        <v>5830.55</v>
      </c>
      <c r="D16" s="278">
        <v>5816.6833333333334</v>
      </c>
      <c r="E16" s="278">
        <v>5789.166666666667</v>
      </c>
      <c r="F16" s="278">
        <v>5747.7833333333338</v>
      </c>
      <c r="G16" s="278">
        <v>5720.2666666666673</v>
      </c>
      <c r="H16" s="278">
        <v>5858.0666666666666</v>
      </c>
      <c r="I16" s="278">
        <v>5885.583333333333</v>
      </c>
      <c r="J16" s="278">
        <v>5926.9666666666662</v>
      </c>
      <c r="K16" s="303">
        <v>5844.2</v>
      </c>
      <c r="L16" s="303">
        <v>5775.3</v>
      </c>
      <c r="M16" s="306"/>
    </row>
    <row r="17" spans="1:13">
      <c r="A17" s="300">
        <v>8</v>
      </c>
      <c r="B17" s="276" t="s">
        <v>802</v>
      </c>
      <c r="C17" s="276">
        <v>1219.4000000000001</v>
      </c>
      <c r="D17" s="278">
        <v>1221.25</v>
      </c>
      <c r="E17" s="278">
        <v>1205.45</v>
      </c>
      <c r="F17" s="278">
        <v>1191.5</v>
      </c>
      <c r="G17" s="278">
        <v>1175.7</v>
      </c>
      <c r="H17" s="278">
        <v>1235.2</v>
      </c>
      <c r="I17" s="278">
        <v>1251.0000000000002</v>
      </c>
      <c r="J17" s="278">
        <v>1264.95</v>
      </c>
      <c r="K17" s="276">
        <v>1237.05</v>
      </c>
      <c r="L17" s="276">
        <v>1207.3</v>
      </c>
      <c r="M17" s="276">
        <v>1.9418</v>
      </c>
    </row>
    <row r="18" spans="1:13">
      <c r="A18" s="300">
        <v>9</v>
      </c>
      <c r="B18" s="276" t="s">
        <v>295</v>
      </c>
      <c r="C18" s="276">
        <v>15628.4</v>
      </c>
      <c r="D18" s="278">
        <v>15689.483333333332</v>
      </c>
      <c r="E18" s="278">
        <v>15538.916666666664</v>
      </c>
      <c r="F18" s="278">
        <v>15449.433333333332</v>
      </c>
      <c r="G18" s="278">
        <v>15298.866666666665</v>
      </c>
      <c r="H18" s="278">
        <v>15778.966666666664</v>
      </c>
      <c r="I18" s="278">
        <v>15929.533333333333</v>
      </c>
      <c r="J18" s="278">
        <v>16019.016666666663</v>
      </c>
      <c r="K18" s="276">
        <v>15840.05</v>
      </c>
      <c r="L18" s="276">
        <v>15600</v>
      </c>
      <c r="M18" s="276">
        <v>0.11996999999999999</v>
      </c>
    </row>
    <row r="19" spans="1:13">
      <c r="A19" s="300">
        <v>10</v>
      </c>
      <c r="B19" s="276" t="s">
        <v>227</v>
      </c>
      <c r="C19" s="276">
        <v>85.7</v>
      </c>
      <c r="D19" s="278">
        <v>84.983333333333334</v>
      </c>
      <c r="E19" s="278">
        <v>83.966666666666669</v>
      </c>
      <c r="F19" s="278">
        <v>82.233333333333334</v>
      </c>
      <c r="G19" s="278">
        <v>81.216666666666669</v>
      </c>
      <c r="H19" s="278">
        <v>86.716666666666669</v>
      </c>
      <c r="I19" s="278">
        <v>87.733333333333348</v>
      </c>
      <c r="J19" s="278">
        <v>89.466666666666669</v>
      </c>
      <c r="K19" s="276">
        <v>86</v>
      </c>
      <c r="L19" s="276">
        <v>83.25</v>
      </c>
      <c r="M19" s="276">
        <v>22.609559999999998</v>
      </c>
    </row>
    <row r="20" spans="1:13">
      <c r="A20" s="300">
        <v>11</v>
      </c>
      <c r="B20" s="276" t="s">
        <v>228</v>
      </c>
      <c r="C20" s="276">
        <v>165.3</v>
      </c>
      <c r="D20" s="278">
        <v>164.96666666666667</v>
      </c>
      <c r="E20" s="278">
        <v>163.28333333333333</v>
      </c>
      <c r="F20" s="278">
        <v>161.26666666666665</v>
      </c>
      <c r="G20" s="278">
        <v>159.58333333333331</v>
      </c>
      <c r="H20" s="278">
        <v>166.98333333333335</v>
      </c>
      <c r="I20" s="278">
        <v>168.66666666666669</v>
      </c>
      <c r="J20" s="278">
        <v>170.68333333333337</v>
      </c>
      <c r="K20" s="276">
        <v>166.65</v>
      </c>
      <c r="L20" s="276">
        <v>162.94999999999999</v>
      </c>
      <c r="M20" s="276">
        <v>7.3410000000000002</v>
      </c>
    </row>
    <row r="21" spans="1:13">
      <c r="A21" s="300">
        <v>12</v>
      </c>
      <c r="B21" s="276" t="s">
        <v>38</v>
      </c>
      <c r="C21" s="276">
        <v>1648.25</v>
      </c>
      <c r="D21" s="278">
        <v>1633.6000000000001</v>
      </c>
      <c r="E21" s="278">
        <v>1614.6500000000003</v>
      </c>
      <c r="F21" s="278">
        <v>1581.0500000000002</v>
      </c>
      <c r="G21" s="278">
        <v>1562.1000000000004</v>
      </c>
      <c r="H21" s="278">
        <v>1667.2000000000003</v>
      </c>
      <c r="I21" s="278">
        <v>1686.15</v>
      </c>
      <c r="J21" s="278">
        <v>1719.7500000000002</v>
      </c>
      <c r="K21" s="276">
        <v>1652.55</v>
      </c>
      <c r="L21" s="276">
        <v>1600</v>
      </c>
      <c r="M21" s="276">
        <v>17.184329999999999</v>
      </c>
    </row>
    <row r="22" spans="1:13">
      <c r="A22" s="300">
        <v>13</v>
      </c>
      <c r="B22" s="276" t="s">
        <v>296</v>
      </c>
      <c r="C22" s="276">
        <v>380.4</v>
      </c>
      <c r="D22" s="278">
        <v>379.84999999999997</v>
      </c>
      <c r="E22" s="278">
        <v>370.04999999999995</v>
      </c>
      <c r="F22" s="278">
        <v>359.7</v>
      </c>
      <c r="G22" s="278">
        <v>349.9</v>
      </c>
      <c r="H22" s="278">
        <v>390.19999999999993</v>
      </c>
      <c r="I22" s="278">
        <v>400</v>
      </c>
      <c r="J22" s="278">
        <v>410.34999999999991</v>
      </c>
      <c r="K22" s="276">
        <v>389.65</v>
      </c>
      <c r="L22" s="276">
        <v>369.5</v>
      </c>
      <c r="M22" s="276">
        <v>36.416170000000001</v>
      </c>
    </row>
    <row r="23" spans="1:13">
      <c r="A23" s="300">
        <v>14</v>
      </c>
      <c r="B23" s="276" t="s">
        <v>41</v>
      </c>
      <c r="C23" s="276">
        <v>485.4</v>
      </c>
      <c r="D23" s="278">
        <v>483.7166666666667</v>
      </c>
      <c r="E23" s="278">
        <v>479.83333333333337</v>
      </c>
      <c r="F23" s="278">
        <v>474.26666666666665</v>
      </c>
      <c r="G23" s="278">
        <v>470.38333333333333</v>
      </c>
      <c r="H23" s="278">
        <v>489.28333333333342</v>
      </c>
      <c r="I23" s="278">
        <v>493.16666666666674</v>
      </c>
      <c r="J23" s="278">
        <v>498.73333333333346</v>
      </c>
      <c r="K23" s="276">
        <v>487.6</v>
      </c>
      <c r="L23" s="276">
        <v>478.15</v>
      </c>
      <c r="M23" s="276">
        <v>37.36356</v>
      </c>
    </row>
    <row r="24" spans="1:13">
      <c r="A24" s="300">
        <v>15</v>
      </c>
      <c r="B24" s="276" t="s">
        <v>43</v>
      </c>
      <c r="C24" s="276">
        <v>50.05</v>
      </c>
      <c r="D24" s="278">
        <v>50.133333333333333</v>
      </c>
      <c r="E24" s="278">
        <v>49.166666666666664</v>
      </c>
      <c r="F24" s="278">
        <v>48.283333333333331</v>
      </c>
      <c r="G24" s="278">
        <v>47.316666666666663</v>
      </c>
      <c r="H24" s="278">
        <v>51.016666666666666</v>
      </c>
      <c r="I24" s="278">
        <v>51.983333333333334</v>
      </c>
      <c r="J24" s="278">
        <v>52.866666666666667</v>
      </c>
      <c r="K24" s="276">
        <v>51.1</v>
      </c>
      <c r="L24" s="276">
        <v>49.25</v>
      </c>
      <c r="M24" s="276">
        <v>61.462580000000003</v>
      </c>
    </row>
    <row r="25" spans="1:13">
      <c r="A25" s="300">
        <v>16</v>
      </c>
      <c r="B25" s="276" t="s">
        <v>298</v>
      </c>
      <c r="C25" s="276">
        <v>436.2</v>
      </c>
      <c r="D25" s="278">
        <v>436.2</v>
      </c>
      <c r="E25" s="278">
        <v>425</v>
      </c>
      <c r="F25" s="278">
        <v>413.8</v>
      </c>
      <c r="G25" s="278">
        <v>402.6</v>
      </c>
      <c r="H25" s="278">
        <v>447.4</v>
      </c>
      <c r="I25" s="278">
        <v>458.59999999999991</v>
      </c>
      <c r="J25" s="278">
        <v>469.79999999999995</v>
      </c>
      <c r="K25" s="276">
        <v>447.4</v>
      </c>
      <c r="L25" s="276">
        <v>425</v>
      </c>
      <c r="M25" s="276">
        <v>13.24653</v>
      </c>
    </row>
    <row r="26" spans="1:13">
      <c r="A26" s="300">
        <v>17</v>
      </c>
      <c r="B26" s="276" t="s">
        <v>229</v>
      </c>
      <c r="C26" s="276">
        <v>1669.35</v>
      </c>
      <c r="D26" s="278">
        <v>1673.1166666666668</v>
      </c>
      <c r="E26" s="278">
        <v>1661.2333333333336</v>
      </c>
      <c r="F26" s="278">
        <v>1653.1166666666668</v>
      </c>
      <c r="G26" s="278">
        <v>1641.2333333333336</v>
      </c>
      <c r="H26" s="278">
        <v>1681.2333333333336</v>
      </c>
      <c r="I26" s="278">
        <v>1693.1166666666668</v>
      </c>
      <c r="J26" s="278">
        <v>1701.2333333333336</v>
      </c>
      <c r="K26" s="276">
        <v>1685</v>
      </c>
      <c r="L26" s="276">
        <v>1665</v>
      </c>
      <c r="M26" s="276">
        <v>0.43737999999999999</v>
      </c>
    </row>
    <row r="27" spans="1:13">
      <c r="A27" s="300">
        <v>18</v>
      </c>
      <c r="B27" s="276" t="s">
        <v>230</v>
      </c>
      <c r="C27" s="276">
        <v>2928.45</v>
      </c>
      <c r="D27" s="278">
        <v>2930.5</v>
      </c>
      <c r="E27" s="278">
        <v>2903</v>
      </c>
      <c r="F27" s="278">
        <v>2877.55</v>
      </c>
      <c r="G27" s="278">
        <v>2850.05</v>
      </c>
      <c r="H27" s="278">
        <v>2955.95</v>
      </c>
      <c r="I27" s="278">
        <v>2983.45</v>
      </c>
      <c r="J27" s="278">
        <v>3008.8999999999996</v>
      </c>
      <c r="K27" s="276">
        <v>2958</v>
      </c>
      <c r="L27" s="276">
        <v>2905.05</v>
      </c>
      <c r="M27" s="276">
        <v>0.42969000000000002</v>
      </c>
    </row>
    <row r="28" spans="1:13">
      <c r="A28" s="300">
        <v>19</v>
      </c>
      <c r="B28" s="276" t="s">
        <v>45</v>
      </c>
      <c r="C28" s="276">
        <v>935.95</v>
      </c>
      <c r="D28" s="278">
        <v>937.25</v>
      </c>
      <c r="E28" s="278">
        <v>928.7</v>
      </c>
      <c r="F28" s="278">
        <v>921.45</v>
      </c>
      <c r="G28" s="278">
        <v>912.90000000000009</v>
      </c>
      <c r="H28" s="278">
        <v>944.5</v>
      </c>
      <c r="I28" s="278">
        <v>953.05</v>
      </c>
      <c r="J28" s="278">
        <v>960.3</v>
      </c>
      <c r="K28" s="276">
        <v>945.8</v>
      </c>
      <c r="L28" s="276">
        <v>930</v>
      </c>
      <c r="M28" s="276">
        <v>7.0164200000000001</v>
      </c>
    </row>
    <row r="29" spans="1:13">
      <c r="A29" s="300">
        <v>20</v>
      </c>
      <c r="B29" s="276" t="s">
        <v>46</v>
      </c>
      <c r="C29" s="276">
        <v>252.4</v>
      </c>
      <c r="D29" s="278">
        <v>249.0333333333333</v>
      </c>
      <c r="E29" s="278">
        <v>245.06666666666661</v>
      </c>
      <c r="F29" s="278">
        <v>237.73333333333329</v>
      </c>
      <c r="G29" s="278">
        <v>233.76666666666659</v>
      </c>
      <c r="H29" s="278">
        <v>256.36666666666662</v>
      </c>
      <c r="I29" s="278">
        <v>260.33333333333331</v>
      </c>
      <c r="J29" s="278">
        <v>267.66666666666663</v>
      </c>
      <c r="K29" s="276">
        <v>253</v>
      </c>
      <c r="L29" s="276">
        <v>241.7</v>
      </c>
      <c r="M29" s="276">
        <v>104.81131000000001</v>
      </c>
    </row>
    <row r="30" spans="1:13">
      <c r="A30" s="300">
        <v>21</v>
      </c>
      <c r="B30" s="276" t="s">
        <v>47</v>
      </c>
      <c r="C30" s="276">
        <v>2396.35</v>
      </c>
      <c r="D30" s="278">
        <v>2383.85</v>
      </c>
      <c r="E30" s="278">
        <v>2363.6999999999998</v>
      </c>
      <c r="F30" s="278">
        <v>2331.0499999999997</v>
      </c>
      <c r="G30" s="278">
        <v>2310.8999999999996</v>
      </c>
      <c r="H30" s="278">
        <v>2416.5</v>
      </c>
      <c r="I30" s="278">
        <v>2436.6500000000005</v>
      </c>
      <c r="J30" s="278">
        <v>2469.3000000000002</v>
      </c>
      <c r="K30" s="276">
        <v>2404</v>
      </c>
      <c r="L30" s="276">
        <v>2351.1999999999998</v>
      </c>
      <c r="M30" s="276">
        <v>5.6916799999999999</v>
      </c>
    </row>
    <row r="31" spans="1:13">
      <c r="A31" s="300">
        <v>22</v>
      </c>
      <c r="B31" s="276" t="s">
        <v>48</v>
      </c>
      <c r="C31" s="276">
        <v>179.9</v>
      </c>
      <c r="D31" s="278">
        <v>180.25</v>
      </c>
      <c r="E31" s="278">
        <v>178.15</v>
      </c>
      <c r="F31" s="278">
        <v>176.4</v>
      </c>
      <c r="G31" s="278">
        <v>174.3</v>
      </c>
      <c r="H31" s="278">
        <v>182</v>
      </c>
      <c r="I31" s="278">
        <v>184.10000000000002</v>
      </c>
      <c r="J31" s="278">
        <v>185.85</v>
      </c>
      <c r="K31" s="276">
        <v>182.35</v>
      </c>
      <c r="L31" s="276">
        <v>178.5</v>
      </c>
      <c r="M31" s="276">
        <v>57.495539999999998</v>
      </c>
    </row>
    <row r="32" spans="1:13">
      <c r="A32" s="300">
        <v>23</v>
      </c>
      <c r="B32" s="276" t="s">
        <v>49</v>
      </c>
      <c r="C32" s="276">
        <v>94.8</v>
      </c>
      <c r="D32" s="278">
        <v>94.516666666666666</v>
      </c>
      <c r="E32" s="278">
        <v>94.033333333333331</v>
      </c>
      <c r="F32" s="278">
        <v>93.266666666666666</v>
      </c>
      <c r="G32" s="278">
        <v>92.783333333333331</v>
      </c>
      <c r="H32" s="278">
        <v>95.283333333333331</v>
      </c>
      <c r="I32" s="278">
        <v>95.766666666666652</v>
      </c>
      <c r="J32" s="278">
        <v>96.533333333333331</v>
      </c>
      <c r="K32" s="276">
        <v>95</v>
      </c>
      <c r="L32" s="276">
        <v>93.75</v>
      </c>
      <c r="M32" s="276">
        <v>132.73848000000001</v>
      </c>
    </row>
    <row r="33" spans="1:13">
      <c r="A33" s="300">
        <v>24</v>
      </c>
      <c r="B33" s="276" t="s">
        <v>51</v>
      </c>
      <c r="C33" s="276">
        <v>2734.4</v>
      </c>
      <c r="D33" s="278">
        <v>2719.2000000000003</v>
      </c>
      <c r="E33" s="278">
        <v>2695.5500000000006</v>
      </c>
      <c r="F33" s="278">
        <v>2656.7000000000003</v>
      </c>
      <c r="G33" s="278">
        <v>2633.0500000000006</v>
      </c>
      <c r="H33" s="278">
        <v>2758.0500000000006</v>
      </c>
      <c r="I33" s="278">
        <v>2781.7000000000003</v>
      </c>
      <c r="J33" s="278">
        <v>2820.5500000000006</v>
      </c>
      <c r="K33" s="276">
        <v>2742.85</v>
      </c>
      <c r="L33" s="276">
        <v>2680.35</v>
      </c>
      <c r="M33" s="276">
        <v>16.146429999999999</v>
      </c>
    </row>
    <row r="34" spans="1:13">
      <c r="A34" s="300">
        <v>25</v>
      </c>
      <c r="B34" s="276" t="s">
        <v>226</v>
      </c>
      <c r="C34" s="276">
        <v>852.45</v>
      </c>
      <c r="D34" s="278">
        <v>851.36666666666667</v>
      </c>
      <c r="E34" s="278">
        <v>842.73333333333335</v>
      </c>
      <c r="F34" s="278">
        <v>833.01666666666665</v>
      </c>
      <c r="G34" s="278">
        <v>824.38333333333333</v>
      </c>
      <c r="H34" s="278">
        <v>861.08333333333337</v>
      </c>
      <c r="I34" s="278">
        <v>869.71666666666681</v>
      </c>
      <c r="J34" s="278">
        <v>879.43333333333339</v>
      </c>
      <c r="K34" s="276">
        <v>860</v>
      </c>
      <c r="L34" s="276">
        <v>841.65</v>
      </c>
      <c r="M34" s="276">
        <v>5.9139600000000003</v>
      </c>
    </row>
    <row r="35" spans="1:13">
      <c r="A35" s="300">
        <v>26</v>
      </c>
      <c r="B35" s="276" t="s">
        <v>53</v>
      </c>
      <c r="C35" s="276">
        <v>906.75</v>
      </c>
      <c r="D35" s="278">
        <v>902.63333333333333</v>
      </c>
      <c r="E35" s="278">
        <v>896.26666666666665</v>
      </c>
      <c r="F35" s="278">
        <v>885.7833333333333</v>
      </c>
      <c r="G35" s="278">
        <v>879.41666666666663</v>
      </c>
      <c r="H35" s="278">
        <v>913.11666666666667</v>
      </c>
      <c r="I35" s="278">
        <v>919.48333333333323</v>
      </c>
      <c r="J35" s="278">
        <v>929.9666666666667</v>
      </c>
      <c r="K35" s="276">
        <v>909</v>
      </c>
      <c r="L35" s="276">
        <v>892.15</v>
      </c>
      <c r="M35" s="276">
        <v>16.670500000000001</v>
      </c>
    </row>
    <row r="36" spans="1:13">
      <c r="A36" s="300">
        <v>27</v>
      </c>
      <c r="B36" s="276" t="s">
        <v>55</v>
      </c>
      <c r="C36" s="276">
        <v>625.1</v>
      </c>
      <c r="D36" s="278">
        <v>625.76666666666665</v>
      </c>
      <c r="E36" s="278">
        <v>617.5333333333333</v>
      </c>
      <c r="F36" s="278">
        <v>609.9666666666667</v>
      </c>
      <c r="G36" s="278">
        <v>601.73333333333335</v>
      </c>
      <c r="H36" s="278">
        <v>633.33333333333326</v>
      </c>
      <c r="I36" s="278">
        <v>641.56666666666661</v>
      </c>
      <c r="J36" s="278">
        <v>649.13333333333321</v>
      </c>
      <c r="K36" s="276">
        <v>634</v>
      </c>
      <c r="L36" s="276">
        <v>618.20000000000005</v>
      </c>
      <c r="M36" s="276">
        <v>102.62221</v>
      </c>
    </row>
    <row r="37" spans="1:13">
      <c r="A37" s="300">
        <v>28</v>
      </c>
      <c r="B37" s="276" t="s">
        <v>56</v>
      </c>
      <c r="C37" s="276">
        <v>3448.15</v>
      </c>
      <c r="D37" s="278">
        <v>3442.0833333333335</v>
      </c>
      <c r="E37" s="278">
        <v>3411.3166666666671</v>
      </c>
      <c r="F37" s="278">
        <v>3374.4833333333336</v>
      </c>
      <c r="G37" s="278">
        <v>3343.7166666666672</v>
      </c>
      <c r="H37" s="278">
        <v>3478.916666666667</v>
      </c>
      <c r="I37" s="278">
        <v>3509.6833333333334</v>
      </c>
      <c r="J37" s="278">
        <v>3546.5166666666669</v>
      </c>
      <c r="K37" s="276">
        <v>3472.85</v>
      </c>
      <c r="L37" s="276">
        <v>3405.25</v>
      </c>
      <c r="M37" s="276">
        <v>6.3917999999999999</v>
      </c>
    </row>
    <row r="38" spans="1:13">
      <c r="A38" s="300">
        <v>29</v>
      </c>
      <c r="B38" s="276" t="s">
        <v>58</v>
      </c>
      <c r="C38" s="276">
        <v>8961.7000000000007</v>
      </c>
      <c r="D38" s="278">
        <v>8967.8833333333332</v>
      </c>
      <c r="E38" s="278">
        <v>8914.8166666666657</v>
      </c>
      <c r="F38" s="278">
        <v>8867.9333333333325</v>
      </c>
      <c r="G38" s="278">
        <v>8814.866666666665</v>
      </c>
      <c r="H38" s="278">
        <v>9014.7666666666664</v>
      </c>
      <c r="I38" s="278">
        <v>9067.8333333333358</v>
      </c>
      <c r="J38" s="278">
        <v>9114.7166666666672</v>
      </c>
      <c r="K38" s="276">
        <v>9020.9500000000007</v>
      </c>
      <c r="L38" s="276">
        <v>8921</v>
      </c>
      <c r="M38" s="276">
        <v>4.9107399999999997</v>
      </c>
    </row>
    <row r="39" spans="1:13">
      <c r="A39" s="300">
        <v>30</v>
      </c>
      <c r="B39" s="276" t="s">
        <v>232</v>
      </c>
      <c r="C39" s="276">
        <v>3105</v>
      </c>
      <c r="D39" s="278">
        <v>3092.6</v>
      </c>
      <c r="E39" s="278">
        <v>3060.2</v>
      </c>
      <c r="F39" s="278">
        <v>3015.4</v>
      </c>
      <c r="G39" s="278">
        <v>2983</v>
      </c>
      <c r="H39" s="278">
        <v>3137.3999999999996</v>
      </c>
      <c r="I39" s="278">
        <v>3169.8</v>
      </c>
      <c r="J39" s="278">
        <v>3214.5999999999995</v>
      </c>
      <c r="K39" s="276">
        <v>3125</v>
      </c>
      <c r="L39" s="276">
        <v>3047.8</v>
      </c>
      <c r="M39" s="276">
        <v>0.24651000000000001</v>
      </c>
    </row>
    <row r="40" spans="1:13">
      <c r="A40" s="300">
        <v>31</v>
      </c>
      <c r="B40" s="276" t="s">
        <v>59</v>
      </c>
      <c r="C40" s="276">
        <v>5334.15</v>
      </c>
      <c r="D40" s="278">
        <v>5285.3833333333332</v>
      </c>
      <c r="E40" s="278">
        <v>5222.7666666666664</v>
      </c>
      <c r="F40" s="278">
        <v>5111.3833333333332</v>
      </c>
      <c r="G40" s="278">
        <v>5048.7666666666664</v>
      </c>
      <c r="H40" s="278">
        <v>5396.7666666666664</v>
      </c>
      <c r="I40" s="278">
        <v>5459.3833333333332</v>
      </c>
      <c r="J40" s="278">
        <v>5570.7666666666664</v>
      </c>
      <c r="K40" s="276">
        <v>5348</v>
      </c>
      <c r="L40" s="276">
        <v>5174</v>
      </c>
      <c r="M40" s="276">
        <v>38.646999999999998</v>
      </c>
    </row>
    <row r="41" spans="1:13">
      <c r="A41" s="300">
        <v>32</v>
      </c>
      <c r="B41" s="276" t="s">
        <v>60</v>
      </c>
      <c r="C41" s="276">
        <v>1615.05</v>
      </c>
      <c r="D41" s="278">
        <v>1603</v>
      </c>
      <c r="E41" s="278">
        <v>1582.05</v>
      </c>
      <c r="F41" s="278">
        <v>1549.05</v>
      </c>
      <c r="G41" s="278">
        <v>1528.1</v>
      </c>
      <c r="H41" s="278">
        <v>1636</v>
      </c>
      <c r="I41" s="278">
        <v>1656.9499999999998</v>
      </c>
      <c r="J41" s="278">
        <v>1689.95</v>
      </c>
      <c r="K41" s="276">
        <v>1623.95</v>
      </c>
      <c r="L41" s="276">
        <v>1570</v>
      </c>
      <c r="M41" s="276">
        <v>21.067170000000001</v>
      </c>
    </row>
    <row r="42" spans="1:13">
      <c r="A42" s="300">
        <v>33</v>
      </c>
      <c r="B42" s="276" t="s">
        <v>233</v>
      </c>
      <c r="C42" s="276">
        <v>406.1</v>
      </c>
      <c r="D42" s="278">
        <v>408.36666666666662</v>
      </c>
      <c r="E42" s="278">
        <v>400.23333333333323</v>
      </c>
      <c r="F42" s="278">
        <v>394.36666666666662</v>
      </c>
      <c r="G42" s="278">
        <v>386.23333333333323</v>
      </c>
      <c r="H42" s="278">
        <v>414.23333333333323</v>
      </c>
      <c r="I42" s="278">
        <v>422.36666666666656</v>
      </c>
      <c r="J42" s="278">
        <v>428.23333333333323</v>
      </c>
      <c r="K42" s="276">
        <v>416.5</v>
      </c>
      <c r="L42" s="276">
        <v>402.5</v>
      </c>
      <c r="M42" s="276">
        <v>64.156310000000005</v>
      </c>
    </row>
    <row r="43" spans="1:13">
      <c r="A43" s="300">
        <v>34</v>
      </c>
      <c r="B43" s="276" t="s">
        <v>61</v>
      </c>
      <c r="C43" s="276">
        <v>62.1</v>
      </c>
      <c r="D43" s="278">
        <v>62.033333333333331</v>
      </c>
      <c r="E43" s="278">
        <v>60.816666666666663</v>
      </c>
      <c r="F43" s="278">
        <v>59.533333333333331</v>
      </c>
      <c r="G43" s="278">
        <v>58.316666666666663</v>
      </c>
      <c r="H43" s="278">
        <v>63.316666666666663</v>
      </c>
      <c r="I43" s="278">
        <v>64.533333333333331</v>
      </c>
      <c r="J43" s="278">
        <v>65.816666666666663</v>
      </c>
      <c r="K43" s="276">
        <v>63.25</v>
      </c>
      <c r="L43" s="276">
        <v>60.75</v>
      </c>
      <c r="M43" s="276">
        <v>331.0856</v>
      </c>
    </row>
    <row r="44" spans="1:13">
      <c r="A44" s="300">
        <v>35</v>
      </c>
      <c r="B44" s="276" t="s">
        <v>62</v>
      </c>
      <c r="C44" s="276">
        <v>49.2</v>
      </c>
      <c r="D44" s="278">
        <v>49.29999999999999</v>
      </c>
      <c r="E44" s="278">
        <v>48.699999999999982</v>
      </c>
      <c r="F44" s="278">
        <v>48.199999999999989</v>
      </c>
      <c r="G44" s="278">
        <v>47.59999999999998</v>
      </c>
      <c r="H44" s="278">
        <v>49.799999999999983</v>
      </c>
      <c r="I44" s="278">
        <v>50.399999999999991</v>
      </c>
      <c r="J44" s="278">
        <v>50.899999999999984</v>
      </c>
      <c r="K44" s="276">
        <v>49.9</v>
      </c>
      <c r="L44" s="276">
        <v>48.8</v>
      </c>
      <c r="M44" s="276">
        <v>31.554279999999999</v>
      </c>
    </row>
    <row r="45" spans="1:13">
      <c r="A45" s="300">
        <v>36</v>
      </c>
      <c r="B45" s="276" t="s">
        <v>63</v>
      </c>
      <c r="C45" s="276">
        <v>1581.1</v>
      </c>
      <c r="D45" s="278">
        <v>1579.8833333333332</v>
      </c>
      <c r="E45" s="278">
        <v>1571.2166666666665</v>
      </c>
      <c r="F45" s="278">
        <v>1561.3333333333333</v>
      </c>
      <c r="G45" s="278">
        <v>1552.6666666666665</v>
      </c>
      <c r="H45" s="278">
        <v>1589.7666666666664</v>
      </c>
      <c r="I45" s="278">
        <v>1598.4333333333334</v>
      </c>
      <c r="J45" s="278">
        <v>1608.3166666666664</v>
      </c>
      <c r="K45" s="276">
        <v>1588.55</v>
      </c>
      <c r="L45" s="276">
        <v>1570</v>
      </c>
      <c r="M45" s="276">
        <v>3.2084100000000002</v>
      </c>
    </row>
    <row r="46" spans="1:13">
      <c r="A46" s="300">
        <v>37</v>
      </c>
      <c r="B46" s="276" t="s">
        <v>234</v>
      </c>
      <c r="C46" s="276">
        <v>1294.45</v>
      </c>
      <c r="D46" s="278">
        <v>1290.4666666666665</v>
      </c>
      <c r="E46" s="278">
        <v>1278.9333333333329</v>
      </c>
      <c r="F46" s="278">
        <v>1263.4166666666665</v>
      </c>
      <c r="G46" s="278">
        <v>1251.883333333333</v>
      </c>
      <c r="H46" s="278">
        <v>1305.9833333333329</v>
      </c>
      <c r="I46" s="278">
        <v>1317.5166666666662</v>
      </c>
      <c r="J46" s="278">
        <v>1333.0333333333328</v>
      </c>
      <c r="K46" s="276">
        <v>1302</v>
      </c>
      <c r="L46" s="276">
        <v>1274.95</v>
      </c>
      <c r="M46" s="276">
        <v>0.33650000000000002</v>
      </c>
    </row>
    <row r="47" spans="1:13">
      <c r="A47" s="300">
        <v>38</v>
      </c>
      <c r="B47" s="276" t="s">
        <v>65</v>
      </c>
      <c r="C47" s="276">
        <v>114.4</v>
      </c>
      <c r="D47" s="278">
        <v>114.36666666666667</v>
      </c>
      <c r="E47" s="278">
        <v>113.43333333333335</v>
      </c>
      <c r="F47" s="278">
        <v>112.46666666666668</v>
      </c>
      <c r="G47" s="278">
        <v>111.53333333333336</v>
      </c>
      <c r="H47" s="278">
        <v>115.33333333333334</v>
      </c>
      <c r="I47" s="278">
        <v>116.26666666666668</v>
      </c>
      <c r="J47" s="278">
        <v>117.23333333333333</v>
      </c>
      <c r="K47" s="276">
        <v>115.3</v>
      </c>
      <c r="L47" s="276">
        <v>113.4</v>
      </c>
      <c r="M47" s="276">
        <v>63.322099999999999</v>
      </c>
    </row>
    <row r="48" spans="1:13">
      <c r="A48" s="300">
        <v>39</v>
      </c>
      <c r="B48" s="276" t="s">
        <v>66</v>
      </c>
      <c r="C48" s="276">
        <v>753.45</v>
      </c>
      <c r="D48" s="278">
        <v>749.16666666666663</v>
      </c>
      <c r="E48" s="278">
        <v>742.7833333333333</v>
      </c>
      <c r="F48" s="278">
        <v>732.11666666666667</v>
      </c>
      <c r="G48" s="278">
        <v>725.73333333333335</v>
      </c>
      <c r="H48" s="278">
        <v>759.83333333333326</v>
      </c>
      <c r="I48" s="278">
        <v>766.2166666666667</v>
      </c>
      <c r="J48" s="278">
        <v>776.88333333333321</v>
      </c>
      <c r="K48" s="276">
        <v>755.55</v>
      </c>
      <c r="L48" s="276">
        <v>738.5</v>
      </c>
      <c r="M48" s="276">
        <v>8.4380000000000006</v>
      </c>
    </row>
    <row r="49" spans="1:13">
      <c r="A49" s="300">
        <v>40</v>
      </c>
      <c r="B49" s="276" t="s">
        <v>67</v>
      </c>
      <c r="C49" s="276">
        <v>517.6</v>
      </c>
      <c r="D49" s="278">
        <v>518.98333333333323</v>
      </c>
      <c r="E49" s="278">
        <v>511.96666666666647</v>
      </c>
      <c r="F49" s="278">
        <v>506.33333333333326</v>
      </c>
      <c r="G49" s="278">
        <v>499.31666666666649</v>
      </c>
      <c r="H49" s="278">
        <v>524.61666666666645</v>
      </c>
      <c r="I49" s="278">
        <v>531.6333333333331</v>
      </c>
      <c r="J49" s="278">
        <v>537.26666666666642</v>
      </c>
      <c r="K49" s="276">
        <v>526</v>
      </c>
      <c r="L49" s="276">
        <v>513.35</v>
      </c>
      <c r="M49" s="276">
        <v>15.832599999999999</v>
      </c>
    </row>
    <row r="50" spans="1:13">
      <c r="A50" s="300">
        <v>41</v>
      </c>
      <c r="B50" s="276" t="s">
        <v>69</v>
      </c>
      <c r="C50" s="276">
        <v>516.15</v>
      </c>
      <c r="D50" s="278">
        <v>517.61666666666667</v>
      </c>
      <c r="E50" s="278">
        <v>511.83333333333337</v>
      </c>
      <c r="F50" s="278">
        <v>507.51666666666665</v>
      </c>
      <c r="G50" s="278">
        <v>501.73333333333335</v>
      </c>
      <c r="H50" s="278">
        <v>521.93333333333339</v>
      </c>
      <c r="I50" s="278">
        <v>527.7166666666667</v>
      </c>
      <c r="J50" s="278">
        <v>532.03333333333342</v>
      </c>
      <c r="K50" s="276">
        <v>523.4</v>
      </c>
      <c r="L50" s="276">
        <v>513.29999999999995</v>
      </c>
      <c r="M50" s="276">
        <v>104.94434</v>
      </c>
    </row>
    <row r="51" spans="1:13">
      <c r="A51" s="300">
        <v>42</v>
      </c>
      <c r="B51" s="276" t="s">
        <v>70</v>
      </c>
      <c r="C51" s="276">
        <v>35.4</v>
      </c>
      <c r="D51" s="278">
        <v>35.583333333333336</v>
      </c>
      <c r="E51" s="278">
        <v>34.766666666666673</v>
      </c>
      <c r="F51" s="278">
        <v>34.13333333333334</v>
      </c>
      <c r="G51" s="278">
        <v>33.316666666666677</v>
      </c>
      <c r="H51" s="278">
        <v>36.216666666666669</v>
      </c>
      <c r="I51" s="278">
        <v>37.033333333333331</v>
      </c>
      <c r="J51" s="278">
        <v>37.666666666666664</v>
      </c>
      <c r="K51" s="276">
        <v>36.4</v>
      </c>
      <c r="L51" s="276">
        <v>34.950000000000003</v>
      </c>
      <c r="M51" s="276">
        <v>552.67921999999999</v>
      </c>
    </row>
    <row r="52" spans="1:13">
      <c r="A52" s="300">
        <v>43</v>
      </c>
      <c r="B52" s="276" t="s">
        <v>71</v>
      </c>
      <c r="C52" s="276">
        <v>458.7</v>
      </c>
      <c r="D52" s="278">
        <v>458.5333333333333</v>
      </c>
      <c r="E52" s="278">
        <v>453.41666666666663</v>
      </c>
      <c r="F52" s="278">
        <v>448.13333333333333</v>
      </c>
      <c r="G52" s="278">
        <v>443.01666666666665</v>
      </c>
      <c r="H52" s="278">
        <v>463.81666666666661</v>
      </c>
      <c r="I52" s="278">
        <v>468.93333333333328</v>
      </c>
      <c r="J52" s="278">
        <v>474.21666666666658</v>
      </c>
      <c r="K52" s="276">
        <v>463.65</v>
      </c>
      <c r="L52" s="276">
        <v>453.25</v>
      </c>
      <c r="M52" s="276">
        <v>35.116329999999998</v>
      </c>
    </row>
    <row r="53" spans="1:13">
      <c r="A53" s="300">
        <v>44</v>
      </c>
      <c r="B53" s="276" t="s">
        <v>72</v>
      </c>
      <c r="C53" s="276">
        <v>12818.55</v>
      </c>
      <c r="D53" s="278">
        <v>12811.85</v>
      </c>
      <c r="E53" s="278">
        <v>12673.7</v>
      </c>
      <c r="F53" s="278">
        <v>12528.85</v>
      </c>
      <c r="G53" s="278">
        <v>12390.7</v>
      </c>
      <c r="H53" s="278">
        <v>12956.7</v>
      </c>
      <c r="I53" s="278">
        <v>13094.849999999999</v>
      </c>
      <c r="J53" s="278">
        <v>13239.7</v>
      </c>
      <c r="K53" s="276">
        <v>12950</v>
      </c>
      <c r="L53" s="276">
        <v>12667</v>
      </c>
      <c r="M53" s="276">
        <v>0.50895000000000001</v>
      </c>
    </row>
    <row r="54" spans="1:13">
      <c r="A54" s="300">
        <v>45</v>
      </c>
      <c r="B54" s="276" t="s">
        <v>74</v>
      </c>
      <c r="C54" s="276">
        <v>382.85</v>
      </c>
      <c r="D54" s="278">
        <v>381.95</v>
      </c>
      <c r="E54" s="278">
        <v>379.7</v>
      </c>
      <c r="F54" s="278">
        <v>376.55</v>
      </c>
      <c r="G54" s="278">
        <v>374.3</v>
      </c>
      <c r="H54" s="278">
        <v>385.09999999999997</v>
      </c>
      <c r="I54" s="278">
        <v>387.34999999999997</v>
      </c>
      <c r="J54" s="278">
        <v>390.49999999999994</v>
      </c>
      <c r="K54" s="276">
        <v>384.2</v>
      </c>
      <c r="L54" s="276">
        <v>378.8</v>
      </c>
      <c r="M54" s="276">
        <v>30.917169999999999</v>
      </c>
    </row>
    <row r="55" spans="1:13">
      <c r="A55" s="300">
        <v>46</v>
      </c>
      <c r="B55" s="276" t="s">
        <v>75</v>
      </c>
      <c r="C55" s="276">
        <v>3583.9</v>
      </c>
      <c r="D55" s="278">
        <v>3584.5833333333335</v>
      </c>
      <c r="E55" s="278">
        <v>3563.3166666666671</v>
      </c>
      <c r="F55" s="278">
        <v>3542.7333333333336</v>
      </c>
      <c r="G55" s="278">
        <v>3521.4666666666672</v>
      </c>
      <c r="H55" s="278">
        <v>3605.166666666667</v>
      </c>
      <c r="I55" s="278">
        <v>3626.4333333333334</v>
      </c>
      <c r="J55" s="278">
        <v>3647.0166666666669</v>
      </c>
      <c r="K55" s="276">
        <v>3605.85</v>
      </c>
      <c r="L55" s="276">
        <v>3564</v>
      </c>
      <c r="M55" s="276">
        <v>4.0780799999999999</v>
      </c>
    </row>
    <row r="56" spans="1:13">
      <c r="A56" s="300">
        <v>47</v>
      </c>
      <c r="B56" s="276" t="s">
        <v>76</v>
      </c>
      <c r="C56" s="276">
        <v>479.35</v>
      </c>
      <c r="D56" s="278">
        <v>479.34999999999997</v>
      </c>
      <c r="E56" s="278">
        <v>475.79999999999995</v>
      </c>
      <c r="F56" s="278">
        <v>472.25</v>
      </c>
      <c r="G56" s="278">
        <v>468.7</v>
      </c>
      <c r="H56" s="278">
        <v>482.89999999999992</v>
      </c>
      <c r="I56" s="278">
        <v>486.45</v>
      </c>
      <c r="J56" s="278">
        <v>489.99999999999989</v>
      </c>
      <c r="K56" s="276">
        <v>482.9</v>
      </c>
      <c r="L56" s="276">
        <v>475.8</v>
      </c>
      <c r="M56" s="276">
        <v>18.39434</v>
      </c>
    </row>
    <row r="57" spans="1:13">
      <c r="A57" s="300">
        <v>48</v>
      </c>
      <c r="B57" s="276" t="s">
        <v>77</v>
      </c>
      <c r="C57" s="276">
        <v>129.35</v>
      </c>
      <c r="D57" s="278">
        <v>127.88333333333333</v>
      </c>
      <c r="E57" s="278">
        <v>125.06666666666666</v>
      </c>
      <c r="F57" s="278">
        <v>120.78333333333333</v>
      </c>
      <c r="G57" s="278">
        <v>117.96666666666667</v>
      </c>
      <c r="H57" s="278">
        <v>132.16666666666666</v>
      </c>
      <c r="I57" s="278">
        <v>134.98333333333332</v>
      </c>
      <c r="J57" s="278">
        <v>139.26666666666665</v>
      </c>
      <c r="K57" s="276">
        <v>130.69999999999999</v>
      </c>
      <c r="L57" s="276">
        <v>123.6</v>
      </c>
      <c r="M57" s="276">
        <v>456.99700999999999</v>
      </c>
    </row>
    <row r="58" spans="1:13">
      <c r="A58" s="300">
        <v>49</v>
      </c>
      <c r="B58" s="276" t="s">
        <v>78</v>
      </c>
      <c r="C58" s="276">
        <v>123.55</v>
      </c>
      <c r="D58" s="278">
        <v>123.56666666666668</v>
      </c>
      <c r="E58" s="278">
        <v>121.38333333333335</v>
      </c>
      <c r="F58" s="278">
        <v>119.21666666666668</v>
      </c>
      <c r="G58" s="278">
        <v>117.03333333333336</v>
      </c>
      <c r="H58" s="278">
        <v>125.73333333333335</v>
      </c>
      <c r="I58" s="278">
        <v>127.91666666666666</v>
      </c>
      <c r="J58" s="278">
        <v>130.08333333333334</v>
      </c>
      <c r="K58" s="276">
        <v>125.75</v>
      </c>
      <c r="L58" s="276">
        <v>121.4</v>
      </c>
      <c r="M58" s="276">
        <v>31.671849999999999</v>
      </c>
    </row>
    <row r="59" spans="1:13">
      <c r="A59" s="300">
        <v>50</v>
      </c>
      <c r="B59" s="276" t="s">
        <v>81</v>
      </c>
      <c r="C59" s="276">
        <v>609.5</v>
      </c>
      <c r="D59" s="278">
        <v>609.28333333333342</v>
      </c>
      <c r="E59" s="278">
        <v>605.41666666666686</v>
      </c>
      <c r="F59" s="278">
        <v>601.33333333333348</v>
      </c>
      <c r="G59" s="278">
        <v>597.46666666666692</v>
      </c>
      <c r="H59" s="278">
        <v>613.36666666666679</v>
      </c>
      <c r="I59" s="278">
        <v>617.23333333333335</v>
      </c>
      <c r="J59" s="278">
        <v>621.31666666666672</v>
      </c>
      <c r="K59" s="276">
        <v>613.15</v>
      </c>
      <c r="L59" s="276">
        <v>605.20000000000005</v>
      </c>
      <c r="M59" s="276">
        <v>2.7717900000000002</v>
      </c>
    </row>
    <row r="60" spans="1:13">
      <c r="A60" s="300">
        <v>51</v>
      </c>
      <c r="B60" s="276" t="s">
        <v>82</v>
      </c>
      <c r="C60" s="276">
        <v>384.9</v>
      </c>
      <c r="D60" s="278">
        <v>382.43333333333339</v>
      </c>
      <c r="E60" s="278">
        <v>378.81666666666678</v>
      </c>
      <c r="F60" s="278">
        <v>372.73333333333341</v>
      </c>
      <c r="G60" s="278">
        <v>369.11666666666679</v>
      </c>
      <c r="H60" s="278">
        <v>388.51666666666677</v>
      </c>
      <c r="I60" s="278">
        <v>392.13333333333333</v>
      </c>
      <c r="J60" s="278">
        <v>398.21666666666675</v>
      </c>
      <c r="K60" s="276">
        <v>386.05</v>
      </c>
      <c r="L60" s="276">
        <v>376.35</v>
      </c>
      <c r="M60" s="276">
        <v>22.185680000000001</v>
      </c>
    </row>
    <row r="61" spans="1:13">
      <c r="A61" s="300">
        <v>52</v>
      </c>
      <c r="B61" s="276" t="s">
        <v>83</v>
      </c>
      <c r="C61" s="276">
        <v>823.8</v>
      </c>
      <c r="D61" s="278">
        <v>823.2833333333333</v>
      </c>
      <c r="E61" s="278">
        <v>816.56666666666661</v>
      </c>
      <c r="F61" s="278">
        <v>809.33333333333326</v>
      </c>
      <c r="G61" s="278">
        <v>802.61666666666656</v>
      </c>
      <c r="H61" s="278">
        <v>830.51666666666665</v>
      </c>
      <c r="I61" s="278">
        <v>837.23333333333335</v>
      </c>
      <c r="J61" s="278">
        <v>844.4666666666667</v>
      </c>
      <c r="K61" s="276">
        <v>830</v>
      </c>
      <c r="L61" s="276">
        <v>816.05</v>
      </c>
      <c r="M61" s="276">
        <v>27.154039999999998</v>
      </c>
    </row>
    <row r="62" spans="1:13">
      <c r="A62" s="300">
        <v>53</v>
      </c>
      <c r="B62" s="276" t="s">
        <v>84</v>
      </c>
      <c r="C62" s="276">
        <v>135.6</v>
      </c>
      <c r="D62" s="278">
        <v>135.51666666666668</v>
      </c>
      <c r="E62" s="278">
        <v>134.28333333333336</v>
      </c>
      <c r="F62" s="278">
        <v>132.96666666666667</v>
      </c>
      <c r="G62" s="278">
        <v>131.73333333333335</v>
      </c>
      <c r="H62" s="278">
        <v>136.83333333333337</v>
      </c>
      <c r="I62" s="278">
        <v>138.06666666666666</v>
      </c>
      <c r="J62" s="278">
        <v>139.38333333333338</v>
      </c>
      <c r="K62" s="276">
        <v>136.75</v>
      </c>
      <c r="L62" s="276">
        <v>134.19999999999999</v>
      </c>
      <c r="M62" s="276">
        <v>141.80071000000001</v>
      </c>
    </row>
    <row r="63" spans="1:13">
      <c r="A63" s="300">
        <v>54</v>
      </c>
      <c r="B63" s="276" t="s">
        <v>3634</v>
      </c>
      <c r="C63" s="276">
        <v>2694.6</v>
      </c>
      <c r="D63" s="278">
        <v>2686.55</v>
      </c>
      <c r="E63" s="278">
        <v>2665.1000000000004</v>
      </c>
      <c r="F63" s="278">
        <v>2635.6000000000004</v>
      </c>
      <c r="G63" s="278">
        <v>2614.1500000000005</v>
      </c>
      <c r="H63" s="278">
        <v>2716.05</v>
      </c>
      <c r="I63" s="278">
        <v>2737.5</v>
      </c>
      <c r="J63" s="278">
        <v>2767</v>
      </c>
      <c r="K63" s="276">
        <v>2708</v>
      </c>
      <c r="L63" s="276">
        <v>2657.05</v>
      </c>
      <c r="M63" s="276">
        <v>2.4013499999999999</v>
      </c>
    </row>
    <row r="64" spans="1:13">
      <c r="A64" s="300">
        <v>55</v>
      </c>
      <c r="B64" s="276" t="s">
        <v>85</v>
      </c>
      <c r="C64" s="276">
        <v>1579</v>
      </c>
      <c r="D64" s="278">
        <v>1574.7</v>
      </c>
      <c r="E64" s="278">
        <v>1567.4</v>
      </c>
      <c r="F64" s="278">
        <v>1555.8</v>
      </c>
      <c r="G64" s="278">
        <v>1548.5</v>
      </c>
      <c r="H64" s="278">
        <v>1586.3000000000002</v>
      </c>
      <c r="I64" s="278">
        <v>1593.6</v>
      </c>
      <c r="J64" s="278">
        <v>1605.2000000000003</v>
      </c>
      <c r="K64" s="276">
        <v>1582</v>
      </c>
      <c r="L64" s="276">
        <v>1563.1</v>
      </c>
      <c r="M64" s="276">
        <v>2.7149000000000001</v>
      </c>
    </row>
    <row r="65" spans="1:13">
      <c r="A65" s="300">
        <v>56</v>
      </c>
      <c r="B65" s="276" t="s">
        <v>86</v>
      </c>
      <c r="C65" s="276">
        <v>398.85</v>
      </c>
      <c r="D65" s="278">
        <v>397.5</v>
      </c>
      <c r="E65" s="278">
        <v>393.5</v>
      </c>
      <c r="F65" s="278">
        <v>388.15</v>
      </c>
      <c r="G65" s="278">
        <v>384.15</v>
      </c>
      <c r="H65" s="278">
        <v>402.85</v>
      </c>
      <c r="I65" s="278">
        <v>406.85</v>
      </c>
      <c r="J65" s="278">
        <v>412.20000000000005</v>
      </c>
      <c r="K65" s="276">
        <v>401.5</v>
      </c>
      <c r="L65" s="276">
        <v>392.15</v>
      </c>
      <c r="M65" s="276">
        <v>15.96712</v>
      </c>
    </row>
    <row r="66" spans="1:13">
      <c r="A66" s="300">
        <v>57</v>
      </c>
      <c r="B66" s="276" t="s">
        <v>236</v>
      </c>
      <c r="C66" s="276">
        <v>803.25</v>
      </c>
      <c r="D66" s="278">
        <v>803.91666666666663</v>
      </c>
      <c r="E66" s="278">
        <v>792.58333333333326</v>
      </c>
      <c r="F66" s="278">
        <v>781.91666666666663</v>
      </c>
      <c r="G66" s="278">
        <v>770.58333333333326</v>
      </c>
      <c r="H66" s="278">
        <v>814.58333333333326</v>
      </c>
      <c r="I66" s="278">
        <v>825.91666666666652</v>
      </c>
      <c r="J66" s="278">
        <v>836.58333333333326</v>
      </c>
      <c r="K66" s="276">
        <v>815.25</v>
      </c>
      <c r="L66" s="276">
        <v>793.25</v>
      </c>
      <c r="M66" s="276">
        <v>71.494810000000001</v>
      </c>
    </row>
    <row r="67" spans="1:13">
      <c r="A67" s="300">
        <v>58</v>
      </c>
      <c r="B67" s="276" t="s">
        <v>237</v>
      </c>
      <c r="C67" s="276">
        <v>368.35</v>
      </c>
      <c r="D67" s="278">
        <v>365.7833333333333</v>
      </c>
      <c r="E67" s="278">
        <v>359.56666666666661</v>
      </c>
      <c r="F67" s="278">
        <v>350.7833333333333</v>
      </c>
      <c r="G67" s="278">
        <v>344.56666666666661</v>
      </c>
      <c r="H67" s="278">
        <v>374.56666666666661</v>
      </c>
      <c r="I67" s="278">
        <v>380.7833333333333</v>
      </c>
      <c r="J67" s="278">
        <v>389.56666666666661</v>
      </c>
      <c r="K67" s="276">
        <v>372</v>
      </c>
      <c r="L67" s="276">
        <v>357</v>
      </c>
      <c r="M67" s="276">
        <v>28.380880000000001</v>
      </c>
    </row>
    <row r="68" spans="1:13">
      <c r="A68" s="300">
        <v>59</v>
      </c>
      <c r="B68" s="276" t="s">
        <v>235</v>
      </c>
      <c r="C68" s="276">
        <v>178.1</v>
      </c>
      <c r="D68" s="278">
        <v>178.36666666666667</v>
      </c>
      <c r="E68" s="278">
        <v>176.73333333333335</v>
      </c>
      <c r="F68" s="278">
        <v>175.36666666666667</v>
      </c>
      <c r="G68" s="278">
        <v>173.73333333333335</v>
      </c>
      <c r="H68" s="278">
        <v>179.73333333333335</v>
      </c>
      <c r="I68" s="278">
        <v>181.36666666666667</v>
      </c>
      <c r="J68" s="278">
        <v>182.73333333333335</v>
      </c>
      <c r="K68" s="276">
        <v>180</v>
      </c>
      <c r="L68" s="276">
        <v>177</v>
      </c>
      <c r="M68" s="276">
        <v>10.59595</v>
      </c>
    </row>
    <row r="69" spans="1:13">
      <c r="A69" s="300">
        <v>60</v>
      </c>
      <c r="B69" s="276" t="s">
        <v>87</v>
      </c>
      <c r="C69" s="276">
        <v>571.65</v>
      </c>
      <c r="D69" s="278">
        <v>574.93333333333339</v>
      </c>
      <c r="E69" s="278">
        <v>563.86666666666679</v>
      </c>
      <c r="F69" s="278">
        <v>556.08333333333337</v>
      </c>
      <c r="G69" s="278">
        <v>545.01666666666677</v>
      </c>
      <c r="H69" s="278">
        <v>582.71666666666681</v>
      </c>
      <c r="I69" s="278">
        <v>593.78333333333342</v>
      </c>
      <c r="J69" s="278">
        <v>601.56666666666683</v>
      </c>
      <c r="K69" s="276">
        <v>586</v>
      </c>
      <c r="L69" s="276">
        <v>567.15</v>
      </c>
      <c r="M69" s="276">
        <v>22.124759999999998</v>
      </c>
    </row>
    <row r="70" spans="1:13">
      <c r="A70" s="300">
        <v>61</v>
      </c>
      <c r="B70" s="276" t="s">
        <v>88</v>
      </c>
      <c r="C70" s="276">
        <v>539.54999999999995</v>
      </c>
      <c r="D70" s="278">
        <v>534.80000000000007</v>
      </c>
      <c r="E70" s="278">
        <v>529.10000000000014</v>
      </c>
      <c r="F70" s="278">
        <v>518.65000000000009</v>
      </c>
      <c r="G70" s="278">
        <v>512.95000000000016</v>
      </c>
      <c r="H70" s="278">
        <v>545.25000000000011</v>
      </c>
      <c r="I70" s="278">
        <v>550.95000000000016</v>
      </c>
      <c r="J70" s="278">
        <v>561.40000000000009</v>
      </c>
      <c r="K70" s="276">
        <v>540.5</v>
      </c>
      <c r="L70" s="276">
        <v>524.35</v>
      </c>
      <c r="M70" s="276">
        <v>66.667699999999996</v>
      </c>
    </row>
    <row r="71" spans="1:13">
      <c r="A71" s="300">
        <v>62</v>
      </c>
      <c r="B71" s="276" t="s">
        <v>238</v>
      </c>
      <c r="C71" s="276">
        <v>1077.75</v>
      </c>
      <c r="D71" s="278">
        <v>1067.6166666666666</v>
      </c>
      <c r="E71" s="278">
        <v>1045.2333333333331</v>
      </c>
      <c r="F71" s="278">
        <v>1012.7166666666665</v>
      </c>
      <c r="G71" s="278">
        <v>990.33333333333303</v>
      </c>
      <c r="H71" s="278">
        <v>1100.1333333333332</v>
      </c>
      <c r="I71" s="278">
        <v>1122.5166666666669</v>
      </c>
      <c r="J71" s="278">
        <v>1155.0333333333333</v>
      </c>
      <c r="K71" s="276">
        <v>1090</v>
      </c>
      <c r="L71" s="276">
        <v>1035.0999999999999</v>
      </c>
      <c r="M71" s="276">
        <v>2.1040399999999999</v>
      </c>
    </row>
    <row r="72" spans="1:13">
      <c r="A72" s="300">
        <v>63</v>
      </c>
      <c r="B72" s="276" t="s">
        <v>91</v>
      </c>
      <c r="C72" s="276">
        <v>3799.7</v>
      </c>
      <c r="D72" s="278">
        <v>3793.5166666666664</v>
      </c>
      <c r="E72" s="278">
        <v>3767.0333333333328</v>
      </c>
      <c r="F72" s="278">
        <v>3734.3666666666663</v>
      </c>
      <c r="G72" s="278">
        <v>3707.8833333333328</v>
      </c>
      <c r="H72" s="278">
        <v>3826.1833333333329</v>
      </c>
      <c r="I72" s="278">
        <v>3852.6666666666665</v>
      </c>
      <c r="J72" s="278">
        <v>3885.333333333333</v>
      </c>
      <c r="K72" s="276">
        <v>3820</v>
      </c>
      <c r="L72" s="276">
        <v>3760.85</v>
      </c>
      <c r="M72" s="276">
        <v>4.0793999999999997</v>
      </c>
    </row>
    <row r="73" spans="1:13">
      <c r="A73" s="300">
        <v>64</v>
      </c>
      <c r="B73" s="276" t="s">
        <v>93</v>
      </c>
      <c r="C73" s="276">
        <v>235.95</v>
      </c>
      <c r="D73" s="278">
        <v>233.81666666666669</v>
      </c>
      <c r="E73" s="278">
        <v>230.63333333333338</v>
      </c>
      <c r="F73" s="278">
        <v>225.31666666666669</v>
      </c>
      <c r="G73" s="278">
        <v>222.13333333333338</v>
      </c>
      <c r="H73" s="278">
        <v>239.13333333333338</v>
      </c>
      <c r="I73" s="278">
        <v>242.31666666666672</v>
      </c>
      <c r="J73" s="278">
        <v>247.63333333333338</v>
      </c>
      <c r="K73" s="276">
        <v>237</v>
      </c>
      <c r="L73" s="276">
        <v>228.5</v>
      </c>
      <c r="M73" s="276">
        <v>90.731499999999997</v>
      </c>
    </row>
    <row r="74" spans="1:13">
      <c r="A74" s="300">
        <v>65</v>
      </c>
      <c r="B74" s="276" t="s">
        <v>231</v>
      </c>
      <c r="C74" s="276">
        <v>2680.3</v>
      </c>
      <c r="D74" s="278">
        <v>2682.5499999999997</v>
      </c>
      <c r="E74" s="278">
        <v>2640.0999999999995</v>
      </c>
      <c r="F74" s="278">
        <v>2599.8999999999996</v>
      </c>
      <c r="G74" s="278">
        <v>2557.4499999999994</v>
      </c>
      <c r="H74" s="278">
        <v>2722.7499999999995</v>
      </c>
      <c r="I74" s="278">
        <v>2765.1999999999994</v>
      </c>
      <c r="J74" s="278">
        <v>2805.3999999999996</v>
      </c>
      <c r="K74" s="276">
        <v>2725</v>
      </c>
      <c r="L74" s="276">
        <v>2642.35</v>
      </c>
      <c r="M74" s="276">
        <v>4.7931800000000004</v>
      </c>
    </row>
    <row r="75" spans="1:13">
      <c r="A75" s="300">
        <v>66</v>
      </c>
      <c r="B75" s="276" t="s">
        <v>94</v>
      </c>
      <c r="C75" s="276">
        <v>5170.95</v>
      </c>
      <c r="D75" s="278">
        <v>5168.3</v>
      </c>
      <c r="E75" s="278">
        <v>5145.1500000000005</v>
      </c>
      <c r="F75" s="278">
        <v>5119.3500000000004</v>
      </c>
      <c r="G75" s="278">
        <v>5096.2000000000007</v>
      </c>
      <c r="H75" s="278">
        <v>5194.1000000000004</v>
      </c>
      <c r="I75" s="278">
        <v>5217.25</v>
      </c>
      <c r="J75" s="278">
        <v>5243.05</v>
      </c>
      <c r="K75" s="276">
        <v>5191.45</v>
      </c>
      <c r="L75" s="276">
        <v>5142.5</v>
      </c>
      <c r="M75" s="276">
        <v>4.7526900000000003</v>
      </c>
    </row>
    <row r="76" spans="1:13">
      <c r="A76" s="300">
        <v>67</v>
      </c>
      <c r="B76" s="276" t="s">
        <v>239</v>
      </c>
      <c r="C76" s="276">
        <v>70.3</v>
      </c>
      <c r="D76" s="278">
        <v>70.266666666666666</v>
      </c>
      <c r="E76" s="278">
        <v>69.233333333333334</v>
      </c>
      <c r="F76" s="278">
        <v>68.166666666666671</v>
      </c>
      <c r="G76" s="278">
        <v>67.13333333333334</v>
      </c>
      <c r="H76" s="278">
        <v>71.333333333333329</v>
      </c>
      <c r="I76" s="278">
        <v>72.36666666666666</v>
      </c>
      <c r="J76" s="278">
        <v>73.433333333333323</v>
      </c>
      <c r="K76" s="276">
        <v>71.3</v>
      </c>
      <c r="L76" s="276">
        <v>69.2</v>
      </c>
      <c r="M76" s="276">
        <v>4.9961599999999997</v>
      </c>
    </row>
    <row r="77" spans="1:13">
      <c r="A77" s="300">
        <v>68</v>
      </c>
      <c r="B77" s="276" t="s">
        <v>95</v>
      </c>
      <c r="C77" s="276">
        <v>2517.35</v>
      </c>
      <c r="D77" s="278">
        <v>2498.9</v>
      </c>
      <c r="E77" s="278">
        <v>2472.8000000000002</v>
      </c>
      <c r="F77" s="278">
        <v>2428.25</v>
      </c>
      <c r="G77" s="278">
        <v>2402.15</v>
      </c>
      <c r="H77" s="278">
        <v>2543.4500000000003</v>
      </c>
      <c r="I77" s="278">
        <v>2569.5499999999997</v>
      </c>
      <c r="J77" s="278">
        <v>2614.1000000000004</v>
      </c>
      <c r="K77" s="276">
        <v>2525</v>
      </c>
      <c r="L77" s="276">
        <v>2454.35</v>
      </c>
      <c r="M77" s="276">
        <v>24.294519999999999</v>
      </c>
    </row>
    <row r="78" spans="1:13">
      <c r="A78" s="300">
        <v>69</v>
      </c>
      <c r="B78" s="276" t="s">
        <v>240</v>
      </c>
      <c r="C78" s="276">
        <v>423.45</v>
      </c>
      <c r="D78" s="278">
        <v>423.95</v>
      </c>
      <c r="E78" s="278">
        <v>421</v>
      </c>
      <c r="F78" s="278">
        <v>418.55</v>
      </c>
      <c r="G78" s="278">
        <v>415.6</v>
      </c>
      <c r="H78" s="278">
        <v>426.4</v>
      </c>
      <c r="I78" s="278">
        <v>429.34999999999991</v>
      </c>
      <c r="J78" s="278">
        <v>431.79999999999995</v>
      </c>
      <c r="K78" s="276">
        <v>426.9</v>
      </c>
      <c r="L78" s="276">
        <v>421.5</v>
      </c>
      <c r="M78" s="276">
        <v>8.9659700000000004</v>
      </c>
    </row>
    <row r="79" spans="1:13">
      <c r="A79" s="300">
        <v>70</v>
      </c>
      <c r="B79" s="276" t="s">
        <v>241</v>
      </c>
      <c r="C79" s="276">
        <v>1344.7</v>
      </c>
      <c r="D79" s="278">
        <v>1325.9666666666665</v>
      </c>
      <c r="E79" s="278">
        <v>1301.9333333333329</v>
      </c>
      <c r="F79" s="278">
        <v>1259.1666666666665</v>
      </c>
      <c r="G79" s="278">
        <v>1235.133333333333</v>
      </c>
      <c r="H79" s="278">
        <v>1368.7333333333329</v>
      </c>
      <c r="I79" s="278">
        <v>1392.7666666666662</v>
      </c>
      <c r="J79" s="278">
        <v>1435.5333333333328</v>
      </c>
      <c r="K79" s="276">
        <v>1350</v>
      </c>
      <c r="L79" s="276">
        <v>1283.2</v>
      </c>
      <c r="M79" s="276">
        <v>2.5695100000000002</v>
      </c>
    </row>
    <row r="80" spans="1:13">
      <c r="A80" s="300">
        <v>71</v>
      </c>
      <c r="B80" s="276" t="s">
        <v>97</v>
      </c>
      <c r="C80" s="276">
        <v>1265.1500000000001</v>
      </c>
      <c r="D80" s="278">
        <v>1267.8</v>
      </c>
      <c r="E80" s="278">
        <v>1251.9499999999998</v>
      </c>
      <c r="F80" s="278">
        <v>1238.7499999999998</v>
      </c>
      <c r="G80" s="278">
        <v>1222.8999999999996</v>
      </c>
      <c r="H80" s="278">
        <v>1281</v>
      </c>
      <c r="I80" s="278">
        <v>1296.8499999999999</v>
      </c>
      <c r="J80" s="278">
        <v>1310.0500000000002</v>
      </c>
      <c r="K80" s="276">
        <v>1283.6500000000001</v>
      </c>
      <c r="L80" s="276">
        <v>1254.5999999999999</v>
      </c>
      <c r="M80" s="276">
        <v>18.530629999999999</v>
      </c>
    </row>
    <row r="81" spans="1:13">
      <c r="A81" s="300">
        <v>72</v>
      </c>
      <c r="B81" s="276" t="s">
        <v>98</v>
      </c>
      <c r="C81" s="276">
        <v>191.35</v>
      </c>
      <c r="D81" s="278">
        <v>190.86666666666667</v>
      </c>
      <c r="E81" s="278">
        <v>188.23333333333335</v>
      </c>
      <c r="F81" s="278">
        <v>185.11666666666667</v>
      </c>
      <c r="G81" s="278">
        <v>182.48333333333335</v>
      </c>
      <c r="H81" s="278">
        <v>193.98333333333335</v>
      </c>
      <c r="I81" s="278">
        <v>196.61666666666667</v>
      </c>
      <c r="J81" s="278">
        <v>199.73333333333335</v>
      </c>
      <c r="K81" s="276">
        <v>193.5</v>
      </c>
      <c r="L81" s="276">
        <v>187.75</v>
      </c>
      <c r="M81" s="276">
        <v>54.51885</v>
      </c>
    </row>
    <row r="82" spans="1:13">
      <c r="A82" s="300">
        <v>73</v>
      </c>
      <c r="B82" s="276" t="s">
        <v>99</v>
      </c>
      <c r="C82" s="276">
        <v>67.25</v>
      </c>
      <c r="D82" s="278">
        <v>67.183333333333337</v>
      </c>
      <c r="E82" s="278">
        <v>66.366666666666674</v>
      </c>
      <c r="F82" s="278">
        <v>65.483333333333334</v>
      </c>
      <c r="G82" s="278">
        <v>64.666666666666671</v>
      </c>
      <c r="H82" s="278">
        <v>68.066666666666677</v>
      </c>
      <c r="I82" s="278">
        <v>68.88333333333334</v>
      </c>
      <c r="J82" s="278">
        <v>69.76666666666668</v>
      </c>
      <c r="K82" s="276">
        <v>68</v>
      </c>
      <c r="L82" s="276">
        <v>66.3</v>
      </c>
      <c r="M82" s="276">
        <v>194.96395999999999</v>
      </c>
    </row>
    <row r="83" spans="1:13">
      <c r="A83" s="300">
        <v>74</v>
      </c>
      <c r="B83" s="276" t="s">
        <v>370</v>
      </c>
      <c r="C83" s="276">
        <v>154.30000000000001</v>
      </c>
      <c r="D83" s="278">
        <v>153.96666666666667</v>
      </c>
      <c r="E83" s="278">
        <v>151.73333333333335</v>
      </c>
      <c r="F83" s="278">
        <v>149.16666666666669</v>
      </c>
      <c r="G83" s="278">
        <v>146.93333333333337</v>
      </c>
      <c r="H83" s="278">
        <v>156.53333333333333</v>
      </c>
      <c r="I83" s="278">
        <v>158.76666666666662</v>
      </c>
      <c r="J83" s="278">
        <v>161.33333333333331</v>
      </c>
      <c r="K83" s="276">
        <v>156.19999999999999</v>
      </c>
      <c r="L83" s="276">
        <v>151.4</v>
      </c>
      <c r="M83" s="276">
        <v>13.09215</v>
      </c>
    </row>
    <row r="84" spans="1:13">
      <c r="A84" s="300">
        <v>75</v>
      </c>
      <c r="B84" s="276" t="s">
        <v>244</v>
      </c>
      <c r="C84" s="276">
        <v>77.25</v>
      </c>
      <c r="D84" s="278">
        <v>77.13333333333334</v>
      </c>
      <c r="E84" s="278">
        <v>76.716666666666683</v>
      </c>
      <c r="F84" s="278">
        <v>76.183333333333337</v>
      </c>
      <c r="G84" s="278">
        <v>75.76666666666668</v>
      </c>
      <c r="H84" s="278">
        <v>77.666666666666686</v>
      </c>
      <c r="I84" s="278">
        <v>78.083333333333343</v>
      </c>
      <c r="J84" s="278">
        <v>78.616666666666688</v>
      </c>
      <c r="K84" s="276">
        <v>77.55</v>
      </c>
      <c r="L84" s="276">
        <v>76.599999999999994</v>
      </c>
      <c r="M84" s="276">
        <v>13.705220000000001</v>
      </c>
    </row>
    <row r="85" spans="1:13">
      <c r="A85" s="300">
        <v>76</v>
      </c>
      <c r="B85" s="276" t="s">
        <v>100</v>
      </c>
      <c r="C85" s="276">
        <v>123.1</v>
      </c>
      <c r="D85" s="278">
        <v>122.96666666666665</v>
      </c>
      <c r="E85" s="278">
        <v>121.73333333333331</v>
      </c>
      <c r="F85" s="278">
        <v>120.36666666666665</v>
      </c>
      <c r="G85" s="278">
        <v>119.1333333333333</v>
      </c>
      <c r="H85" s="278">
        <v>124.33333333333331</v>
      </c>
      <c r="I85" s="278">
        <v>125.56666666666666</v>
      </c>
      <c r="J85" s="278">
        <v>126.93333333333332</v>
      </c>
      <c r="K85" s="276">
        <v>124.2</v>
      </c>
      <c r="L85" s="276">
        <v>121.6</v>
      </c>
      <c r="M85" s="276">
        <v>115.47865</v>
      </c>
    </row>
    <row r="86" spans="1:13">
      <c r="A86" s="300">
        <v>77</v>
      </c>
      <c r="B86" s="276" t="s">
        <v>245</v>
      </c>
      <c r="C86" s="276">
        <v>139.44999999999999</v>
      </c>
      <c r="D86" s="278">
        <v>139.83333333333331</v>
      </c>
      <c r="E86" s="278">
        <v>138.31666666666663</v>
      </c>
      <c r="F86" s="278">
        <v>137.18333333333331</v>
      </c>
      <c r="G86" s="278">
        <v>135.66666666666663</v>
      </c>
      <c r="H86" s="278">
        <v>140.96666666666664</v>
      </c>
      <c r="I86" s="278">
        <v>142.48333333333329</v>
      </c>
      <c r="J86" s="278">
        <v>143.61666666666665</v>
      </c>
      <c r="K86" s="276">
        <v>141.35</v>
      </c>
      <c r="L86" s="276">
        <v>138.69999999999999</v>
      </c>
      <c r="M86" s="276">
        <v>1.87391</v>
      </c>
    </row>
    <row r="87" spans="1:13">
      <c r="A87" s="300">
        <v>78</v>
      </c>
      <c r="B87" s="276" t="s">
        <v>101</v>
      </c>
      <c r="C87" s="276">
        <v>499.25</v>
      </c>
      <c r="D87" s="278">
        <v>497.45</v>
      </c>
      <c r="E87" s="278">
        <v>494.54999999999995</v>
      </c>
      <c r="F87" s="278">
        <v>489.84999999999997</v>
      </c>
      <c r="G87" s="278">
        <v>486.94999999999993</v>
      </c>
      <c r="H87" s="278">
        <v>502.15</v>
      </c>
      <c r="I87" s="278">
        <v>505.04999999999995</v>
      </c>
      <c r="J87" s="278">
        <v>509.75</v>
      </c>
      <c r="K87" s="276">
        <v>500.35</v>
      </c>
      <c r="L87" s="276">
        <v>492.75</v>
      </c>
      <c r="M87" s="276">
        <v>14.906779999999999</v>
      </c>
    </row>
    <row r="88" spans="1:13">
      <c r="A88" s="300">
        <v>79</v>
      </c>
      <c r="B88" s="276" t="s">
        <v>103</v>
      </c>
      <c r="C88" s="276">
        <v>27.4</v>
      </c>
      <c r="D88" s="278">
        <v>27.266666666666666</v>
      </c>
      <c r="E88" s="278">
        <v>26.43333333333333</v>
      </c>
      <c r="F88" s="278">
        <v>25.466666666666665</v>
      </c>
      <c r="G88" s="278">
        <v>24.633333333333329</v>
      </c>
      <c r="H88" s="278">
        <v>28.233333333333331</v>
      </c>
      <c r="I88" s="278">
        <v>29.066666666666666</v>
      </c>
      <c r="J88" s="278">
        <v>30.033333333333331</v>
      </c>
      <c r="K88" s="276">
        <v>28.1</v>
      </c>
      <c r="L88" s="276">
        <v>26.3</v>
      </c>
      <c r="M88" s="276">
        <v>1461.1119100000001</v>
      </c>
    </row>
    <row r="89" spans="1:13">
      <c r="A89" s="300">
        <v>80</v>
      </c>
      <c r="B89" s="276" t="s">
        <v>246</v>
      </c>
      <c r="C89" s="276">
        <v>535.70000000000005</v>
      </c>
      <c r="D89" s="278">
        <v>536.13333333333333</v>
      </c>
      <c r="E89" s="278">
        <v>532.56666666666661</v>
      </c>
      <c r="F89" s="278">
        <v>529.43333333333328</v>
      </c>
      <c r="G89" s="278">
        <v>525.86666666666656</v>
      </c>
      <c r="H89" s="278">
        <v>539.26666666666665</v>
      </c>
      <c r="I89" s="278">
        <v>542.83333333333348</v>
      </c>
      <c r="J89" s="278">
        <v>545.9666666666667</v>
      </c>
      <c r="K89" s="276">
        <v>539.70000000000005</v>
      </c>
      <c r="L89" s="276">
        <v>533</v>
      </c>
      <c r="M89" s="276">
        <v>0.97701000000000005</v>
      </c>
    </row>
    <row r="90" spans="1:13">
      <c r="A90" s="300">
        <v>81</v>
      </c>
      <c r="B90" s="276" t="s">
        <v>104</v>
      </c>
      <c r="C90" s="276">
        <v>749.15</v>
      </c>
      <c r="D90" s="278">
        <v>748.11666666666667</v>
      </c>
      <c r="E90" s="278">
        <v>739.33333333333337</v>
      </c>
      <c r="F90" s="278">
        <v>729.51666666666665</v>
      </c>
      <c r="G90" s="278">
        <v>720.73333333333335</v>
      </c>
      <c r="H90" s="278">
        <v>757.93333333333339</v>
      </c>
      <c r="I90" s="278">
        <v>766.7166666666667</v>
      </c>
      <c r="J90" s="278">
        <v>776.53333333333342</v>
      </c>
      <c r="K90" s="276">
        <v>756.9</v>
      </c>
      <c r="L90" s="276">
        <v>738.3</v>
      </c>
      <c r="M90" s="276">
        <v>21.88175</v>
      </c>
    </row>
    <row r="91" spans="1:13">
      <c r="A91" s="300">
        <v>82</v>
      </c>
      <c r="B91" s="276" t="s">
        <v>247</v>
      </c>
      <c r="C91" s="276">
        <v>423.75</v>
      </c>
      <c r="D91" s="278">
        <v>428.31666666666666</v>
      </c>
      <c r="E91" s="278">
        <v>415.63333333333333</v>
      </c>
      <c r="F91" s="278">
        <v>407.51666666666665</v>
      </c>
      <c r="G91" s="278">
        <v>394.83333333333331</v>
      </c>
      <c r="H91" s="278">
        <v>436.43333333333334</v>
      </c>
      <c r="I91" s="278">
        <v>449.11666666666662</v>
      </c>
      <c r="J91" s="278">
        <v>457.23333333333335</v>
      </c>
      <c r="K91" s="276">
        <v>441</v>
      </c>
      <c r="L91" s="276">
        <v>420.2</v>
      </c>
      <c r="M91" s="276">
        <v>2.56257</v>
      </c>
    </row>
    <row r="92" spans="1:13">
      <c r="A92" s="300">
        <v>83</v>
      </c>
      <c r="B92" s="276" t="s">
        <v>248</v>
      </c>
      <c r="C92" s="276">
        <v>1393.75</v>
      </c>
      <c r="D92" s="278">
        <v>1395.5333333333335</v>
      </c>
      <c r="E92" s="278">
        <v>1373.2166666666672</v>
      </c>
      <c r="F92" s="278">
        <v>1352.6833333333336</v>
      </c>
      <c r="G92" s="278">
        <v>1330.3666666666672</v>
      </c>
      <c r="H92" s="278">
        <v>1416.0666666666671</v>
      </c>
      <c r="I92" s="278">
        <v>1438.3833333333332</v>
      </c>
      <c r="J92" s="278">
        <v>1458.916666666667</v>
      </c>
      <c r="K92" s="276">
        <v>1417.85</v>
      </c>
      <c r="L92" s="276">
        <v>1375</v>
      </c>
      <c r="M92" s="276">
        <v>10.843540000000001</v>
      </c>
    </row>
    <row r="93" spans="1:13">
      <c r="A93" s="300">
        <v>84</v>
      </c>
      <c r="B93" s="276" t="s">
        <v>105</v>
      </c>
      <c r="C93" s="276">
        <v>934.4</v>
      </c>
      <c r="D93" s="278">
        <v>923.54999999999984</v>
      </c>
      <c r="E93" s="278">
        <v>908.14999999999964</v>
      </c>
      <c r="F93" s="278">
        <v>881.89999999999975</v>
      </c>
      <c r="G93" s="278">
        <v>866.49999999999955</v>
      </c>
      <c r="H93" s="278">
        <v>949.79999999999973</v>
      </c>
      <c r="I93" s="278">
        <v>965.2</v>
      </c>
      <c r="J93" s="278">
        <v>991.44999999999982</v>
      </c>
      <c r="K93" s="276">
        <v>938.95</v>
      </c>
      <c r="L93" s="276">
        <v>897.3</v>
      </c>
      <c r="M93" s="276">
        <v>22.80218</v>
      </c>
    </row>
    <row r="94" spans="1:13">
      <c r="A94" s="300">
        <v>85</v>
      </c>
      <c r="B94" s="276" t="s">
        <v>250</v>
      </c>
      <c r="C94" s="276">
        <v>223.65</v>
      </c>
      <c r="D94" s="278">
        <v>221.13333333333333</v>
      </c>
      <c r="E94" s="278">
        <v>217.76666666666665</v>
      </c>
      <c r="F94" s="278">
        <v>211.88333333333333</v>
      </c>
      <c r="G94" s="278">
        <v>208.51666666666665</v>
      </c>
      <c r="H94" s="278">
        <v>227.01666666666665</v>
      </c>
      <c r="I94" s="278">
        <v>230.38333333333333</v>
      </c>
      <c r="J94" s="278">
        <v>236.26666666666665</v>
      </c>
      <c r="K94" s="276">
        <v>224.5</v>
      </c>
      <c r="L94" s="276">
        <v>215.25</v>
      </c>
      <c r="M94" s="276">
        <v>9.6535200000000003</v>
      </c>
    </row>
    <row r="95" spans="1:13">
      <c r="A95" s="300">
        <v>86</v>
      </c>
      <c r="B95" s="276" t="s">
        <v>386</v>
      </c>
      <c r="C95" s="276">
        <v>382.2</v>
      </c>
      <c r="D95" s="278">
        <v>380.38333333333327</v>
      </c>
      <c r="E95" s="278">
        <v>376.11666666666656</v>
      </c>
      <c r="F95" s="278">
        <v>370.0333333333333</v>
      </c>
      <c r="G95" s="278">
        <v>365.76666666666659</v>
      </c>
      <c r="H95" s="278">
        <v>386.46666666666653</v>
      </c>
      <c r="I95" s="278">
        <v>390.73333333333329</v>
      </c>
      <c r="J95" s="278">
        <v>396.81666666666649</v>
      </c>
      <c r="K95" s="276">
        <v>384.65</v>
      </c>
      <c r="L95" s="276">
        <v>374.3</v>
      </c>
      <c r="M95" s="276">
        <v>5.4479699999999998</v>
      </c>
    </row>
    <row r="96" spans="1:13">
      <c r="A96" s="300">
        <v>87</v>
      </c>
      <c r="B96" s="276" t="s">
        <v>106</v>
      </c>
      <c r="C96" s="276">
        <v>904.65</v>
      </c>
      <c r="D96" s="278">
        <v>904.08333333333337</v>
      </c>
      <c r="E96" s="278">
        <v>897.86666666666679</v>
      </c>
      <c r="F96" s="278">
        <v>891.08333333333337</v>
      </c>
      <c r="G96" s="278">
        <v>884.86666666666679</v>
      </c>
      <c r="H96" s="278">
        <v>910.86666666666679</v>
      </c>
      <c r="I96" s="278">
        <v>917.08333333333326</v>
      </c>
      <c r="J96" s="278">
        <v>923.86666666666679</v>
      </c>
      <c r="K96" s="276">
        <v>910.3</v>
      </c>
      <c r="L96" s="276">
        <v>897.3</v>
      </c>
      <c r="M96" s="276">
        <v>8.8604699999999994</v>
      </c>
    </row>
    <row r="97" spans="1:13">
      <c r="A97" s="300">
        <v>88</v>
      </c>
      <c r="B97" s="276" t="s">
        <v>108</v>
      </c>
      <c r="C97" s="276">
        <v>940.7</v>
      </c>
      <c r="D97" s="278">
        <v>940.56666666666661</v>
      </c>
      <c r="E97" s="278">
        <v>931.13333333333321</v>
      </c>
      <c r="F97" s="278">
        <v>921.56666666666661</v>
      </c>
      <c r="G97" s="278">
        <v>912.13333333333321</v>
      </c>
      <c r="H97" s="278">
        <v>950.13333333333321</v>
      </c>
      <c r="I97" s="278">
        <v>959.56666666666661</v>
      </c>
      <c r="J97" s="278">
        <v>969.13333333333321</v>
      </c>
      <c r="K97" s="276">
        <v>950</v>
      </c>
      <c r="L97" s="276">
        <v>931</v>
      </c>
      <c r="M97" s="276">
        <v>63.828090000000003</v>
      </c>
    </row>
    <row r="98" spans="1:13">
      <c r="A98" s="300">
        <v>89</v>
      </c>
      <c r="B98" s="276" t="s">
        <v>109</v>
      </c>
      <c r="C98" s="276">
        <v>2518.0500000000002</v>
      </c>
      <c r="D98" s="278">
        <v>2508.6833333333334</v>
      </c>
      <c r="E98" s="278">
        <v>2492.3666666666668</v>
      </c>
      <c r="F98" s="278">
        <v>2466.6833333333334</v>
      </c>
      <c r="G98" s="278">
        <v>2450.3666666666668</v>
      </c>
      <c r="H98" s="278">
        <v>2534.3666666666668</v>
      </c>
      <c r="I98" s="278">
        <v>2550.6833333333334</v>
      </c>
      <c r="J98" s="278">
        <v>2576.3666666666668</v>
      </c>
      <c r="K98" s="276">
        <v>2525</v>
      </c>
      <c r="L98" s="276">
        <v>2483</v>
      </c>
      <c r="M98" s="276">
        <v>29.024229999999999</v>
      </c>
    </row>
    <row r="99" spans="1:13">
      <c r="A99" s="300">
        <v>90</v>
      </c>
      <c r="B99" s="276" t="s">
        <v>252</v>
      </c>
      <c r="C99" s="276">
        <v>2908.7</v>
      </c>
      <c r="D99" s="278">
        <v>2903.9333333333329</v>
      </c>
      <c r="E99" s="278">
        <v>2880.8666666666659</v>
      </c>
      <c r="F99" s="278">
        <v>2853.0333333333328</v>
      </c>
      <c r="G99" s="278">
        <v>2829.9666666666658</v>
      </c>
      <c r="H99" s="278">
        <v>2931.766666666666</v>
      </c>
      <c r="I99" s="278">
        <v>2954.8333333333326</v>
      </c>
      <c r="J99" s="278">
        <v>2982.6666666666661</v>
      </c>
      <c r="K99" s="276">
        <v>2927</v>
      </c>
      <c r="L99" s="276">
        <v>2876.1</v>
      </c>
      <c r="M99" s="276">
        <v>2.37351</v>
      </c>
    </row>
    <row r="100" spans="1:13">
      <c r="A100" s="300">
        <v>91</v>
      </c>
      <c r="B100" s="276" t="s">
        <v>110</v>
      </c>
      <c r="C100" s="276">
        <v>1432.5</v>
      </c>
      <c r="D100" s="278">
        <v>1428.4666666666665</v>
      </c>
      <c r="E100" s="278">
        <v>1417.0333333333328</v>
      </c>
      <c r="F100" s="278">
        <v>1401.5666666666664</v>
      </c>
      <c r="G100" s="278">
        <v>1390.1333333333328</v>
      </c>
      <c r="H100" s="278">
        <v>1443.9333333333329</v>
      </c>
      <c r="I100" s="278">
        <v>1455.3666666666668</v>
      </c>
      <c r="J100" s="278">
        <v>1470.833333333333</v>
      </c>
      <c r="K100" s="276">
        <v>1439.9</v>
      </c>
      <c r="L100" s="276">
        <v>1413</v>
      </c>
      <c r="M100" s="276">
        <v>81.083629999999999</v>
      </c>
    </row>
    <row r="101" spans="1:13">
      <c r="A101" s="300">
        <v>92</v>
      </c>
      <c r="B101" s="276" t="s">
        <v>253</v>
      </c>
      <c r="C101" s="276">
        <v>675.7</v>
      </c>
      <c r="D101" s="278">
        <v>673.9</v>
      </c>
      <c r="E101" s="278">
        <v>668.8</v>
      </c>
      <c r="F101" s="278">
        <v>661.9</v>
      </c>
      <c r="G101" s="278">
        <v>656.8</v>
      </c>
      <c r="H101" s="278">
        <v>680.8</v>
      </c>
      <c r="I101" s="278">
        <v>685.90000000000009</v>
      </c>
      <c r="J101" s="278">
        <v>692.8</v>
      </c>
      <c r="K101" s="276">
        <v>679</v>
      </c>
      <c r="L101" s="276">
        <v>667</v>
      </c>
      <c r="M101" s="276">
        <v>28.861070000000002</v>
      </c>
    </row>
    <row r="102" spans="1:13">
      <c r="A102" s="300">
        <v>93</v>
      </c>
      <c r="B102" s="276" t="s">
        <v>111</v>
      </c>
      <c r="C102" s="276">
        <v>3101.4</v>
      </c>
      <c r="D102" s="278">
        <v>3091.65</v>
      </c>
      <c r="E102" s="278">
        <v>3075.3500000000004</v>
      </c>
      <c r="F102" s="278">
        <v>3049.3</v>
      </c>
      <c r="G102" s="278">
        <v>3033.0000000000005</v>
      </c>
      <c r="H102" s="278">
        <v>3117.7000000000003</v>
      </c>
      <c r="I102" s="278">
        <v>3134.0000000000005</v>
      </c>
      <c r="J102" s="278">
        <v>3160.05</v>
      </c>
      <c r="K102" s="276">
        <v>3107.95</v>
      </c>
      <c r="L102" s="276">
        <v>3065.6</v>
      </c>
      <c r="M102" s="276">
        <v>5.0575400000000004</v>
      </c>
    </row>
    <row r="103" spans="1:13">
      <c r="A103" s="300">
        <v>94</v>
      </c>
      <c r="B103" s="276" t="s">
        <v>114</v>
      </c>
      <c r="C103" s="276">
        <v>237.4</v>
      </c>
      <c r="D103" s="278">
        <v>236.4</v>
      </c>
      <c r="E103" s="278">
        <v>233.65</v>
      </c>
      <c r="F103" s="278">
        <v>229.9</v>
      </c>
      <c r="G103" s="278">
        <v>227.15</v>
      </c>
      <c r="H103" s="278">
        <v>240.15</v>
      </c>
      <c r="I103" s="278">
        <v>242.9</v>
      </c>
      <c r="J103" s="278">
        <v>246.65</v>
      </c>
      <c r="K103" s="276">
        <v>239.15</v>
      </c>
      <c r="L103" s="276">
        <v>232.65</v>
      </c>
      <c r="M103" s="276">
        <v>84.801159999999996</v>
      </c>
    </row>
    <row r="104" spans="1:13">
      <c r="A104" s="300">
        <v>95</v>
      </c>
      <c r="B104" s="276" t="s">
        <v>115</v>
      </c>
      <c r="C104" s="276">
        <v>216.45</v>
      </c>
      <c r="D104" s="278">
        <v>215.80000000000004</v>
      </c>
      <c r="E104" s="278">
        <v>214.70000000000007</v>
      </c>
      <c r="F104" s="278">
        <v>212.95000000000005</v>
      </c>
      <c r="G104" s="278">
        <v>211.85000000000008</v>
      </c>
      <c r="H104" s="278">
        <v>217.55000000000007</v>
      </c>
      <c r="I104" s="278">
        <v>218.65000000000003</v>
      </c>
      <c r="J104" s="278">
        <v>220.40000000000006</v>
      </c>
      <c r="K104" s="276">
        <v>216.9</v>
      </c>
      <c r="L104" s="276">
        <v>214.05</v>
      </c>
      <c r="M104" s="276">
        <v>39.450339999999997</v>
      </c>
    </row>
    <row r="105" spans="1:13">
      <c r="A105" s="300">
        <v>96</v>
      </c>
      <c r="B105" s="276" t="s">
        <v>116</v>
      </c>
      <c r="C105" s="276">
        <v>2406.6</v>
      </c>
      <c r="D105" s="278">
        <v>2399.0833333333335</v>
      </c>
      <c r="E105" s="278">
        <v>2383.5166666666669</v>
      </c>
      <c r="F105" s="278">
        <v>2360.4333333333334</v>
      </c>
      <c r="G105" s="278">
        <v>2344.8666666666668</v>
      </c>
      <c r="H105" s="278">
        <v>2422.166666666667</v>
      </c>
      <c r="I105" s="278">
        <v>2437.7333333333336</v>
      </c>
      <c r="J105" s="278">
        <v>2460.8166666666671</v>
      </c>
      <c r="K105" s="276">
        <v>2414.65</v>
      </c>
      <c r="L105" s="276">
        <v>2376</v>
      </c>
      <c r="M105" s="276">
        <v>19.248860000000001</v>
      </c>
    </row>
    <row r="106" spans="1:13">
      <c r="A106" s="300">
        <v>97</v>
      </c>
      <c r="B106" s="276" t="s">
        <v>254</v>
      </c>
      <c r="C106" s="276">
        <v>239.2</v>
      </c>
      <c r="D106" s="278">
        <v>239.20000000000002</v>
      </c>
      <c r="E106" s="278">
        <v>238.00000000000003</v>
      </c>
      <c r="F106" s="278">
        <v>236.8</v>
      </c>
      <c r="G106" s="278">
        <v>235.60000000000002</v>
      </c>
      <c r="H106" s="278">
        <v>240.40000000000003</v>
      </c>
      <c r="I106" s="278">
        <v>241.60000000000002</v>
      </c>
      <c r="J106" s="278">
        <v>242.80000000000004</v>
      </c>
      <c r="K106" s="276">
        <v>240.4</v>
      </c>
      <c r="L106" s="276">
        <v>238</v>
      </c>
      <c r="M106" s="276">
        <v>4.3935599999999999</v>
      </c>
    </row>
    <row r="107" spans="1:13">
      <c r="A107" s="300">
        <v>98</v>
      </c>
      <c r="B107" s="276" t="s">
        <v>255</v>
      </c>
      <c r="C107" s="276">
        <v>39.950000000000003</v>
      </c>
      <c r="D107" s="278">
        <v>39.966666666666669</v>
      </c>
      <c r="E107" s="278">
        <v>39.583333333333336</v>
      </c>
      <c r="F107" s="278">
        <v>39.216666666666669</v>
      </c>
      <c r="G107" s="278">
        <v>38.833333333333336</v>
      </c>
      <c r="H107" s="278">
        <v>40.333333333333336</v>
      </c>
      <c r="I107" s="278">
        <v>40.716666666666661</v>
      </c>
      <c r="J107" s="278">
        <v>41.083333333333336</v>
      </c>
      <c r="K107" s="276">
        <v>40.35</v>
      </c>
      <c r="L107" s="276">
        <v>39.6</v>
      </c>
      <c r="M107" s="276">
        <v>12.961119999999999</v>
      </c>
    </row>
    <row r="108" spans="1:13">
      <c r="A108" s="300">
        <v>99</v>
      </c>
      <c r="B108" s="276" t="s">
        <v>117</v>
      </c>
      <c r="C108" s="276">
        <v>214.85</v>
      </c>
      <c r="D108" s="278">
        <v>214.5</v>
      </c>
      <c r="E108" s="278">
        <v>211.7</v>
      </c>
      <c r="F108" s="278">
        <v>208.54999999999998</v>
      </c>
      <c r="G108" s="278">
        <v>205.74999999999997</v>
      </c>
      <c r="H108" s="278">
        <v>217.65</v>
      </c>
      <c r="I108" s="278">
        <v>220.45000000000002</v>
      </c>
      <c r="J108" s="278">
        <v>223.60000000000002</v>
      </c>
      <c r="K108" s="276">
        <v>217.3</v>
      </c>
      <c r="L108" s="276">
        <v>211.35</v>
      </c>
      <c r="M108" s="276">
        <v>156.52743000000001</v>
      </c>
    </row>
    <row r="109" spans="1:13">
      <c r="A109" s="300">
        <v>100</v>
      </c>
      <c r="B109" s="276" t="s">
        <v>118</v>
      </c>
      <c r="C109" s="276">
        <v>528.75</v>
      </c>
      <c r="D109" s="278">
        <v>528.76666666666665</v>
      </c>
      <c r="E109" s="278">
        <v>524.5333333333333</v>
      </c>
      <c r="F109" s="278">
        <v>520.31666666666661</v>
      </c>
      <c r="G109" s="278">
        <v>516.08333333333326</v>
      </c>
      <c r="H109" s="278">
        <v>532.98333333333335</v>
      </c>
      <c r="I109" s="278">
        <v>537.2166666666667</v>
      </c>
      <c r="J109" s="278">
        <v>541.43333333333339</v>
      </c>
      <c r="K109" s="276">
        <v>533</v>
      </c>
      <c r="L109" s="276">
        <v>524.54999999999995</v>
      </c>
      <c r="M109" s="276">
        <v>213.65141</v>
      </c>
    </row>
    <row r="110" spans="1:13">
      <c r="A110" s="300">
        <v>101</v>
      </c>
      <c r="B110" s="276" t="s">
        <v>256</v>
      </c>
      <c r="C110" s="276">
        <v>1510.1</v>
      </c>
      <c r="D110" s="278">
        <v>1515.55</v>
      </c>
      <c r="E110" s="278">
        <v>1490.8</v>
      </c>
      <c r="F110" s="278">
        <v>1471.5</v>
      </c>
      <c r="G110" s="278">
        <v>1446.75</v>
      </c>
      <c r="H110" s="278">
        <v>1534.85</v>
      </c>
      <c r="I110" s="278">
        <v>1559.6</v>
      </c>
      <c r="J110" s="278">
        <v>1578.8999999999999</v>
      </c>
      <c r="K110" s="276">
        <v>1540.3</v>
      </c>
      <c r="L110" s="276">
        <v>1496.25</v>
      </c>
      <c r="M110" s="276">
        <v>7.2189699999999997</v>
      </c>
    </row>
    <row r="111" spans="1:13">
      <c r="A111" s="300">
        <v>102</v>
      </c>
      <c r="B111" s="276" t="s">
        <v>119</v>
      </c>
      <c r="C111" s="276">
        <v>498.75</v>
      </c>
      <c r="D111" s="278">
        <v>497.51666666666665</v>
      </c>
      <c r="E111" s="278">
        <v>492.63333333333333</v>
      </c>
      <c r="F111" s="278">
        <v>486.51666666666665</v>
      </c>
      <c r="G111" s="278">
        <v>481.63333333333333</v>
      </c>
      <c r="H111" s="278">
        <v>503.63333333333333</v>
      </c>
      <c r="I111" s="278">
        <v>508.51666666666665</v>
      </c>
      <c r="J111" s="278">
        <v>514.63333333333333</v>
      </c>
      <c r="K111" s="276">
        <v>502.4</v>
      </c>
      <c r="L111" s="276">
        <v>491.4</v>
      </c>
      <c r="M111" s="276">
        <v>7.6317700000000004</v>
      </c>
    </row>
    <row r="112" spans="1:13">
      <c r="A112" s="300">
        <v>103</v>
      </c>
      <c r="B112" s="276" t="s">
        <v>257</v>
      </c>
      <c r="C112" s="276">
        <v>30.85</v>
      </c>
      <c r="D112" s="278">
        <v>31.166666666666668</v>
      </c>
      <c r="E112" s="278">
        <v>30.483333333333334</v>
      </c>
      <c r="F112" s="278">
        <v>30.116666666666667</v>
      </c>
      <c r="G112" s="278">
        <v>29.433333333333334</v>
      </c>
      <c r="H112" s="278">
        <v>31.533333333333335</v>
      </c>
      <c r="I112" s="278">
        <v>32.216666666666669</v>
      </c>
      <c r="J112" s="278">
        <v>32.583333333333336</v>
      </c>
      <c r="K112" s="276">
        <v>31.85</v>
      </c>
      <c r="L112" s="276">
        <v>30.8</v>
      </c>
      <c r="M112" s="276">
        <v>84.575609999999998</v>
      </c>
    </row>
    <row r="113" spans="1:13">
      <c r="A113" s="300">
        <v>104</v>
      </c>
      <c r="B113" s="276" t="s">
        <v>120</v>
      </c>
      <c r="C113" s="276">
        <v>10.199999999999999</v>
      </c>
      <c r="D113" s="278">
        <v>10.199999999999999</v>
      </c>
      <c r="E113" s="278">
        <v>10.049999999999999</v>
      </c>
      <c r="F113" s="278">
        <v>9.9</v>
      </c>
      <c r="G113" s="278">
        <v>9.75</v>
      </c>
      <c r="H113" s="278">
        <v>10.349999999999998</v>
      </c>
      <c r="I113" s="278">
        <v>10.499999999999996</v>
      </c>
      <c r="J113" s="278">
        <v>10.649999999999997</v>
      </c>
      <c r="K113" s="276">
        <v>10.35</v>
      </c>
      <c r="L113" s="276">
        <v>10.050000000000001</v>
      </c>
      <c r="M113" s="276">
        <v>1961.81871</v>
      </c>
    </row>
    <row r="114" spans="1:13">
      <c r="A114" s="300">
        <v>105</v>
      </c>
      <c r="B114" s="276" t="s">
        <v>121</v>
      </c>
      <c r="C114" s="276">
        <v>36.65</v>
      </c>
      <c r="D114" s="278">
        <v>36.5</v>
      </c>
      <c r="E114" s="278">
        <v>36.049999999999997</v>
      </c>
      <c r="F114" s="278">
        <v>35.449999999999996</v>
      </c>
      <c r="G114" s="278">
        <v>34.999999999999993</v>
      </c>
      <c r="H114" s="278">
        <v>37.1</v>
      </c>
      <c r="I114" s="278">
        <v>37.550000000000004</v>
      </c>
      <c r="J114" s="278">
        <v>38.150000000000006</v>
      </c>
      <c r="K114" s="276">
        <v>36.950000000000003</v>
      </c>
      <c r="L114" s="276">
        <v>35.9</v>
      </c>
      <c r="M114" s="276">
        <v>196.33681999999999</v>
      </c>
    </row>
    <row r="115" spans="1:13">
      <c r="A115" s="300">
        <v>106</v>
      </c>
      <c r="B115" s="276" t="s">
        <v>122</v>
      </c>
      <c r="C115" s="276">
        <v>505.55</v>
      </c>
      <c r="D115" s="278">
        <v>509.14999999999992</v>
      </c>
      <c r="E115" s="278">
        <v>498.79999999999984</v>
      </c>
      <c r="F115" s="278">
        <v>492.0499999999999</v>
      </c>
      <c r="G115" s="278">
        <v>481.69999999999982</v>
      </c>
      <c r="H115" s="278">
        <v>515.89999999999986</v>
      </c>
      <c r="I115" s="278">
        <v>526.24999999999989</v>
      </c>
      <c r="J115" s="278">
        <v>532.99999999999989</v>
      </c>
      <c r="K115" s="276">
        <v>519.5</v>
      </c>
      <c r="L115" s="276">
        <v>502.4</v>
      </c>
      <c r="M115" s="276">
        <v>64.240499999999997</v>
      </c>
    </row>
    <row r="116" spans="1:13">
      <c r="A116" s="300">
        <v>107</v>
      </c>
      <c r="B116" s="276" t="s">
        <v>260</v>
      </c>
      <c r="C116" s="276">
        <v>121.85</v>
      </c>
      <c r="D116" s="278">
        <v>121.84999999999998</v>
      </c>
      <c r="E116" s="278">
        <v>120.34999999999997</v>
      </c>
      <c r="F116" s="278">
        <v>118.84999999999998</v>
      </c>
      <c r="G116" s="278">
        <v>117.34999999999997</v>
      </c>
      <c r="H116" s="278">
        <v>123.34999999999997</v>
      </c>
      <c r="I116" s="278">
        <v>124.85</v>
      </c>
      <c r="J116" s="278">
        <v>126.34999999999997</v>
      </c>
      <c r="K116" s="276">
        <v>123.35</v>
      </c>
      <c r="L116" s="276">
        <v>120.35</v>
      </c>
      <c r="M116" s="276">
        <v>9.0352499999999996</v>
      </c>
    </row>
    <row r="117" spans="1:13">
      <c r="A117" s="300">
        <v>108</v>
      </c>
      <c r="B117" s="276" t="s">
        <v>123</v>
      </c>
      <c r="C117" s="276">
        <v>1689.7</v>
      </c>
      <c r="D117" s="278">
        <v>1689.1333333333332</v>
      </c>
      <c r="E117" s="278">
        <v>1677.8166666666664</v>
      </c>
      <c r="F117" s="278">
        <v>1665.9333333333332</v>
      </c>
      <c r="G117" s="278">
        <v>1654.6166666666663</v>
      </c>
      <c r="H117" s="278">
        <v>1701.0166666666664</v>
      </c>
      <c r="I117" s="278">
        <v>1712.333333333333</v>
      </c>
      <c r="J117" s="278">
        <v>1724.2166666666665</v>
      </c>
      <c r="K117" s="276">
        <v>1700.45</v>
      </c>
      <c r="L117" s="276">
        <v>1677.25</v>
      </c>
      <c r="M117" s="276">
        <v>10.653689999999999</v>
      </c>
    </row>
    <row r="118" spans="1:13">
      <c r="A118" s="300">
        <v>109</v>
      </c>
      <c r="B118" s="276" t="s">
        <v>124</v>
      </c>
      <c r="C118" s="276">
        <v>899.05</v>
      </c>
      <c r="D118" s="278">
        <v>903.25</v>
      </c>
      <c r="E118" s="278">
        <v>883.8</v>
      </c>
      <c r="F118" s="278">
        <v>868.55</v>
      </c>
      <c r="G118" s="278">
        <v>849.09999999999991</v>
      </c>
      <c r="H118" s="278">
        <v>918.5</v>
      </c>
      <c r="I118" s="278">
        <v>937.95</v>
      </c>
      <c r="J118" s="278">
        <v>953.2</v>
      </c>
      <c r="K118" s="276">
        <v>922.7</v>
      </c>
      <c r="L118" s="276">
        <v>888</v>
      </c>
      <c r="M118" s="276">
        <v>114.62263</v>
      </c>
    </row>
    <row r="119" spans="1:13">
      <c r="A119" s="300">
        <v>110</v>
      </c>
      <c r="B119" s="276" t="s">
        <v>3777</v>
      </c>
      <c r="C119" s="276">
        <v>231.45</v>
      </c>
      <c r="D119" s="278">
        <v>232.63333333333335</v>
      </c>
      <c r="E119" s="278">
        <v>227.8666666666667</v>
      </c>
      <c r="F119" s="278">
        <v>224.28333333333336</v>
      </c>
      <c r="G119" s="278">
        <v>219.51666666666671</v>
      </c>
      <c r="H119" s="278">
        <v>236.2166666666667</v>
      </c>
      <c r="I119" s="278">
        <v>240.98333333333335</v>
      </c>
      <c r="J119" s="278">
        <v>244.56666666666669</v>
      </c>
      <c r="K119" s="276">
        <v>237.4</v>
      </c>
      <c r="L119" s="276">
        <v>229.05</v>
      </c>
      <c r="M119" s="276">
        <v>47.140090000000001</v>
      </c>
    </row>
    <row r="120" spans="1:13">
      <c r="A120" s="300">
        <v>111</v>
      </c>
      <c r="B120" s="276" t="s">
        <v>126</v>
      </c>
      <c r="C120" s="276">
        <v>1246.8</v>
      </c>
      <c r="D120" s="278">
        <v>1246.0833333333333</v>
      </c>
      <c r="E120" s="278">
        <v>1238.8666666666666</v>
      </c>
      <c r="F120" s="278">
        <v>1230.9333333333334</v>
      </c>
      <c r="G120" s="278">
        <v>1223.7166666666667</v>
      </c>
      <c r="H120" s="278">
        <v>1254.0166666666664</v>
      </c>
      <c r="I120" s="278">
        <v>1261.2333333333331</v>
      </c>
      <c r="J120" s="278">
        <v>1269.1666666666663</v>
      </c>
      <c r="K120" s="276">
        <v>1253.3</v>
      </c>
      <c r="L120" s="276">
        <v>1238.1500000000001</v>
      </c>
      <c r="M120" s="276">
        <v>51.946899999999999</v>
      </c>
    </row>
    <row r="121" spans="1:13">
      <c r="A121" s="300">
        <v>112</v>
      </c>
      <c r="B121" s="276" t="s">
        <v>127</v>
      </c>
      <c r="C121" s="276">
        <v>90.9</v>
      </c>
      <c r="D121" s="278">
        <v>90.866666666666674</v>
      </c>
      <c r="E121" s="278">
        <v>90.033333333333346</v>
      </c>
      <c r="F121" s="278">
        <v>89.166666666666671</v>
      </c>
      <c r="G121" s="278">
        <v>88.333333333333343</v>
      </c>
      <c r="H121" s="278">
        <v>91.733333333333348</v>
      </c>
      <c r="I121" s="278">
        <v>92.566666666666663</v>
      </c>
      <c r="J121" s="278">
        <v>93.433333333333351</v>
      </c>
      <c r="K121" s="276">
        <v>91.7</v>
      </c>
      <c r="L121" s="276">
        <v>90</v>
      </c>
      <c r="M121" s="276">
        <v>134.21048999999999</v>
      </c>
    </row>
    <row r="122" spans="1:13">
      <c r="A122" s="300">
        <v>113</v>
      </c>
      <c r="B122" s="276" t="s">
        <v>262</v>
      </c>
      <c r="C122" s="276">
        <v>2175.5</v>
      </c>
      <c r="D122" s="278">
        <v>2172.2000000000003</v>
      </c>
      <c r="E122" s="278">
        <v>2150.4000000000005</v>
      </c>
      <c r="F122" s="278">
        <v>2125.3000000000002</v>
      </c>
      <c r="G122" s="278">
        <v>2103.5000000000005</v>
      </c>
      <c r="H122" s="278">
        <v>2197.3000000000006</v>
      </c>
      <c r="I122" s="278">
        <v>2219.1000000000008</v>
      </c>
      <c r="J122" s="278">
        <v>2244.2000000000007</v>
      </c>
      <c r="K122" s="276">
        <v>2194</v>
      </c>
      <c r="L122" s="276">
        <v>2147.1</v>
      </c>
      <c r="M122" s="276">
        <v>1.9836100000000001</v>
      </c>
    </row>
    <row r="123" spans="1:13">
      <c r="A123" s="300">
        <v>114</v>
      </c>
      <c r="B123" s="276" t="s">
        <v>2931</v>
      </c>
      <c r="C123" s="276">
        <v>1434.95</v>
      </c>
      <c r="D123" s="278">
        <v>1428.6499999999999</v>
      </c>
      <c r="E123" s="278">
        <v>1414.2999999999997</v>
      </c>
      <c r="F123" s="278">
        <v>1393.6499999999999</v>
      </c>
      <c r="G123" s="278">
        <v>1379.2999999999997</v>
      </c>
      <c r="H123" s="278">
        <v>1449.2999999999997</v>
      </c>
      <c r="I123" s="278">
        <v>1463.6499999999996</v>
      </c>
      <c r="J123" s="278">
        <v>1484.2999999999997</v>
      </c>
      <c r="K123" s="276">
        <v>1443</v>
      </c>
      <c r="L123" s="276">
        <v>1408</v>
      </c>
      <c r="M123" s="276">
        <v>16.372039999999998</v>
      </c>
    </row>
    <row r="124" spans="1:13">
      <c r="A124" s="300">
        <v>115</v>
      </c>
      <c r="B124" s="276" t="s">
        <v>128</v>
      </c>
      <c r="C124" s="276">
        <v>211.15</v>
      </c>
      <c r="D124" s="278">
        <v>211.4</v>
      </c>
      <c r="E124" s="278">
        <v>209.3</v>
      </c>
      <c r="F124" s="278">
        <v>207.45000000000002</v>
      </c>
      <c r="G124" s="278">
        <v>205.35000000000002</v>
      </c>
      <c r="H124" s="278">
        <v>213.25</v>
      </c>
      <c r="I124" s="278">
        <v>215.34999999999997</v>
      </c>
      <c r="J124" s="278">
        <v>217.2</v>
      </c>
      <c r="K124" s="276">
        <v>213.5</v>
      </c>
      <c r="L124" s="276">
        <v>209.55</v>
      </c>
      <c r="M124" s="276">
        <v>189.25262000000001</v>
      </c>
    </row>
    <row r="125" spans="1:13">
      <c r="A125" s="300">
        <v>116</v>
      </c>
      <c r="B125" s="276" t="s">
        <v>129</v>
      </c>
      <c r="C125" s="276">
        <v>265.95</v>
      </c>
      <c r="D125" s="278">
        <v>265.01666666666665</v>
      </c>
      <c r="E125" s="278">
        <v>261.13333333333333</v>
      </c>
      <c r="F125" s="278">
        <v>256.31666666666666</v>
      </c>
      <c r="G125" s="278">
        <v>252.43333333333334</v>
      </c>
      <c r="H125" s="278">
        <v>269.83333333333331</v>
      </c>
      <c r="I125" s="278">
        <v>273.71666666666664</v>
      </c>
      <c r="J125" s="278">
        <v>278.5333333333333</v>
      </c>
      <c r="K125" s="276">
        <v>268.89999999999998</v>
      </c>
      <c r="L125" s="276">
        <v>260.2</v>
      </c>
      <c r="M125" s="276">
        <v>94.491699999999994</v>
      </c>
    </row>
    <row r="126" spans="1:13">
      <c r="A126" s="300">
        <v>117</v>
      </c>
      <c r="B126" s="276" t="s">
        <v>263</v>
      </c>
      <c r="C126" s="276">
        <v>68.7</v>
      </c>
      <c r="D126" s="278">
        <v>68.533333333333346</v>
      </c>
      <c r="E126" s="278">
        <v>67.966666666666697</v>
      </c>
      <c r="F126" s="278">
        <v>67.233333333333348</v>
      </c>
      <c r="G126" s="278">
        <v>66.6666666666667</v>
      </c>
      <c r="H126" s="278">
        <v>69.266666666666694</v>
      </c>
      <c r="I126" s="278">
        <v>69.833333333333329</v>
      </c>
      <c r="J126" s="278">
        <v>70.566666666666691</v>
      </c>
      <c r="K126" s="276">
        <v>69.099999999999994</v>
      </c>
      <c r="L126" s="276">
        <v>67.8</v>
      </c>
      <c r="M126" s="276">
        <v>9.8250499999999992</v>
      </c>
    </row>
    <row r="127" spans="1:13">
      <c r="A127" s="300">
        <v>118</v>
      </c>
      <c r="B127" s="276" t="s">
        <v>130</v>
      </c>
      <c r="C127" s="276">
        <v>386.1</v>
      </c>
      <c r="D127" s="278">
        <v>384.2166666666667</v>
      </c>
      <c r="E127" s="278">
        <v>380.53333333333342</v>
      </c>
      <c r="F127" s="278">
        <v>374.9666666666667</v>
      </c>
      <c r="G127" s="278">
        <v>371.28333333333342</v>
      </c>
      <c r="H127" s="278">
        <v>389.78333333333342</v>
      </c>
      <c r="I127" s="278">
        <v>393.4666666666667</v>
      </c>
      <c r="J127" s="278">
        <v>399.03333333333342</v>
      </c>
      <c r="K127" s="276">
        <v>387.9</v>
      </c>
      <c r="L127" s="276">
        <v>378.65</v>
      </c>
      <c r="M127" s="276">
        <v>46.371740000000003</v>
      </c>
    </row>
    <row r="128" spans="1:13">
      <c r="A128" s="300">
        <v>119</v>
      </c>
      <c r="B128" s="276" t="s">
        <v>264</v>
      </c>
      <c r="C128" s="276">
        <v>848</v>
      </c>
      <c r="D128" s="278">
        <v>857.33333333333337</v>
      </c>
      <c r="E128" s="278">
        <v>835.66666666666674</v>
      </c>
      <c r="F128" s="278">
        <v>823.33333333333337</v>
      </c>
      <c r="G128" s="278">
        <v>801.66666666666674</v>
      </c>
      <c r="H128" s="278">
        <v>869.66666666666674</v>
      </c>
      <c r="I128" s="278">
        <v>891.33333333333348</v>
      </c>
      <c r="J128" s="278">
        <v>903.66666666666674</v>
      </c>
      <c r="K128" s="276">
        <v>879</v>
      </c>
      <c r="L128" s="276">
        <v>845</v>
      </c>
      <c r="M128" s="276">
        <v>7.9074499999999999</v>
      </c>
    </row>
    <row r="129" spans="1:13">
      <c r="A129" s="300">
        <v>120</v>
      </c>
      <c r="B129" s="276" t="s">
        <v>131</v>
      </c>
      <c r="C129" s="276">
        <v>2682.15</v>
      </c>
      <c r="D129" s="278">
        <v>2691.3833333333337</v>
      </c>
      <c r="E129" s="278">
        <v>2657.2166666666672</v>
      </c>
      <c r="F129" s="278">
        <v>2632.2833333333333</v>
      </c>
      <c r="G129" s="278">
        <v>2598.1166666666668</v>
      </c>
      <c r="H129" s="278">
        <v>2716.3166666666675</v>
      </c>
      <c r="I129" s="278">
        <v>2750.4833333333345</v>
      </c>
      <c r="J129" s="278">
        <v>2775.4166666666679</v>
      </c>
      <c r="K129" s="276">
        <v>2725.55</v>
      </c>
      <c r="L129" s="276">
        <v>2666.45</v>
      </c>
      <c r="M129" s="276">
        <v>7.0096299999999996</v>
      </c>
    </row>
    <row r="130" spans="1:13">
      <c r="A130" s="300">
        <v>121</v>
      </c>
      <c r="B130" s="276" t="s">
        <v>133</v>
      </c>
      <c r="C130" s="276">
        <v>2017.95</v>
      </c>
      <c r="D130" s="278">
        <v>2014.6499999999999</v>
      </c>
      <c r="E130" s="278">
        <v>2002.2999999999997</v>
      </c>
      <c r="F130" s="278">
        <v>1986.6499999999999</v>
      </c>
      <c r="G130" s="278">
        <v>1974.2999999999997</v>
      </c>
      <c r="H130" s="278">
        <v>2030.2999999999997</v>
      </c>
      <c r="I130" s="278">
        <v>2042.6499999999996</v>
      </c>
      <c r="J130" s="278">
        <v>2058.2999999999997</v>
      </c>
      <c r="K130" s="276">
        <v>2027</v>
      </c>
      <c r="L130" s="276">
        <v>1999</v>
      </c>
      <c r="M130" s="276">
        <v>26.574310000000001</v>
      </c>
    </row>
    <row r="131" spans="1:13">
      <c r="A131" s="300">
        <v>122</v>
      </c>
      <c r="B131" s="276" t="s">
        <v>134</v>
      </c>
      <c r="C131" s="276">
        <v>93.1</v>
      </c>
      <c r="D131" s="278">
        <v>93.233333333333348</v>
      </c>
      <c r="E131" s="278">
        <v>92.016666666666694</v>
      </c>
      <c r="F131" s="278">
        <v>90.933333333333351</v>
      </c>
      <c r="G131" s="278">
        <v>89.716666666666697</v>
      </c>
      <c r="H131" s="278">
        <v>94.316666666666691</v>
      </c>
      <c r="I131" s="278">
        <v>95.533333333333331</v>
      </c>
      <c r="J131" s="278">
        <v>96.616666666666688</v>
      </c>
      <c r="K131" s="276">
        <v>94.45</v>
      </c>
      <c r="L131" s="276">
        <v>92.15</v>
      </c>
      <c r="M131" s="276">
        <v>89.112960000000001</v>
      </c>
    </row>
    <row r="132" spans="1:13">
      <c r="A132" s="300">
        <v>123</v>
      </c>
      <c r="B132" s="276" t="s">
        <v>358</v>
      </c>
      <c r="C132" s="276">
        <v>2318.6999999999998</v>
      </c>
      <c r="D132" s="278">
        <v>2312.9333333333334</v>
      </c>
      <c r="E132" s="278">
        <v>2293.9666666666667</v>
      </c>
      <c r="F132" s="278">
        <v>2269.2333333333331</v>
      </c>
      <c r="G132" s="278">
        <v>2250.2666666666664</v>
      </c>
      <c r="H132" s="278">
        <v>2337.666666666667</v>
      </c>
      <c r="I132" s="278">
        <v>2356.6333333333341</v>
      </c>
      <c r="J132" s="278">
        <v>2381.3666666666672</v>
      </c>
      <c r="K132" s="276">
        <v>2331.9</v>
      </c>
      <c r="L132" s="276">
        <v>2288.1999999999998</v>
      </c>
      <c r="M132" s="276">
        <v>0.72318000000000005</v>
      </c>
    </row>
    <row r="133" spans="1:13">
      <c r="A133" s="300">
        <v>124</v>
      </c>
      <c r="B133" s="276" t="s">
        <v>135</v>
      </c>
      <c r="C133" s="276">
        <v>360.3</v>
      </c>
      <c r="D133" s="278">
        <v>360.8</v>
      </c>
      <c r="E133" s="278">
        <v>355.6</v>
      </c>
      <c r="F133" s="278">
        <v>350.90000000000003</v>
      </c>
      <c r="G133" s="278">
        <v>345.70000000000005</v>
      </c>
      <c r="H133" s="278">
        <v>365.5</v>
      </c>
      <c r="I133" s="278">
        <v>370.69999999999993</v>
      </c>
      <c r="J133" s="278">
        <v>375.4</v>
      </c>
      <c r="K133" s="276">
        <v>366</v>
      </c>
      <c r="L133" s="276">
        <v>356.1</v>
      </c>
      <c r="M133" s="276">
        <v>43.955869999999997</v>
      </c>
    </row>
    <row r="134" spans="1:13">
      <c r="A134" s="300">
        <v>125</v>
      </c>
      <c r="B134" s="276" t="s">
        <v>136</v>
      </c>
      <c r="C134" s="276">
        <v>1292.05</v>
      </c>
      <c r="D134" s="278">
        <v>1286.4666666666665</v>
      </c>
      <c r="E134" s="278">
        <v>1276.583333333333</v>
      </c>
      <c r="F134" s="278">
        <v>1261.1166666666666</v>
      </c>
      <c r="G134" s="278">
        <v>1251.2333333333331</v>
      </c>
      <c r="H134" s="278">
        <v>1301.9333333333329</v>
      </c>
      <c r="I134" s="278">
        <v>1311.8166666666666</v>
      </c>
      <c r="J134" s="278">
        <v>1327.2833333333328</v>
      </c>
      <c r="K134" s="276">
        <v>1296.3499999999999</v>
      </c>
      <c r="L134" s="276">
        <v>1271</v>
      </c>
      <c r="M134" s="276">
        <v>28.663920000000001</v>
      </c>
    </row>
    <row r="135" spans="1:13">
      <c r="A135" s="300">
        <v>126</v>
      </c>
      <c r="B135" s="276" t="s">
        <v>266</v>
      </c>
      <c r="C135" s="276">
        <v>3661.15</v>
      </c>
      <c r="D135" s="278">
        <v>3633.9500000000003</v>
      </c>
      <c r="E135" s="278">
        <v>3593.0000000000005</v>
      </c>
      <c r="F135" s="278">
        <v>3524.8500000000004</v>
      </c>
      <c r="G135" s="278">
        <v>3483.9000000000005</v>
      </c>
      <c r="H135" s="278">
        <v>3702.1000000000004</v>
      </c>
      <c r="I135" s="278">
        <v>3743.05</v>
      </c>
      <c r="J135" s="278">
        <v>3811.2000000000003</v>
      </c>
      <c r="K135" s="276">
        <v>3674.9</v>
      </c>
      <c r="L135" s="276">
        <v>3565.8</v>
      </c>
      <c r="M135" s="276">
        <v>2.6955100000000001</v>
      </c>
    </row>
    <row r="136" spans="1:13">
      <c r="A136" s="300">
        <v>127</v>
      </c>
      <c r="B136" s="276" t="s">
        <v>265</v>
      </c>
      <c r="C136" s="276">
        <v>2338.65</v>
      </c>
      <c r="D136" s="278">
        <v>2344.4</v>
      </c>
      <c r="E136" s="278">
        <v>2304.25</v>
      </c>
      <c r="F136" s="278">
        <v>2269.85</v>
      </c>
      <c r="G136" s="278">
        <v>2229.6999999999998</v>
      </c>
      <c r="H136" s="278">
        <v>2378.8000000000002</v>
      </c>
      <c r="I136" s="278">
        <v>2418.9500000000007</v>
      </c>
      <c r="J136" s="278">
        <v>2453.3500000000004</v>
      </c>
      <c r="K136" s="276">
        <v>2384.5500000000002</v>
      </c>
      <c r="L136" s="276">
        <v>2310</v>
      </c>
      <c r="M136" s="276">
        <v>2.25448</v>
      </c>
    </row>
    <row r="137" spans="1:13">
      <c r="A137" s="300">
        <v>128</v>
      </c>
      <c r="B137" s="276" t="s">
        <v>137</v>
      </c>
      <c r="C137" s="276">
        <v>977.6</v>
      </c>
      <c r="D137" s="278">
        <v>974.69999999999993</v>
      </c>
      <c r="E137" s="278">
        <v>967.39999999999986</v>
      </c>
      <c r="F137" s="278">
        <v>957.19999999999993</v>
      </c>
      <c r="G137" s="278">
        <v>949.89999999999986</v>
      </c>
      <c r="H137" s="278">
        <v>984.89999999999986</v>
      </c>
      <c r="I137" s="278">
        <v>992.19999999999982</v>
      </c>
      <c r="J137" s="278">
        <v>1002.3999999999999</v>
      </c>
      <c r="K137" s="276">
        <v>982</v>
      </c>
      <c r="L137" s="276">
        <v>964.5</v>
      </c>
      <c r="M137" s="276">
        <v>19.118230000000001</v>
      </c>
    </row>
    <row r="138" spans="1:13">
      <c r="A138" s="300">
        <v>129</v>
      </c>
      <c r="B138" s="276" t="s">
        <v>138</v>
      </c>
      <c r="C138" s="276">
        <v>720.7</v>
      </c>
      <c r="D138" s="278">
        <v>716.44999999999993</v>
      </c>
      <c r="E138" s="278">
        <v>708.59999999999991</v>
      </c>
      <c r="F138" s="278">
        <v>696.5</v>
      </c>
      <c r="G138" s="278">
        <v>688.65</v>
      </c>
      <c r="H138" s="278">
        <v>728.54999999999984</v>
      </c>
      <c r="I138" s="278">
        <v>736.4</v>
      </c>
      <c r="J138" s="278">
        <v>748.49999999999977</v>
      </c>
      <c r="K138" s="276">
        <v>724.3</v>
      </c>
      <c r="L138" s="276">
        <v>704.35</v>
      </c>
      <c r="M138" s="276">
        <v>32.190359999999998</v>
      </c>
    </row>
    <row r="139" spans="1:13">
      <c r="A139" s="300">
        <v>130</v>
      </c>
      <c r="B139" s="276" t="s">
        <v>139</v>
      </c>
      <c r="C139" s="276">
        <v>174.25</v>
      </c>
      <c r="D139" s="278">
        <v>174.21666666666667</v>
      </c>
      <c r="E139" s="278">
        <v>172.13333333333333</v>
      </c>
      <c r="F139" s="278">
        <v>170.01666666666665</v>
      </c>
      <c r="G139" s="278">
        <v>167.93333333333331</v>
      </c>
      <c r="H139" s="278">
        <v>176.33333333333334</v>
      </c>
      <c r="I139" s="278">
        <v>178.41666666666666</v>
      </c>
      <c r="J139" s="278">
        <v>180.53333333333336</v>
      </c>
      <c r="K139" s="276">
        <v>176.3</v>
      </c>
      <c r="L139" s="276">
        <v>172.1</v>
      </c>
      <c r="M139" s="276">
        <v>55.209679999999999</v>
      </c>
    </row>
    <row r="140" spans="1:13">
      <c r="A140" s="300">
        <v>131</v>
      </c>
      <c r="B140" s="276" t="s">
        <v>140</v>
      </c>
      <c r="C140" s="276">
        <v>165.6</v>
      </c>
      <c r="D140" s="278">
        <v>165.53333333333333</v>
      </c>
      <c r="E140" s="278">
        <v>163.86666666666667</v>
      </c>
      <c r="F140" s="278">
        <v>162.13333333333335</v>
      </c>
      <c r="G140" s="278">
        <v>160.4666666666667</v>
      </c>
      <c r="H140" s="278">
        <v>167.26666666666665</v>
      </c>
      <c r="I140" s="278">
        <v>168.93333333333334</v>
      </c>
      <c r="J140" s="278">
        <v>170.66666666666663</v>
      </c>
      <c r="K140" s="276">
        <v>167.2</v>
      </c>
      <c r="L140" s="276">
        <v>163.80000000000001</v>
      </c>
      <c r="M140" s="276">
        <v>44.090960000000003</v>
      </c>
    </row>
    <row r="141" spans="1:13">
      <c r="A141" s="300">
        <v>132</v>
      </c>
      <c r="B141" s="276" t="s">
        <v>141</v>
      </c>
      <c r="C141" s="276">
        <v>403.45</v>
      </c>
      <c r="D141" s="278">
        <v>404.98333333333335</v>
      </c>
      <c r="E141" s="278">
        <v>399.4666666666667</v>
      </c>
      <c r="F141" s="278">
        <v>395.48333333333335</v>
      </c>
      <c r="G141" s="278">
        <v>389.9666666666667</v>
      </c>
      <c r="H141" s="278">
        <v>408.9666666666667</v>
      </c>
      <c r="I141" s="278">
        <v>414.48333333333335</v>
      </c>
      <c r="J141" s="278">
        <v>418.4666666666667</v>
      </c>
      <c r="K141" s="276">
        <v>410.5</v>
      </c>
      <c r="L141" s="276">
        <v>401</v>
      </c>
      <c r="M141" s="276">
        <v>21.483699999999999</v>
      </c>
    </row>
    <row r="142" spans="1:13">
      <c r="A142" s="300">
        <v>133</v>
      </c>
      <c r="B142" s="276" t="s">
        <v>142</v>
      </c>
      <c r="C142" s="276">
        <v>7612.9</v>
      </c>
      <c r="D142" s="278">
        <v>7559.3</v>
      </c>
      <c r="E142" s="278">
        <v>7483.6</v>
      </c>
      <c r="F142" s="278">
        <v>7354.3</v>
      </c>
      <c r="G142" s="278">
        <v>7278.6</v>
      </c>
      <c r="H142" s="278">
        <v>7688.6</v>
      </c>
      <c r="I142" s="278">
        <v>7764.2999999999993</v>
      </c>
      <c r="J142" s="278">
        <v>7893.6</v>
      </c>
      <c r="K142" s="276">
        <v>7635</v>
      </c>
      <c r="L142" s="276">
        <v>7430</v>
      </c>
      <c r="M142" s="276">
        <v>10.298</v>
      </c>
    </row>
    <row r="143" spans="1:13">
      <c r="A143" s="300">
        <v>134</v>
      </c>
      <c r="B143" s="276" t="s">
        <v>143</v>
      </c>
      <c r="C143" s="276">
        <v>577.75</v>
      </c>
      <c r="D143" s="278">
        <v>576.61666666666667</v>
      </c>
      <c r="E143" s="278">
        <v>572.73333333333335</v>
      </c>
      <c r="F143" s="278">
        <v>567.7166666666667</v>
      </c>
      <c r="G143" s="278">
        <v>563.83333333333337</v>
      </c>
      <c r="H143" s="278">
        <v>581.63333333333333</v>
      </c>
      <c r="I143" s="278">
        <v>585.51666666666677</v>
      </c>
      <c r="J143" s="278">
        <v>590.5333333333333</v>
      </c>
      <c r="K143" s="276">
        <v>580.5</v>
      </c>
      <c r="L143" s="276">
        <v>571.6</v>
      </c>
      <c r="M143" s="276">
        <v>18.589729999999999</v>
      </c>
    </row>
    <row r="144" spans="1:13">
      <c r="A144" s="300">
        <v>135</v>
      </c>
      <c r="B144" s="276" t="s">
        <v>144</v>
      </c>
      <c r="C144" s="276">
        <v>683.85</v>
      </c>
      <c r="D144" s="278">
        <v>682.36666666666667</v>
      </c>
      <c r="E144" s="278">
        <v>674.48333333333335</v>
      </c>
      <c r="F144" s="278">
        <v>665.11666666666667</v>
      </c>
      <c r="G144" s="278">
        <v>657.23333333333335</v>
      </c>
      <c r="H144" s="278">
        <v>691.73333333333335</v>
      </c>
      <c r="I144" s="278">
        <v>699.61666666666679</v>
      </c>
      <c r="J144" s="278">
        <v>708.98333333333335</v>
      </c>
      <c r="K144" s="276">
        <v>690.25</v>
      </c>
      <c r="L144" s="276">
        <v>673</v>
      </c>
      <c r="M144" s="276">
        <v>8.5222899999999999</v>
      </c>
    </row>
    <row r="145" spans="1:13">
      <c r="A145" s="300">
        <v>136</v>
      </c>
      <c r="B145" s="276" t="s">
        <v>145</v>
      </c>
      <c r="C145" s="276">
        <v>1070.4000000000001</v>
      </c>
      <c r="D145" s="278">
        <v>1077</v>
      </c>
      <c r="E145" s="278">
        <v>1059</v>
      </c>
      <c r="F145" s="278">
        <v>1047.5999999999999</v>
      </c>
      <c r="G145" s="278">
        <v>1029.5999999999999</v>
      </c>
      <c r="H145" s="278">
        <v>1088.4000000000001</v>
      </c>
      <c r="I145" s="278">
        <v>1106.4000000000001</v>
      </c>
      <c r="J145" s="278">
        <v>1117.8000000000002</v>
      </c>
      <c r="K145" s="276">
        <v>1095</v>
      </c>
      <c r="L145" s="276">
        <v>1065.5999999999999</v>
      </c>
      <c r="M145" s="276">
        <v>10.84657</v>
      </c>
    </row>
    <row r="146" spans="1:13">
      <c r="A146" s="300">
        <v>137</v>
      </c>
      <c r="B146" s="276" t="s">
        <v>146</v>
      </c>
      <c r="C146" s="276">
        <v>1629.95</v>
      </c>
      <c r="D146" s="278">
        <v>1624.3500000000001</v>
      </c>
      <c r="E146" s="278">
        <v>1613.3000000000002</v>
      </c>
      <c r="F146" s="278">
        <v>1596.65</v>
      </c>
      <c r="G146" s="278">
        <v>1585.6000000000001</v>
      </c>
      <c r="H146" s="278">
        <v>1641.0000000000002</v>
      </c>
      <c r="I146" s="278">
        <v>1652.05</v>
      </c>
      <c r="J146" s="278">
        <v>1668.7000000000003</v>
      </c>
      <c r="K146" s="276">
        <v>1635.4</v>
      </c>
      <c r="L146" s="276">
        <v>1607.7</v>
      </c>
      <c r="M146" s="276">
        <v>9.0371500000000005</v>
      </c>
    </row>
    <row r="147" spans="1:13">
      <c r="A147" s="300">
        <v>138</v>
      </c>
      <c r="B147" s="276" t="s">
        <v>147</v>
      </c>
      <c r="C147" s="276">
        <v>160.55000000000001</v>
      </c>
      <c r="D147" s="278">
        <v>159.08333333333334</v>
      </c>
      <c r="E147" s="278">
        <v>156.76666666666668</v>
      </c>
      <c r="F147" s="278">
        <v>152.98333333333335</v>
      </c>
      <c r="G147" s="278">
        <v>150.66666666666669</v>
      </c>
      <c r="H147" s="278">
        <v>162.86666666666667</v>
      </c>
      <c r="I147" s="278">
        <v>165.18333333333334</v>
      </c>
      <c r="J147" s="278">
        <v>168.96666666666667</v>
      </c>
      <c r="K147" s="276">
        <v>161.4</v>
      </c>
      <c r="L147" s="276">
        <v>155.30000000000001</v>
      </c>
      <c r="M147" s="276">
        <v>94.753460000000004</v>
      </c>
    </row>
    <row r="148" spans="1:13">
      <c r="A148" s="300">
        <v>139</v>
      </c>
      <c r="B148" s="276" t="s">
        <v>268</v>
      </c>
      <c r="C148" s="276">
        <v>1590.4</v>
      </c>
      <c r="D148" s="278">
        <v>1571.8333333333333</v>
      </c>
      <c r="E148" s="278">
        <v>1544.6666666666665</v>
      </c>
      <c r="F148" s="278">
        <v>1498.9333333333332</v>
      </c>
      <c r="G148" s="278">
        <v>1471.7666666666664</v>
      </c>
      <c r="H148" s="278">
        <v>1617.5666666666666</v>
      </c>
      <c r="I148" s="278">
        <v>1644.7333333333331</v>
      </c>
      <c r="J148" s="278">
        <v>1690.4666666666667</v>
      </c>
      <c r="K148" s="276">
        <v>1599</v>
      </c>
      <c r="L148" s="276">
        <v>1526.1</v>
      </c>
      <c r="M148" s="276">
        <v>2.6178499999999998</v>
      </c>
    </row>
    <row r="149" spans="1:13">
      <c r="A149" s="300">
        <v>140</v>
      </c>
      <c r="B149" s="276" t="s">
        <v>148</v>
      </c>
      <c r="C149" s="276">
        <v>76925.100000000006</v>
      </c>
      <c r="D149" s="278">
        <v>76632.616666666669</v>
      </c>
      <c r="E149" s="278">
        <v>75592.483333333337</v>
      </c>
      <c r="F149" s="278">
        <v>74259.866666666669</v>
      </c>
      <c r="G149" s="278">
        <v>73219.733333333337</v>
      </c>
      <c r="H149" s="278">
        <v>77965.233333333337</v>
      </c>
      <c r="I149" s="278">
        <v>79005.366666666669</v>
      </c>
      <c r="J149" s="278">
        <v>80337.983333333337</v>
      </c>
      <c r="K149" s="276">
        <v>77672.75</v>
      </c>
      <c r="L149" s="276">
        <v>75300</v>
      </c>
      <c r="M149" s="276">
        <v>0.16170999999999999</v>
      </c>
    </row>
    <row r="150" spans="1:13">
      <c r="A150" s="300">
        <v>141</v>
      </c>
      <c r="B150" s="276" t="s">
        <v>267</v>
      </c>
      <c r="C150" s="276">
        <v>35.25</v>
      </c>
      <c r="D150" s="278">
        <v>35.050000000000004</v>
      </c>
      <c r="E150" s="278">
        <v>34.20000000000001</v>
      </c>
      <c r="F150" s="278">
        <v>33.150000000000006</v>
      </c>
      <c r="G150" s="278">
        <v>32.300000000000011</v>
      </c>
      <c r="H150" s="278">
        <v>36.100000000000009</v>
      </c>
      <c r="I150" s="278">
        <v>36.950000000000003</v>
      </c>
      <c r="J150" s="278">
        <v>38.000000000000007</v>
      </c>
      <c r="K150" s="276">
        <v>35.9</v>
      </c>
      <c r="L150" s="276">
        <v>34</v>
      </c>
      <c r="M150" s="276">
        <v>43.407899999999998</v>
      </c>
    </row>
    <row r="151" spans="1:13">
      <c r="A151" s="300">
        <v>142</v>
      </c>
      <c r="B151" s="276" t="s">
        <v>149</v>
      </c>
      <c r="C151" s="276">
        <v>1212.45</v>
      </c>
      <c r="D151" s="278">
        <v>1210.7666666666667</v>
      </c>
      <c r="E151" s="278">
        <v>1202.6833333333334</v>
      </c>
      <c r="F151" s="278">
        <v>1192.9166666666667</v>
      </c>
      <c r="G151" s="278">
        <v>1184.8333333333335</v>
      </c>
      <c r="H151" s="278">
        <v>1220.5333333333333</v>
      </c>
      <c r="I151" s="278">
        <v>1228.6166666666668</v>
      </c>
      <c r="J151" s="278">
        <v>1238.3833333333332</v>
      </c>
      <c r="K151" s="276">
        <v>1218.8499999999999</v>
      </c>
      <c r="L151" s="276">
        <v>1201</v>
      </c>
      <c r="M151" s="276">
        <v>6.0470800000000002</v>
      </c>
    </row>
    <row r="152" spans="1:13">
      <c r="A152" s="300">
        <v>143</v>
      </c>
      <c r="B152" s="276" t="s">
        <v>3161</v>
      </c>
      <c r="C152" s="276">
        <v>300.2</v>
      </c>
      <c r="D152" s="278">
        <v>301.86666666666662</v>
      </c>
      <c r="E152" s="278">
        <v>297.78333333333325</v>
      </c>
      <c r="F152" s="278">
        <v>295.36666666666662</v>
      </c>
      <c r="G152" s="278">
        <v>291.28333333333325</v>
      </c>
      <c r="H152" s="278">
        <v>304.28333333333325</v>
      </c>
      <c r="I152" s="278">
        <v>308.36666666666662</v>
      </c>
      <c r="J152" s="278">
        <v>310.78333333333325</v>
      </c>
      <c r="K152" s="276">
        <v>305.95</v>
      </c>
      <c r="L152" s="276">
        <v>299.45</v>
      </c>
      <c r="M152" s="276">
        <v>7.7202799999999998</v>
      </c>
    </row>
    <row r="153" spans="1:13">
      <c r="A153" s="300">
        <v>144</v>
      </c>
      <c r="B153" s="276" t="s">
        <v>269</v>
      </c>
      <c r="C153" s="276">
        <v>968.5</v>
      </c>
      <c r="D153" s="278">
        <v>962.05000000000007</v>
      </c>
      <c r="E153" s="278">
        <v>952.10000000000014</v>
      </c>
      <c r="F153" s="278">
        <v>935.7</v>
      </c>
      <c r="G153" s="278">
        <v>925.75000000000011</v>
      </c>
      <c r="H153" s="278">
        <v>978.45000000000016</v>
      </c>
      <c r="I153" s="278">
        <v>988.4000000000002</v>
      </c>
      <c r="J153" s="278">
        <v>1004.8000000000002</v>
      </c>
      <c r="K153" s="276">
        <v>972</v>
      </c>
      <c r="L153" s="276">
        <v>945.65</v>
      </c>
      <c r="M153" s="276">
        <v>3.2621500000000001</v>
      </c>
    </row>
    <row r="154" spans="1:13">
      <c r="A154" s="300">
        <v>145</v>
      </c>
      <c r="B154" s="276" t="s">
        <v>150</v>
      </c>
      <c r="C154" s="276">
        <v>41.55</v>
      </c>
      <c r="D154" s="278">
        <v>41.666666666666664</v>
      </c>
      <c r="E154" s="278">
        <v>40.883333333333326</v>
      </c>
      <c r="F154" s="278">
        <v>40.216666666666661</v>
      </c>
      <c r="G154" s="278">
        <v>39.433333333333323</v>
      </c>
      <c r="H154" s="278">
        <v>42.333333333333329</v>
      </c>
      <c r="I154" s="278">
        <v>43.116666666666674</v>
      </c>
      <c r="J154" s="278">
        <v>43.783333333333331</v>
      </c>
      <c r="K154" s="276">
        <v>42.45</v>
      </c>
      <c r="L154" s="276">
        <v>41</v>
      </c>
      <c r="M154" s="276">
        <v>197.62935999999999</v>
      </c>
    </row>
    <row r="155" spans="1:13">
      <c r="A155" s="300">
        <v>146</v>
      </c>
      <c r="B155" s="276" t="s">
        <v>261</v>
      </c>
      <c r="C155" s="276">
        <v>4777.7</v>
      </c>
      <c r="D155" s="278">
        <v>4747.8</v>
      </c>
      <c r="E155" s="278">
        <v>4703.6000000000004</v>
      </c>
      <c r="F155" s="278">
        <v>4629.5</v>
      </c>
      <c r="G155" s="278">
        <v>4585.3</v>
      </c>
      <c r="H155" s="278">
        <v>4821.9000000000005</v>
      </c>
      <c r="I155" s="278">
        <v>4866.0999999999995</v>
      </c>
      <c r="J155" s="278">
        <v>4940.2000000000007</v>
      </c>
      <c r="K155" s="276">
        <v>4792</v>
      </c>
      <c r="L155" s="276">
        <v>4673.7</v>
      </c>
      <c r="M155" s="276">
        <v>5.0729800000000003</v>
      </c>
    </row>
    <row r="156" spans="1:13">
      <c r="A156" s="300">
        <v>147</v>
      </c>
      <c r="B156" s="276" t="s">
        <v>153</v>
      </c>
      <c r="C156" s="276">
        <v>18379.25</v>
      </c>
      <c r="D156" s="278">
        <v>18359.083333333332</v>
      </c>
      <c r="E156" s="278">
        <v>18250.166666666664</v>
      </c>
      <c r="F156" s="278">
        <v>18121.083333333332</v>
      </c>
      <c r="G156" s="278">
        <v>18012.166666666664</v>
      </c>
      <c r="H156" s="278">
        <v>18488.166666666664</v>
      </c>
      <c r="I156" s="278">
        <v>18597.083333333328</v>
      </c>
      <c r="J156" s="278">
        <v>18726.166666666664</v>
      </c>
      <c r="K156" s="276">
        <v>18468</v>
      </c>
      <c r="L156" s="276">
        <v>18230</v>
      </c>
      <c r="M156" s="276">
        <v>0.93654000000000004</v>
      </c>
    </row>
    <row r="157" spans="1:13">
      <c r="A157" s="300">
        <v>148</v>
      </c>
      <c r="B157" s="276" t="s">
        <v>270</v>
      </c>
      <c r="C157" s="276">
        <v>23.15</v>
      </c>
      <c r="D157" s="278">
        <v>23.083333333333332</v>
      </c>
      <c r="E157" s="278">
        <v>22.966666666666665</v>
      </c>
      <c r="F157" s="278">
        <v>22.783333333333331</v>
      </c>
      <c r="G157" s="278">
        <v>22.666666666666664</v>
      </c>
      <c r="H157" s="278">
        <v>23.266666666666666</v>
      </c>
      <c r="I157" s="278">
        <v>23.383333333333333</v>
      </c>
      <c r="J157" s="278">
        <v>23.566666666666666</v>
      </c>
      <c r="K157" s="276">
        <v>23.2</v>
      </c>
      <c r="L157" s="276">
        <v>22.9</v>
      </c>
      <c r="M157" s="276">
        <v>42.609349999999999</v>
      </c>
    </row>
    <row r="158" spans="1:13">
      <c r="A158" s="300">
        <v>149</v>
      </c>
      <c r="B158" s="276" t="s">
        <v>155</v>
      </c>
      <c r="C158" s="276">
        <v>115.9</v>
      </c>
      <c r="D158" s="278">
        <v>115.16666666666667</v>
      </c>
      <c r="E158" s="278">
        <v>113.43333333333334</v>
      </c>
      <c r="F158" s="278">
        <v>110.96666666666667</v>
      </c>
      <c r="G158" s="278">
        <v>109.23333333333333</v>
      </c>
      <c r="H158" s="278">
        <v>117.63333333333334</v>
      </c>
      <c r="I158" s="278">
        <v>119.36666666666666</v>
      </c>
      <c r="J158" s="278">
        <v>121.83333333333334</v>
      </c>
      <c r="K158" s="276">
        <v>116.9</v>
      </c>
      <c r="L158" s="276">
        <v>112.7</v>
      </c>
      <c r="M158" s="276">
        <v>78.615889999999993</v>
      </c>
    </row>
    <row r="159" spans="1:13">
      <c r="A159" s="300">
        <v>150</v>
      </c>
      <c r="B159" s="276" t="s">
        <v>156</v>
      </c>
      <c r="C159" s="276">
        <v>99.1</v>
      </c>
      <c r="D159" s="278">
        <v>98.983333333333334</v>
      </c>
      <c r="E159" s="278">
        <v>98.316666666666663</v>
      </c>
      <c r="F159" s="278">
        <v>97.533333333333331</v>
      </c>
      <c r="G159" s="278">
        <v>96.86666666666666</v>
      </c>
      <c r="H159" s="278">
        <v>99.766666666666666</v>
      </c>
      <c r="I159" s="278">
        <v>100.43333333333332</v>
      </c>
      <c r="J159" s="278">
        <v>101.21666666666667</v>
      </c>
      <c r="K159" s="276">
        <v>99.65</v>
      </c>
      <c r="L159" s="276">
        <v>98.2</v>
      </c>
      <c r="M159" s="276">
        <v>302.81285000000003</v>
      </c>
    </row>
    <row r="160" spans="1:13">
      <c r="A160" s="300">
        <v>151</v>
      </c>
      <c r="B160" s="276" t="s">
        <v>271</v>
      </c>
      <c r="C160" s="276">
        <v>567.95000000000005</v>
      </c>
      <c r="D160" s="278">
        <v>559.25</v>
      </c>
      <c r="E160" s="278">
        <v>547.79999999999995</v>
      </c>
      <c r="F160" s="278">
        <v>527.65</v>
      </c>
      <c r="G160" s="278">
        <v>516.19999999999993</v>
      </c>
      <c r="H160" s="278">
        <v>579.4</v>
      </c>
      <c r="I160" s="278">
        <v>590.85</v>
      </c>
      <c r="J160" s="278">
        <v>611</v>
      </c>
      <c r="K160" s="276">
        <v>570.70000000000005</v>
      </c>
      <c r="L160" s="276">
        <v>539.1</v>
      </c>
      <c r="M160" s="276">
        <v>6.6205299999999996</v>
      </c>
    </row>
    <row r="161" spans="1:13">
      <c r="A161" s="300">
        <v>152</v>
      </c>
      <c r="B161" s="276" t="s">
        <v>272</v>
      </c>
      <c r="C161" s="276">
        <v>3225.15</v>
      </c>
      <c r="D161" s="278">
        <v>3221.8833333333332</v>
      </c>
      <c r="E161" s="278">
        <v>3205.2666666666664</v>
      </c>
      <c r="F161" s="278">
        <v>3185.3833333333332</v>
      </c>
      <c r="G161" s="278">
        <v>3168.7666666666664</v>
      </c>
      <c r="H161" s="278">
        <v>3241.7666666666664</v>
      </c>
      <c r="I161" s="278">
        <v>3258.3833333333332</v>
      </c>
      <c r="J161" s="278">
        <v>3278.2666666666664</v>
      </c>
      <c r="K161" s="276">
        <v>3238.5</v>
      </c>
      <c r="L161" s="276">
        <v>3202</v>
      </c>
      <c r="M161" s="276">
        <v>0.32849</v>
      </c>
    </row>
    <row r="162" spans="1:13">
      <c r="A162" s="300">
        <v>153</v>
      </c>
      <c r="B162" s="276" t="s">
        <v>157</v>
      </c>
      <c r="C162" s="276">
        <v>110.55</v>
      </c>
      <c r="D162" s="278">
        <v>110.51666666666667</v>
      </c>
      <c r="E162" s="278">
        <v>109.53333333333333</v>
      </c>
      <c r="F162" s="278">
        <v>108.51666666666667</v>
      </c>
      <c r="G162" s="278">
        <v>107.53333333333333</v>
      </c>
      <c r="H162" s="278">
        <v>111.53333333333333</v>
      </c>
      <c r="I162" s="278">
        <v>112.51666666666665</v>
      </c>
      <c r="J162" s="278">
        <v>113.53333333333333</v>
      </c>
      <c r="K162" s="276">
        <v>111.5</v>
      </c>
      <c r="L162" s="276">
        <v>109.5</v>
      </c>
      <c r="M162" s="276">
        <v>6.2388000000000003</v>
      </c>
    </row>
    <row r="163" spans="1:13">
      <c r="A163" s="300">
        <v>154</v>
      </c>
      <c r="B163" s="276" t="s">
        <v>158</v>
      </c>
      <c r="C163" s="276">
        <v>93.25</v>
      </c>
      <c r="D163" s="278">
        <v>93.5</v>
      </c>
      <c r="E163" s="278">
        <v>92.5</v>
      </c>
      <c r="F163" s="278">
        <v>91.75</v>
      </c>
      <c r="G163" s="278">
        <v>90.75</v>
      </c>
      <c r="H163" s="278">
        <v>94.25</v>
      </c>
      <c r="I163" s="278">
        <v>95.25</v>
      </c>
      <c r="J163" s="278">
        <v>96</v>
      </c>
      <c r="K163" s="276">
        <v>94.5</v>
      </c>
      <c r="L163" s="276">
        <v>92.75</v>
      </c>
      <c r="M163" s="276">
        <v>159.60704999999999</v>
      </c>
    </row>
    <row r="164" spans="1:13">
      <c r="A164" s="300">
        <v>155</v>
      </c>
      <c r="B164" s="276" t="s">
        <v>159</v>
      </c>
      <c r="C164" s="276">
        <v>27336.1</v>
      </c>
      <c r="D164" s="278">
        <v>27355.333333333332</v>
      </c>
      <c r="E164" s="278">
        <v>26990.716666666664</v>
      </c>
      <c r="F164" s="278">
        <v>26645.333333333332</v>
      </c>
      <c r="G164" s="278">
        <v>26280.716666666664</v>
      </c>
      <c r="H164" s="278">
        <v>27700.716666666664</v>
      </c>
      <c r="I164" s="278">
        <v>28065.333333333332</v>
      </c>
      <c r="J164" s="278">
        <v>28410.716666666664</v>
      </c>
      <c r="K164" s="276">
        <v>27719.95</v>
      </c>
      <c r="L164" s="276">
        <v>27009.95</v>
      </c>
      <c r="M164" s="276">
        <v>0.22713</v>
      </c>
    </row>
    <row r="165" spans="1:13">
      <c r="A165" s="300">
        <v>156</v>
      </c>
      <c r="B165" s="276" t="s">
        <v>160</v>
      </c>
      <c r="C165" s="276">
        <v>1435.8</v>
      </c>
      <c r="D165" s="278">
        <v>1426.2333333333336</v>
      </c>
      <c r="E165" s="278">
        <v>1412.4666666666672</v>
      </c>
      <c r="F165" s="278">
        <v>1389.1333333333337</v>
      </c>
      <c r="G165" s="278">
        <v>1375.3666666666672</v>
      </c>
      <c r="H165" s="278">
        <v>1449.5666666666671</v>
      </c>
      <c r="I165" s="278">
        <v>1463.3333333333335</v>
      </c>
      <c r="J165" s="278">
        <v>1486.666666666667</v>
      </c>
      <c r="K165" s="276">
        <v>1440</v>
      </c>
      <c r="L165" s="276">
        <v>1402.9</v>
      </c>
      <c r="M165" s="276">
        <v>8.4852799999999995</v>
      </c>
    </row>
    <row r="166" spans="1:13">
      <c r="A166" s="300">
        <v>157</v>
      </c>
      <c r="B166" s="276" t="s">
        <v>161</v>
      </c>
      <c r="C166" s="276">
        <v>246.5</v>
      </c>
      <c r="D166" s="278">
        <v>247.96666666666667</v>
      </c>
      <c r="E166" s="278">
        <v>244.63333333333333</v>
      </c>
      <c r="F166" s="278">
        <v>242.76666666666665</v>
      </c>
      <c r="G166" s="278">
        <v>239.43333333333331</v>
      </c>
      <c r="H166" s="278">
        <v>249.83333333333334</v>
      </c>
      <c r="I166" s="278">
        <v>253.16666666666666</v>
      </c>
      <c r="J166" s="278">
        <v>255.03333333333336</v>
      </c>
      <c r="K166" s="276">
        <v>251.3</v>
      </c>
      <c r="L166" s="276">
        <v>246.1</v>
      </c>
      <c r="M166" s="276">
        <v>37.651609999999998</v>
      </c>
    </row>
    <row r="167" spans="1:13">
      <c r="A167" s="300">
        <v>158</v>
      </c>
      <c r="B167" s="276" t="s">
        <v>162</v>
      </c>
      <c r="C167" s="276">
        <v>114.55</v>
      </c>
      <c r="D167" s="278">
        <v>114.86666666666667</v>
      </c>
      <c r="E167" s="278">
        <v>113.28333333333335</v>
      </c>
      <c r="F167" s="278">
        <v>112.01666666666667</v>
      </c>
      <c r="G167" s="278">
        <v>110.43333333333334</v>
      </c>
      <c r="H167" s="278">
        <v>116.13333333333335</v>
      </c>
      <c r="I167" s="278">
        <v>117.71666666666667</v>
      </c>
      <c r="J167" s="278">
        <v>118.98333333333336</v>
      </c>
      <c r="K167" s="276">
        <v>116.45</v>
      </c>
      <c r="L167" s="276">
        <v>113.6</v>
      </c>
      <c r="M167" s="276">
        <v>39.064210000000003</v>
      </c>
    </row>
    <row r="168" spans="1:13">
      <c r="A168" s="300">
        <v>159</v>
      </c>
      <c r="B168" s="276" t="s">
        <v>275</v>
      </c>
      <c r="C168" s="276">
        <v>5112.5</v>
      </c>
      <c r="D168" s="278">
        <v>5125.8166666666666</v>
      </c>
      <c r="E168" s="278">
        <v>5091.6833333333334</v>
      </c>
      <c r="F168" s="278">
        <v>5070.8666666666668</v>
      </c>
      <c r="G168" s="278">
        <v>5036.7333333333336</v>
      </c>
      <c r="H168" s="278">
        <v>5146.6333333333332</v>
      </c>
      <c r="I168" s="278">
        <v>5180.7666666666664</v>
      </c>
      <c r="J168" s="278">
        <v>5201.583333333333</v>
      </c>
      <c r="K168" s="276">
        <v>5159.95</v>
      </c>
      <c r="L168" s="276">
        <v>5105</v>
      </c>
      <c r="M168" s="276">
        <v>0.45279000000000003</v>
      </c>
    </row>
    <row r="169" spans="1:13">
      <c r="A169" s="300">
        <v>160</v>
      </c>
      <c r="B169" s="276" t="s">
        <v>277</v>
      </c>
      <c r="C169" s="276">
        <v>11183.05</v>
      </c>
      <c r="D169" s="278">
        <v>11179.35</v>
      </c>
      <c r="E169" s="278">
        <v>11014.7</v>
      </c>
      <c r="F169" s="278">
        <v>10846.35</v>
      </c>
      <c r="G169" s="278">
        <v>10681.7</v>
      </c>
      <c r="H169" s="278">
        <v>11347.7</v>
      </c>
      <c r="I169" s="278">
        <v>11512.349999999999</v>
      </c>
      <c r="J169" s="278">
        <v>11680.7</v>
      </c>
      <c r="K169" s="276">
        <v>11344</v>
      </c>
      <c r="L169" s="276">
        <v>11011</v>
      </c>
      <c r="M169" s="276">
        <v>0.19796</v>
      </c>
    </row>
    <row r="170" spans="1:13">
      <c r="A170" s="300">
        <v>161</v>
      </c>
      <c r="B170" s="276" t="s">
        <v>163</v>
      </c>
      <c r="C170" s="276">
        <v>1749.7</v>
      </c>
      <c r="D170" s="278">
        <v>1753.4166666666667</v>
      </c>
      <c r="E170" s="278">
        <v>1736.8833333333334</v>
      </c>
      <c r="F170" s="278">
        <v>1724.0666666666666</v>
      </c>
      <c r="G170" s="278">
        <v>1707.5333333333333</v>
      </c>
      <c r="H170" s="278">
        <v>1766.2333333333336</v>
      </c>
      <c r="I170" s="278">
        <v>1782.7666666666669</v>
      </c>
      <c r="J170" s="278">
        <v>1795.5833333333337</v>
      </c>
      <c r="K170" s="276">
        <v>1769.95</v>
      </c>
      <c r="L170" s="276">
        <v>1740.6</v>
      </c>
      <c r="M170" s="276">
        <v>7.1191800000000001</v>
      </c>
    </row>
    <row r="171" spans="1:13">
      <c r="A171" s="300">
        <v>162</v>
      </c>
      <c r="B171" s="276" t="s">
        <v>273</v>
      </c>
      <c r="C171" s="276">
        <v>2209.9</v>
      </c>
      <c r="D171" s="278">
        <v>2213.2999999999997</v>
      </c>
      <c r="E171" s="278">
        <v>2196.5999999999995</v>
      </c>
      <c r="F171" s="278">
        <v>2183.2999999999997</v>
      </c>
      <c r="G171" s="278">
        <v>2166.5999999999995</v>
      </c>
      <c r="H171" s="278">
        <v>2226.5999999999995</v>
      </c>
      <c r="I171" s="278">
        <v>2243.2999999999993</v>
      </c>
      <c r="J171" s="278">
        <v>2256.5999999999995</v>
      </c>
      <c r="K171" s="276">
        <v>2230</v>
      </c>
      <c r="L171" s="276">
        <v>2200</v>
      </c>
      <c r="M171" s="276">
        <v>1.1153900000000001</v>
      </c>
    </row>
    <row r="172" spans="1:13">
      <c r="A172" s="300">
        <v>163</v>
      </c>
      <c r="B172" s="276" t="s">
        <v>164</v>
      </c>
      <c r="C172" s="276">
        <v>32.75</v>
      </c>
      <c r="D172" s="278">
        <v>32.933333333333337</v>
      </c>
      <c r="E172" s="278">
        <v>32.166666666666671</v>
      </c>
      <c r="F172" s="278">
        <v>31.583333333333336</v>
      </c>
      <c r="G172" s="278">
        <v>30.81666666666667</v>
      </c>
      <c r="H172" s="278">
        <v>33.516666666666673</v>
      </c>
      <c r="I172" s="278">
        <v>34.283333333333339</v>
      </c>
      <c r="J172" s="278">
        <v>34.866666666666674</v>
      </c>
      <c r="K172" s="276">
        <v>33.700000000000003</v>
      </c>
      <c r="L172" s="276">
        <v>32.35</v>
      </c>
      <c r="M172" s="276">
        <v>925.97922000000005</v>
      </c>
    </row>
    <row r="173" spans="1:13">
      <c r="A173" s="300">
        <v>164</v>
      </c>
      <c r="B173" s="276" t="s">
        <v>274</v>
      </c>
      <c r="C173" s="276">
        <v>357.05</v>
      </c>
      <c r="D173" s="278">
        <v>358.26666666666671</v>
      </c>
      <c r="E173" s="278">
        <v>353.88333333333344</v>
      </c>
      <c r="F173" s="278">
        <v>350.71666666666675</v>
      </c>
      <c r="G173" s="278">
        <v>346.33333333333348</v>
      </c>
      <c r="H173" s="278">
        <v>361.43333333333339</v>
      </c>
      <c r="I173" s="278">
        <v>365.81666666666672</v>
      </c>
      <c r="J173" s="278">
        <v>368.98333333333335</v>
      </c>
      <c r="K173" s="276">
        <v>362.65</v>
      </c>
      <c r="L173" s="276">
        <v>355.1</v>
      </c>
      <c r="M173" s="276">
        <v>0.81832000000000005</v>
      </c>
    </row>
    <row r="174" spans="1:13">
      <c r="A174" s="300">
        <v>165</v>
      </c>
      <c r="B174" s="276" t="s">
        <v>491</v>
      </c>
      <c r="C174" s="276">
        <v>1032.95</v>
      </c>
      <c r="D174" s="278">
        <v>1033.9333333333334</v>
      </c>
      <c r="E174" s="278">
        <v>1024.0166666666669</v>
      </c>
      <c r="F174" s="278">
        <v>1015.0833333333335</v>
      </c>
      <c r="G174" s="278">
        <v>1005.166666666667</v>
      </c>
      <c r="H174" s="278">
        <v>1042.8666666666668</v>
      </c>
      <c r="I174" s="278">
        <v>1052.7833333333333</v>
      </c>
      <c r="J174" s="278">
        <v>1061.7166666666667</v>
      </c>
      <c r="K174" s="276">
        <v>1043.8499999999999</v>
      </c>
      <c r="L174" s="276">
        <v>1025</v>
      </c>
      <c r="M174" s="276">
        <v>1.0502400000000001</v>
      </c>
    </row>
    <row r="175" spans="1:13">
      <c r="A175" s="300">
        <v>166</v>
      </c>
      <c r="B175" s="276" t="s">
        <v>165</v>
      </c>
      <c r="C175" s="276">
        <v>190.2</v>
      </c>
      <c r="D175" s="278">
        <v>189.2166666666667</v>
      </c>
      <c r="E175" s="278">
        <v>187.78333333333339</v>
      </c>
      <c r="F175" s="278">
        <v>185.3666666666667</v>
      </c>
      <c r="G175" s="278">
        <v>183.93333333333339</v>
      </c>
      <c r="H175" s="278">
        <v>191.63333333333338</v>
      </c>
      <c r="I175" s="278">
        <v>193.06666666666666</v>
      </c>
      <c r="J175" s="278">
        <v>195.48333333333338</v>
      </c>
      <c r="K175" s="276">
        <v>190.65</v>
      </c>
      <c r="L175" s="276">
        <v>186.8</v>
      </c>
      <c r="M175" s="276">
        <v>107.62081000000001</v>
      </c>
    </row>
    <row r="176" spans="1:13">
      <c r="A176" s="300">
        <v>167</v>
      </c>
      <c r="B176" s="276" t="s">
        <v>276</v>
      </c>
      <c r="C176" s="276">
        <v>264.89999999999998</v>
      </c>
      <c r="D176" s="278">
        <v>265.8</v>
      </c>
      <c r="E176" s="278">
        <v>260.70000000000005</v>
      </c>
      <c r="F176" s="278">
        <v>256.50000000000006</v>
      </c>
      <c r="G176" s="278">
        <v>251.40000000000009</v>
      </c>
      <c r="H176" s="278">
        <v>270</v>
      </c>
      <c r="I176" s="278">
        <v>275.10000000000002</v>
      </c>
      <c r="J176" s="278">
        <v>279.29999999999995</v>
      </c>
      <c r="K176" s="276">
        <v>270.89999999999998</v>
      </c>
      <c r="L176" s="276">
        <v>261.60000000000002</v>
      </c>
      <c r="M176" s="276">
        <v>6.3992599999999999</v>
      </c>
    </row>
    <row r="177" spans="1:13">
      <c r="A177" s="300">
        <v>168</v>
      </c>
      <c r="B177" s="276" t="s">
        <v>278</v>
      </c>
      <c r="C177" s="276">
        <v>542.5</v>
      </c>
      <c r="D177" s="278">
        <v>537.16666666666663</v>
      </c>
      <c r="E177" s="278">
        <v>526.33333333333326</v>
      </c>
      <c r="F177" s="278">
        <v>510.16666666666663</v>
      </c>
      <c r="G177" s="278">
        <v>499.33333333333326</v>
      </c>
      <c r="H177" s="278">
        <v>553.33333333333326</v>
      </c>
      <c r="I177" s="278">
        <v>564.16666666666652</v>
      </c>
      <c r="J177" s="278">
        <v>580.33333333333326</v>
      </c>
      <c r="K177" s="276">
        <v>548</v>
      </c>
      <c r="L177" s="276">
        <v>521</v>
      </c>
      <c r="M177" s="276">
        <v>6.2131800000000004</v>
      </c>
    </row>
    <row r="178" spans="1:13">
      <c r="A178" s="300">
        <v>169</v>
      </c>
      <c r="B178" s="276" t="s">
        <v>279</v>
      </c>
      <c r="C178" s="276">
        <v>486.8</v>
      </c>
      <c r="D178" s="278">
        <v>487.7166666666667</v>
      </c>
      <c r="E178" s="278">
        <v>480.38333333333338</v>
      </c>
      <c r="F178" s="278">
        <v>473.9666666666667</v>
      </c>
      <c r="G178" s="278">
        <v>466.63333333333338</v>
      </c>
      <c r="H178" s="278">
        <v>494.13333333333338</v>
      </c>
      <c r="I178" s="278">
        <v>501.46666666666664</v>
      </c>
      <c r="J178" s="278">
        <v>507.88333333333338</v>
      </c>
      <c r="K178" s="276">
        <v>495.05</v>
      </c>
      <c r="L178" s="276">
        <v>481.3</v>
      </c>
      <c r="M178" s="276">
        <v>1.0784800000000001</v>
      </c>
    </row>
    <row r="179" spans="1:13">
      <c r="A179" s="300">
        <v>170</v>
      </c>
      <c r="B179" s="276" t="s">
        <v>167</v>
      </c>
      <c r="C179" s="276">
        <v>813.9</v>
      </c>
      <c r="D179" s="278">
        <v>802.30000000000007</v>
      </c>
      <c r="E179" s="278">
        <v>784.70000000000016</v>
      </c>
      <c r="F179" s="278">
        <v>755.50000000000011</v>
      </c>
      <c r="G179" s="278">
        <v>737.9000000000002</v>
      </c>
      <c r="H179" s="278">
        <v>831.50000000000011</v>
      </c>
      <c r="I179" s="278">
        <v>849.1</v>
      </c>
      <c r="J179" s="278">
        <v>878.30000000000007</v>
      </c>
      <c r="K179" s="276">
        <v>819.9</v>
      </c>
      <c r="L179" s="276">
        <v>773.1</v>
      </c>
      <c r="M179" s="276">
        <v>16.482489999999999</v>
      </c>
    </row>
    <row r="180" spans="1:13">
      <c r="A180" s="300">
        <v>171</v>
      </c>
      <c r="B180" s="276" t="s">
        <v>168</v>
      </c>
      <c r="C180" s="276">
        <v>232.5</v>
      </c>
      <c r="D180" s="278">
        <v>231.53333333333333</v>
      </c>
      <c r="E180" s="278">
        <v>229.06666666666666</v>
      </c>
      <c r="F180" s="278">
        <v>225.63333333333333</v>
      </c>
      <c r="G180" s="278">
        <v>223.16666666666666</v>
      </c>
      <c r="H180" s="278">
        <v>234.96666666666667</v>
      </c>
      <c r="I180" s="278">
        <v>237.43333333333331</v>
      </c>
      <c r="J180" s="278">
        <v>240.86666666666667</v>
      </c>
      <c r="K180" s="276">
        <v>234</v>
      </c>
      <c r="L180" s="276">
        <v>228.1</v>
      </c>
      <c r="M180" s="276">
        <v>117.2024</v>
      </c>
    </row>
    <row r="181" spans="1:13">
      <c r="A181" s="300">
        <v>172</v>
      </c>
      <c r="B181" s="276" t="s">
        <v>169</v>
      </c>
      <c r="C181" s="276">
        <v>132.6</v>
      </c>
      <c r="D181" s="278">
        <v>133.13333333333333</v>
      </c>
      <c r="E181" s="278">
        <v>130.81666666666666</v>
      </c>
      <c r="F181" s="278">
        <v>129.03333333333333</v>
      </c>
      <c r="G181" s="278">
        <v>126.71666666666667</v>
      </c>
      <c r="H181" s="278">
        <v>134.91666666666666</v>
      </c>
      <c r="I181" s="278">
        <v>137.23333333333332</v>
      </c>
      <c r="J181" s="278">
        <v>139.01666666666665</v>
      </c>
      <c r="K181" s="276">
        <v>135.44999999999999</v>
      </c>
      <c r="L181" s="276">
        <v>131.35</v>
      </c>
      <c r="M181" s="276">
        <v>46.197270000000003</v>
      </c>
    </row>
    <row r="182" spans="1:13">
      <c r="A182" s="300">
        <v>173</v>
      </c>
      <c r="B182" s="276" t="s">
        <v>170</v>
      </c>
      <c r="C182" s="276">
        <v>1995.5</v>
      </c>
      <c r="D182" s="278">
        <v>1992.75</v>
      </c>
      <c r="E182" s="278">
        <v>1978.3</v>
      </c>
      <c r="F182" s="278">
        <v>1961.1</v>
      </c>
      <c r="G182" s="278">
        <v>1946.6499999999999</v>
      </c>
      <c r="H182" s="278">
        <v>2009.95</v>
      </c>
      <c r="I182" s="278">
        <v>2024.3999999999999</v>
      </c>
      <c r="J182" s="278">
        <v>2041.6000000000001</v>
      </c>
      <c r="K182" s="276">
        <v>2007.2</v>
      </c>
      <c r="L182" s="276">
        <v>1975.55</v>
      </c>
      <c r="M182" s="276">
        <v>101.73132</v>
      </c>
    </row>
    <row r="183" spans="1:13">
      <c r="A183" s="300">
        <v>174</v>
      </c>
      <c r="B183" s="276" t="s">
        <v>171</v>
      </c>
      <c r="C183" s="276">
        <v>69.75</v>
      </c>
      <c r="D183" s="278">
        <v>68.100000000000009</v>
      </c>
      <c r="E183" s="278">
        <v>65.300000000000011</v>
      </c>
      <c r="F183" s="278">
        <v>60.85</v>
      </c>
      <c r="G183" s="278">
        <v>58.050000000000004</v>
      </c>
      <c r="H183" s="278">
        <v>72.550000000000011</v>
      </c>
      <c r="I183" s="278">
        <v>75.349999999999994</v>
      </c>
      <c r="J183" s="278">
        <v>79.800000000000026</v>
      </c>
      <c r="K183" s="276">
        <v>70.900000000000006</v>
      </c>
      <c r="L183" s="276">
        <v>63.65</v>
      </c>
      <c r="M183" s="276">
        <v>741.51917000000003</v>
      </c>
    </row>
    <row r="184" spans="1:13">
      <c r="A184" s="300">
        <v>175</v>
      </c>
      <c r="B184" s="276" t="s">
        <v>3523</v>
      </c>
      <c r="C184" s="276">
        <v>850.85</v>
      </c>
      <c r="D184" s="278">
        <v>848.5</v>
      </c>
      <c r="E184" s="278">
        <v>843.5</v>
      </c>
      <c r="F184" s="278">
        <v>836.15</v>
      </c>
      <c r="G184" s="278">
        <v>831.15</v>
      </c>
      <c r="H184" s="278">
        <v>855.85</v>
      </c>
      <c r="I184" s="278">
        <v>860.85</v>
      </c>
      <c r="J184" s="278">
        <v>868.2</v>
      </c>
      <c r="K184" s="276">
        <v>853.5</v>
      </c>
      <c r="L184" s="276">
        <v>841.15</v>
      </c>
      <c r="M184" s="276">
        <v>9.0638000000000005</v>
      </c>
    </row>
    <row r="185" spans="1:13">
      <c r="A185" s="300">
        <v>176</v>
      </c>
      <c r="B185" s="276" t="s">
        <v>280</v>
      </c>
      <c r="C185" s="276">
        <v>902.95</v>
      </c>
      <c r="D185" s="278">
        <v>901.58333333333337</v>
      </c>
      <c r="E185" s="278">
        <v>892.16666666666674</v>
      </c>
      <c r="F185" s="278">
        <v>881.38333333333333</v>
      </c>
      <c r="G185" s="278">
        <v>871.9666666666667</v>
      </c>
      <c r="H185" s="278">
        <v>912.36666666666679</v>
      </c>
      <c r="I185" s="278">
        <v>921.78333333333353</v>
      </c>
      <c r="J185" s="278">
        <v>932.56666666666683</v>
      </c>
      <c r="K185" s="276">
        <v>911</v>
      </c>
      <c r="L185" s="276">
        <v>890.8</v>
      </c>
      <c r="M185" s="276">
        <v>19.698260000000001</v>
      </c>
    </row>
    <row r="186" spans="1:13">
      <c r="A186" s="300">
        <v>177</v>
      </c>
      <c r="B186" s="276" t="s">
        <v>172</v>
      </c>
      <c r="C186" s="276">
        <v>276.89999999999998</v>
      </c>
      <c r="D186" s="278">
        <v>276.0333333333333</v>
      </c>
      <c r="E186" s="278">
        <v>273.36666666666662</v>
      </c>
      <c r="F186" s="278">
        <v>269.83333333333331</v>
      </c>
      <c r="G186" s="278">
        <v>267.16666666666663</v>
      </c>
      <c r="H186" s="278">
        <v>279.56666666666661</v>
      </c>
      <c r="I186" s="278">
        <v>282.23333333333335</v>
      </c>
      <c r="J186" s="278">
        <v>285.76666666666659</v>
      </c>
      <c r="K186" s="276">
        <v>278.7</v>
      </c>
      <c r="L186" s="276">
        <v>272.5</v>
      </c>
      <c r="M186" s="276">
        <v>309.71893999999998</v>
      </c>
    </row>
    <row r="187" spans="1:13">
      <c r="A187" s="300">
        <v>178</v>
      </c>
      <c r="B187" s="276" t="s">
        <v>173</v>
      </c>
      <c r="C187" s="276">
        <v>24599.95</v>
      </c>
      <c r="D187" s="278">
        <v>24350.516666666666</v>
      </c>
      <c r="E187" s="278">
        <v>23999.433333333334</v>
      </c>
      <c r="F187" s="278">
        <v>23398.916666666668</v>
      </c>
      <c r="G187" s="278">
        <v>23047.833333333336</v>
      </c>
      <c r="H187" s="278">
        <v>24951.033333333333</v>
      </c>
      <c r="I187" s="278">
        <v>25302.116666666669</v>
      </c>
      <c r="J187" s="278">
        <v>25902.633333333331</v>
      </c>
      <c r="K187" s="276">
        <v>24701.599999999999</v>
      </c>
      <c r="L187" s="276">
        <v>23750</v>
      </c>
      <c r="M187" s="276">
        <v>0.57743</v>
      </c>
    </row>
    <row r="188" spans="1:13">
      <c r="A188" s="300">
        <v>179</v>
      </c>
      <c r="B188" s="276" t="s">
        <v>174</v>
      </c>
      <c r="C188" s="276">
        <v>1573.35</v>
      </c>
      <c r="D188" s="278">
        <v>1571.95</v>
      </c>
      <c r="E188" s="278">
        <v>1561.9</v>
      </c>
      <c r="F188" s="278">
        <v>1550.45</v>
      </c>
      <c r="G188" s="278">
        <v>1540.4</v>
      </c>
      <c r="H188" s="278">
        <v>1583.4</v>
      </c>
      <c r="I188" s="278">
        <v>1593.4499999999998</v>
      </c>
      <c r="J188" s="278">
        <v>1604.9</v>
      </c>
      <c r="K188" s="276">
        <v>1582</v>
      </c>
      <c r="L188" s="276">
        <v>1560.5</v>
      </c>
      <c r="M188" s="276">
        <v>1.94774</v>
      </c>
    </row>
    <row r="189" spans="1:13">
      <c r="A189" s="300">
        <v>180</v>
      </c>
      <c r="B189" s="276" t="s">
        <v>175</v>
      </c>
      <c r="C189" s="276">
        <v>5516.95</v>
      </c>
      <c r="D189" s="278">
        <v>5529.4666666666672</v>
      </c>
      <c r="E189" s="278">
        <v>5467.4833333333345</v>
      </c>
      <c r="F189" s="278">
        <v>5418.0166666666673</v>
      </c>
      <c r="G189" s="278">
        <v>5356.0333333333347</v>
      </c>
      <c r="H189" s="278">
        <v>5578.9333333333343</v>
      </c>
      <c r="I189" s="278">
        <v>5640.9166666666679</v>
      </c>
      <c r="J189" s="278">
        <v>5690.3833333333341</v>
      </c>
      <c r="K189" s="276">
        <v>5591.45</v>
      </c>
      <c r="L189" s="276">
        <v>5480</v>
      </c>
      <c r="M189" s="276">
        <v>1.8672500000000001</v>
      </c>
    </row>
    <row r="190" spans="1:13">
      <c r="A190" s="300">
        <v>181</v>
      </c>
      <c r="B190" s="276" t="s">
        <v>176</v>
      </c>
      <c r="C190" s="276">
        <v>1039.05</v>
      </c>
      <c r="D190" s="278">
        <v>1042.1500000000001</v>
      </c>
      <c r="E190" s="278">
        <v>1029.3000000000002</v>
      </c>
      <c r="F190" s="278">
        <v>1019.5500000000002</v>
      </c>
      <c r="G190" s="278">
        <v>1006.7000000000003</v>
      </c>
      <c r="H190" s="278">
        <v>1051.9000000000001</v>
      </c>
      <c r="I190" s="278">
        <v>1064.75</v>
      </c>
      <c r="J190" s="278">
        <v>1074.5</v>
      </c>
      <c r="K190" s="276">
        <v>1055</v>
      </c>
      <c r="L190" s="276">
        <v>1032.4000000000001</v>
      </c>
      <c r="M190" s="276">
        <v>40.40813</v>
      </c>
    </row>
    <row r="191" spans="1:13">
      <c r="A191" s="300">
        <v>182</v>
      </c>
      <c r="B191" s="276" t="s">
        <v>178</v>
      </c>
      <c r="C191" s="276">
        <v>584</v>
      </c>
      <c r="D191" s="278">
        <v>586.83333333333337</v>
      </c>
      <c r="E191" s="278">
        <v>578.66666666666674</v>
      </c>
      <c r="F191" s="278">
        <v>573.33333333333337</v>
      </c>
      <c r="G191" s="278">
        <v>565.16666666666674</v>
      </c>
      <c r="H191" s="278">
        <v>592.16666666666674</v>
      </c>
      <c r="I191" s="278">
        <v>600.33333333333348</v>
      </c>
      <c r="J191" s="278">
        <v>605.66666666666674</v>
      </c>
      <c r="K191" s="276">
        <v>595</v>
      </c>
      <c r="L191" s="276">
        <v>581.5</v>
      </c>
      <c r="M191" s="276">
        <v>55.897030000000001</v>
      </c>
    </row>
    <row r="192" spans="1:13">
      <c r="A192" s="300">
        <v>183</v>
      </c>
      <c r="B192" s="276" t="s">
        <v>179</v>
      </c>
      <c r="C192" s="276">
        <v>480.5</v>
      </c>
      <c r="D192" s="278">
        <v>481.01666666666665</v>
      </c>
      <c r="E192" s="278">
        <v>474.5333333333333</v>
      </c>
      <c r="F192" s="278">
        <v>468.56666666666666</v>
      </c>
      <c r="G192" s="278">
        <v>462.08333333333331</v>
      </c>
      <c r="H192" s="278">
        <v>486.98333333333329</v>
      </c>
      <c r="I192" s="278">
        <v>493.46666666666664</v>
      </c>
      <c r="J192" s="278">
        <v>499.43333333333328</v>
      </c>
      <c r="K192" s="276">
        <v>487.5</v>
      </c>
      <c r="L192" s="276">
        <v>475.05</v>
      </c>
      <c r="M192" s="276">
        <v>17.480049999999999</v>
      </c>
    </row>
    <row r="193" spans="1:13">
      <c r="A193" s="300">
        <v>184</v>
      </c>
      <c r="B193" s="276" t="s">
        <v>282</v>
      </c>
      <c r="C193" s="276">
        <v>610.4</v>
      </c>
      <c r="D193" s="278">
        <v>609.36666666666667</v>
      </c>
      <c r="E193" s="278">
        <v>602.0333333333333</v>
      </c>
      <c r="F193" s="278">
        <v>593.66666666666663</v>
      </c>
      <c r="G193" s="278">
        <v>586.33333333333326</v>
      </c>
      <c r="H193" s="278">
        <v>617.73333333333335</v>
      </c>
      <c r="I193" s="278">
        <v>625.06666666666661</v>
      </c>
      <c r="J193" s="278">
        <v>633.43333333333339</v>
      </c>
      <c r="K193" s="276">
        <v>616.70000000000005</v>
      </c>
      <c r="L193" s="276">
        <v>601</v>
      </c>
      <c r="M193" s="276">
        <v>3.4735900000000002</v>
      </c>
    </row>
    <row r="194" spans="1:13">
      <c r="A194" s="300">
        <v>185</v>
      </c>
      <c r="B194" s="276" t="s">
        <v>3464</v>
      </c>
      <c r="C194" s="276">
        <v>594.35</v>
      </c>
      <c r="D194" s="278">
        <v>596.13333333333333</v>
      </c>
      <c r="E194" s="278">
        <v>588.26666666666665</v>
      </c>
      <c r="F194" s="278">
        <v>582.18333333333328</v>
      </c>
      <c r="G194" s="278">
        <v>574.31666666666661</v>
      </c>
      <c r="H194" s="278">
        <v>602.2166666666667</v>
      </c>
      <c r="I194" s="278">
        <v>610.08333333333326</v>
      </c>
      <c r="J194" s="278">
        <v>616.16666666666674</v>
      </c>
      <c r="K194" s="276">
        <v>604</v>
      </c>
      <c r="L194" s="276">
        <v>590.04999999999995</v>
      </c>
      <c r="M194" s="276">
        <v>22.979990000000001</v>
      </c>
    </row>
    <row r="195" spans="1:13">
      <c r="A195" s="300">
        <v>186</v>
      </c>
      <c r="B195" s="276" t="s">
        <v>183</v>
      </c>
      <c r="C195" s="276">
        <v>184.15</v>
      </c>
      <c r="D195" s="278">
        <v>183.31666666666669</v>
      </c>
      <c r="E195" s="278">
        <v>181.23333333333338</v>
      </c>
      <c r="F195" s="278">
        <v>178.31666666666669</v>
      </c>
      <c r="G195" s="278">
        <v>176.23333333333338</v>
      </c>
      <c r="H195" s="278">
        <v>186.23333333333338</v>
      </c>
      <c r="I195" s="278">
        <v>188.31666666666669</v>
      </c>
      <c r="J195" s="278">
        <v>191.23333333333338</v>
      </c>
      <c r="K195" s="276">
        <v>185.4</v>
      </c>
      <c r="L195" s="276">
        <v>180.4</v>
      </c>
      <c r="M195" s="276">
        <v>385.76159000000001</v>
      </c>
    </row>
    <row r="196" spans="1:13">
      <c r="A196" s="300">
        <v>187</v>
      </c>
      <c r="B196" s="267" t="s">
        <v>185</v>
      </c>
      <c r="C196" s="267">
        <v>75.8</v>
      </c>
      <c r="D196" s="307">
        <v>75.983333333333334</v>
      </c>
      <c r="E196" s="307">
        <v>75.016666666666666</v>
      </c>
      <c r="F196" s="307">
        <v>74.233333333333334</v>
      </c>
      <c r="G196" s="307">
        <v>73.266666666666666</v>
      </c>
      <c r="H196" s="307">
        <v>76.766666666666666</v>
      </c>
      <c r="I196" s="307">
        <v>77.733333333333334</v>
      </c>
      <c r="J196" s="307">
        <v>78.516666666666666</v>
      </c>
      <c r="K196" s="267">
        <v>76.95</v>
      </c>
      <c r="L196" s="267">
        <v>75.2</v>
      </c>
      <c r="M196" s="267">
        <v>179.18812</v>
      </c>
    </row>
    <row r="197" spans="1:13">
      <c r="A197" s="300">
        <v>188</v>
      </c>
      <c r="B197" s="267" t="s">
        <v>186</v>
      </c>
      <c r="C197" s="267">
        <v>640.45000000000005</v>
      </c>
      <c r="D197" s="307">
        <v>636.15</v>
      </c>
      <c r="E197" s="307">
        <v>628.34999999999991</v>
      </c>
      <c r="F197" s="307">
        <v>616.24999999999989</v>
      </c>
      <c r="G197" s="307">
        <v>608.44999999999982</v>
      </c>
      <c r="H197" s="307">
        <v>648.25</v>
      </c>
      <c r="I197" s="307">
        <v>656.05</v>
      </c>
      <c r="J197" s="307">
        <v>668.15000000000009</v>
      </c>
      <c r="K197" s="267">
        <v>643.95000000000005</v>
      </c>
      <c r="L197" s="267">
        <v>624.04999999999995</v>
      </c>
      <c r="M197" s="267">
        <v>115.14427999999999</v>
      </c>
    </row>
    <row r="198" spans="1:13">
      <c r="A198" s="300">
        <v>189</v>
      </c>
      <c r="B198" s="267" t="s">
        <v>187</v>
      </c>
      <c r="C198" s="267">
        <v>2909.3</v>
      </c>
      <c r="D198" s="307">
        <v>2919.6666666666665</v>
      </c>
      <c r="E198" s="307">
        <v>2891.6333333333332</v>
      </c>
      <c r="F198" s="307">
        <v>2873.9666666666667</v>
      </c>
      <c r="G198" s="307">
        <v>2845.9333333333334</v>
      </c>
      <c r="H198" s="307">
        <v>2937.333333333333</v>
      </c>
      <c r="I198" s="307">
        <v>2965.3666666666668</v>
      </c>
      <c r="J198" s="307">
        <v>2983.0333333333328</v>
      </c>
      <c r="K198" s="267">
        <v>2947.7</v>
      </c>
      <c r="L198" s="267">
        <v>2902</v>
      </c>
      <c r="M198" s="267">
        <v>26.37968</v>
      </c>
    </row>
    <row r="199" spans="1:13">
      <c r="A199" s="300">
        <v>190</v>
      </c>
      <c r="B199" s="267" t="s">
        <v>188</v>
      </c>
      <c r="C199" s="267">
        <v>983.25</v>
      </c>
      <c r="D199" s="307">
        <v>978.68333333333339</v>
      </c>
      <c r="E199" s="307">
        <v>972.36666666666679</v>
      </c>
      <c r="F199" s="307">
        <v>961.48333333333335</v>
      </c>
      <c r="G199" s="307">
        <v>955.16666666666674</v>
      </c>
      <c r="H199" s="307">
        <v>989.56666666666683</v>
      </c>
      <c r="I199" s="307">
        <v>995.88333333333344</v>
      </c>
      <c r="J199" s="307">
        <v>1006.7666666666669</v>
      </c>
      <c r="K199" s="267">
        <v>985</v>
      </c>
      <c r="L199" s="267">
        <v>967.8</v>
      </c>
      <c r="M199" s="267">
        <v>63.896050000000002</v>
      </c>
    </row>
    <row r="200" spans="1:13">
      <c r="A200" s="300">
        <v>191</v>
      </c>
      <c r="B200" s="267" t="s">
        <v>189</v>
      </c>
      <c r="C200" s="267">
        <v>1552.6</v>
      </c>
      <c r="D200" s="307">
        <v>1547.2</v>
      </c>
      <c r="E200" s="307">
        <v>1538.7</v>
      </c>
      <c r="F200" s="307">
        <v>1524.8</v>
      </c>
      <c r="G200" s="307">
        <v>1516.3</v>
      </c>
      <c r="H200" s="307">
        <v>1561.1000000000001</v>
      </c>
      <c r="I200" s="307">
        <v>1569.6000000000001</v>
      </c>
      <c r="J200" s="307">
        <v>1583.5000000000002</v>
      </c>
      <c r="K200" s="267">
        <v>1555.7</v>
      </c>
      <c r="L200" s="267">
        <v>1533.3</v>
      </c>
      <c r="M200" s="267">
        <v>11.5123</v>
      </c>
    </row>
    <row r="201" spans="1:13">
      <c r="A201" s="300">
        <v>192</v>
      </c>
      <c r="B201" s="267" t="s">
        <v>190</v>
      </c>
      <c r="C201" s="267">
        <v>2793</v>
      </c>
      <c r="D201" s="307">
        <v>2776.3333333333335</v>
      </c>
      <c r="E201" s="307">
        <v>2752.666666666667</v>
      </c>
      <c r="F201" s="307">
        <v>2712.3333333333335</v>
      </c>
      <c r="G201" s="307">
        <v>2688.666666666667</v>
      </c>
      <c r="H201" s="307">
        <v>2816.666666666667</v>
      </c>
      <c r="I201" s="307">
        <v>2840.3333333333339</v>
      </c>
      <c r="J201" s="307">
        <v>2880.666666666667</v>
      </c>
      <c r="K201" s="267">
        <v>2800</v>
      </c>
      <c r="L201" s="267">
        <v>2736</v>
      </c>
      <c r="M201" s="267">
        <v>3.0855299999999999</v>
      </c>
    </row>
    <row r="202" spans="1:13">
      <c r="A202" s="300">
        <v>193</v>
      </c>
      <c r="B202" s="267" t="s">
        <v>191</v>
      </c>
      <c r="C202" s="267">
        <v>319.60000000000002</v>
      </c>
      <c r="D202" s="307">
        <v>318.25</v>
      </c>
      <c r="E202" s="307">
        <v>315.60000000000002</v>
      </c>
      <c r="F202" s="307">
        <v>311.60000000000002</v>
      </c>
      <c r="G202" s="307">
        <v>308.95000000000005</v>
      </c>
      <c r="H202" s="307">
        <v>322.25</v>
      </c>
      <c r="I202" s="307">
        <v>324.89999999999998</v>
      </c>
      <c r="J202" s="307">
        <v>328.9</v>
      </c>
      <c r="K202" s="267">
        <v>320.89999999999998</v>
      </c>
      <c r="L202" s="267">
        <v>314.25</v>
      </c>
      <c r="M202" s="267">
        <v>6.1014499999999998</v>
      </c>
    </row>
    <row r="203" spans="1:13">
      <c r="A203" s="300">
        <v>194</v>
      </c>
      <c r="B203" s="267" t="s">
        <v>550</v>
      </c>
      <c r="C203" s="267">
        <v>677.55</v>
      </c>
      <c r="D203" s="307">
        <v>672.6</v>
      </c>
      <c r="E203" s="307">
        <v>654.95000000000005</v>
      </c>
      <c r="F203" s="307">
        <v>632.35</v>
      </c>
      <c r="G203" s="307">
        <v>614.70000000000005</v>
      </c>
      <c r="H203" s="307">
        <v>695.2</v>
      </c>
      <c r="I203" s="307">
        <v>712.84999999999991</v>
      </c>
      <c r="J203" s="307">
        <v>735.45</v>
      </c>
      <c r="K203" s="267">
        <v>690.25</v>
      </c>
      <c r="L203" s="267">
        <v>650</v>
      </c>
      <c r="M203" s="267">
        <v>6.6205999999999996</v>
      </c>
    </row>
    <row r="204" spans="1:13">
      <c r="A204" s="300">
        <v>195</v>
      </c>
      <c r="B204" s="267" t="s">
        <v>192</v>
      </c>
      <c r="C204" s="267">
        <v>486.5</v>
      </c>
      <c r="D204" s="307">
        <v>485.31666666666666</v>
      </c>
      <c r="E204" s="307">
        <v>481.18333333333334</v>
      </c>
      <c r="F204" s="307">
        <v>475.86666666666667</v>
      </c>
      <c r="G204" s="307">
        <v>471.73333333333335</v>
      </c>
      <c r="H204" s="307">
        <v>490.63333333333333</v>
      </c>
      <c r="I204" s="307">
        <v>494.76666666666665</v>
      </c>
      <c r="J204" s="307">
        <v>500.08333333333331</v>
      </c>
      <c r="K204" s="267">
        <v>489.45</v>
      </c>
      <c r="L204" s="267">
        <v>480</v>
      </c>
      <c r="M204" s="267">
        <v>8.3168600000000001</v>
      </c>
    </row>
    <row r="205" spans="1:13">
      <c r="A205" s="300">
        <v>196</v>
      </c>
      <c r="B205" s="267" t="s">
        <v>193</v>
      </c>
      <c r="C205" s="267">
        <v>1159.9000000000001</v>
      </c>
      <c r="D205" s="307">
        <v>1157.8999999999999</v>
      </c>
      <c r="E205" s="307">
        <v>1146.9999999999998</v>
      </c>
      <c r="F205" s="307">
        <v>1134.0999999999999</v>
      </c>
      <c r="G205" s="307">
        <v>1123.1999999999998</v>
      </c>
      <c r="H205" s="307">
        <v>1170.7999999999997</v>
      </c>
      <c r="I205" s="307">
        <v>1181.6999999999998</v>
      </c>
      <c r="J205" s="307">
        <v>1194.5999999999997</v>
      </c>
      <c r="K205" s="267">
        <v>1168.8</v>
      </c>
      <c r="L205" s="267">
        <v>1145</v>
      </c>
      <c r="M205" s="267">
        <v>6.96591</v>
      </c>
    </row>
    <row r="206" spans="1:13">
      <c r="A206" s="300">
        <v>197</v>
      </c>
      <c r="B206" s="267" t="s">
        <v>195</v>
      </c>
      <c r="C206" s="267">
        <v>5354.75</v>
      </c>
      <c r="D206" s="307">
        <v>5291.5999999999995</v>
      </c>
      <c r="E206" s="307">
        <v>5183.1999999999989</v>
      </c>
      <c r="F206" s="307">
        <v>5011.6499999999996</v>
      </c>
      <c r="G206" s="307">
        <v>4903.2499999999991</v>
      </c>
      <c r="H206" s="307">
        <v>5463.1499999999987</v>
      </c>
      <c r="I206" s="307">
        <v>5571.5499999999984</v>
      </c>
      <c r="J206" s="307">
        <v>5743.0999999999985</v>
      </c>
      <c r="K206" s="267">
        <v>5400</v>
      </c>
      <c r="L206" s="267">
        <v>5120.05</v>
      </c>
      <c r="M206" s="267">
        <v>10.02535</v>
      </c>
    </row>
    <row r="207" spans="1:13">
      <c r="A207" s="300">
        <v>198</v>
      </c>
      <c r="B207" s="267" t="s">
        <v>196</v>
      </c>
      <c r="C207" s="267">
        <v>31.95</v>
      </c>
      <c r="D207" s="307">
        <v>32.016666666666673</v>
      </c>
      <c r="E207" s="307">
        <v>31.333333333333343</v>
      </c>
      <c r="F207" s="307">
        <v>30.716666666666669</v>
      </c>
      <c r="G207" s="307">
        <v>30.033333333333339</v>
      </c>
      <c r="H207" s="307">
        <v>32.633333333333347</v>
      </c>
      <c r="I207" s="307">
        <v>33.31666666666667</v>
      </c>
      <c r="J207" s="307">
        <v>33.933333333333351</v>
      </c>
      <c r="K207" s="267">
        <v>32.700000000000003</v>
      </c>
      <c r="L207" s="267">
        <v>31.4</v>
      </c>
      <c r="M207" s="267">
        <v>96.949020000000004</v>
      </c>
    </row>
    <row r="208" spans="1:13">
      <c r="A208" s="300">
        <v>199</v>
      </c>
      <c r="B208" s="267" t="s">
        <v>197</v>
      </c>
      <c r="C208" s="267">
        <v>467.1</v>
      </c>
      <c r="D208" s="307">
        <v>466.91666666666669</v>
      </c>
      <c r="E208" s="307">
        <v>461.43333333333339</v>
      </c>
      <c r="F208" s="307">
        <v>455.76666666666671</v>
      </c>
      <c r="G208" s="307">
        <v>450.28333333333342</v>
      </c>
      <c r="H208" s="307">
        <v>472.58333333333337</v>
      </c>
      <c r="I208" s="307">
        <v>478.06666666666661</v>
      </c>
      <c r="J208" s="307">
        <v>483.73333333333335</v>
      </c>
      <c r="K208" s="267">
        <v>472.4</v>
      </c>
      <c r="L208" s="267">
        <v>461.25</v>
      </c>
      <c r="M208" s="267">
        <v>217.53641999999999</v>
      </c>
    </row>
    <row r="209" spans="1:13">
      <c r="A209" s="300">
        <v>200</v>
      </c>
      <c r="B209" s="267" t="s">
        <v>563</v>
      </c>
      <c r="C209" s="267">
        <v>902.65</v>
      </c>
      <c r="D209" s="307">
        <v>902.18333333333339</v>
      </c>
      <c r="E209" s="307">
        <v>887.46666666666681</v>
      </c>
      <c r="F209" s="307">
        <v>872.28333333333342</v>
      </c>
      <c r="G209" s="307">
        <v>857.56666666666683</v>
      </c>
      <c r="H209" s="307">
        <v>917.36666666666679</v>
      </c>
      <c r="I209" s="307">
        <v>932.08333333333348</v>
      </c>
      <c r="J209" s="307">
        <v>947.26666666666677</v>
      </c>
      <c r="K209" s="267">
        <v>916.9</v>
      </c>
      <c r="L209" s="267">
        <v>887</v>
      </c>
      <c r="M209" s="267">
        <v>3.5723500000000001</v>
      </c>
    </row>
    <row r="210" spans="1:13">
      <c r="A210" s="300">
        <v>201</v>
      </c>
      <c r="B210" s="267" t="s">
        <v>284</v>
      </c>
      <c r="C210" s="267">
        <v>186.6</v>
      </c>
      <c r="D210" s="307">
        <v>186.6</v>
      </c>
      <c r="E210" s="307">
        <v>185.29999999999998</v>
      </c>
      <c r="F210" s="307">
        <v>184</v>
      </c>
      <c r="G210" s="307">
        <v>182.7</v>
      </c>
      <c r="H210" s="307">
        <v>187.89999999999998</v>
      </c>
      <c r="I210" s="307">
        <v>189.2</v>
      </c>
      <c r="J210" s="307">
        <v>190.49999999999997</v>
      </c>
      <c r="K210" s="267">
        <v>187.9</v>
      </c>
      <c r="L210" s="267">
        <v>185.3</v>
      </c>
      <c r="M210" s="267">
        <v>2.6187900000000002</v>
      </c>
    </row>
    <row r="211" spans="1:13">
      <c r="A211" s="300">
        <v>202</v>
      </c>
      <c r="B211" s="267" t="s">
        <v>199</v>
      </c>
      <c r="C211" s="267">
        <v>819.8</v>
      </c>
      <c r="D211" s="307">
        <v>816.9666666666667</v>
      </c>
      <c r="E211" s="307">
        <v>812.93333333333339</v>
      </c>
      <c r="F211" s="307">
        <v>806.06666666666672</v>
      </c>
      <c r="G211" s="307">
        <v>802.03333333333342</v>
      </c>
      <c r="H211" s="307">
        <v>823.83333333333337</v>
      </c>
      <c r="I211" s="307">
        <v>827.86666666666667</v>
      </c>
      <c r="J211" s="307">
        <v>834.73333333333335</v>
      </c>
      <c r="K211" s="267">
        <v>821</v>
      </c>
      <c r="L211" s="267">
        <v>810.1</v>
      </c>
      <c r="M211" s="267">
        <v>8.9791699999999999</v>
      </c>
    </row>
    <row r="212" spans="1:13">
      <c r="A212" s="300">
        <v>203</v>
      </c>
      <c r="B212" s="267" t="s">
        <v>569</v>
      </c>
      <c r="C212" s="267">
        <v>2586.85</v>
      </c>
      <c r="D212" s="307">
        <v>2563.2333333333331</v>
      </c>
      <c r="E212" s="307">
        <v>2477.6166666666663</v>
      </c>
      <c r="F212" s="307">
        <v>2368.3833333333332</v>
      </c>
      <c r="G212" s="307">
        <v>2282.7666666666664</v>
      </c>
      <c r="H212" s="307">
        <v>2672.4666666666662</v>
      </c>
      <c r="I212" s="307">
        <v>2758.083333333333</v>
      </c>
      <c r="J212" s="307">
        <v>2867.3166666666662</v>
      </c>
      <c r="K212" s="267">
        <v>2648.85</v>
      </c>
      <c r="L212" s="267">
        <v>2454</v>
      </c>
      <c r="M212" s="267">
        <v>1.15299</v>
      </c>
    </row>
    <row r="213" spans="1:13">
      <c r="A213" s="300">
        <v>204</v>
      </c>
      <c r="B213" s="267" t="s">
        <v>200</v>
      </c>
      <c r="C213" s="267">
        <v>384.4</v>
      </c>
      <c r="D213" s="307">
        <v>384.59999999999997</v>
      </c>
      <c r="E213" s="307">
        <v>382.59999999999991</v>
      </c>
      <c r="F213" s="307">
        <v>380.79999999999995</v>
      </c>
      <c r="G213" s="307">
        <v>378.7999999999999</v>
      </c>
      <c r="H213" s="307">
        <v>386.39999999999992</v>
      </c>
      <c r="I213" s="307">
        <v>388.40000000000003</v>
      </c>
      <c r="J213" s="307">
        <v>390.19999999999993</v>
      </c>
      <c r="K213" s="267">
        <v>386.6</v>
      </c>
      <c r="L213" s="267">
        <v>382.8</v>
      </c>
      <c r="M213" s="267">
        <v>71.884349999999998</v>
      </c>
    </row>
    <row r="214" spans="1:13">
      <c r="A214" s="300">
        <v>205</v>
      </c>
      <c r="B214" s="267" t="s">
        <v>202</v>
      </c>
      <c r="C214" s="307">
        <v>219.15</v>
      </c>
      <c r="D214" s="307">
        <v>217.9</v>
      </c>
      <c r="E214" s="307">
        <v>215.75</v>
      </c>
      <c r="F214" s="307">
        <v>212.35</v>
      </c>
      <c r="G214" s="307">
        <v>210.2</v>
      </c>
      <c r="H214" s="307">
        <v>221.3</v>
      </c>
      <c r="I214" s="307">
        <v>223.45000000000005</v>
      </c>
      <c r="J214" s="307">
        <v>226.85000000000002</v>
      </c>
      <c r="K214" s="307">
        <v>220.05</v>
      </c>
      <c r="L214" s="307">
        <v>214.5</v>
      </c>
      <c r="M214" s="307">
        <v>115.15691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95"/>
      <c r="B1" s="695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44196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92" t="s">
        <v>16</v>
      </c>
      <c r="B9" s="693" t="s">
        <v>18</v>
      </c>
      <c r="C9" s="691" t="s">
        <v>19</v>
      </c>
      <c r="D9" s="691" t="s">
        <v>20</v>
      </c>
      <c r="E9" s="691" t="s">
        <v>21</v>
      </c>
      <c r="F9" s="691"/>
      <c r="G9" s="691"/>
      <c r="H9" s="691" t="s">
        <v>22</v>
      </c>
      <c r="I9" s="691"/>
      <c r="J9" s="691"/>
      <c r="K9" s="273"/>
      <c r="L9" s="280"/>
      <c r="M9" s="281"/>
    </row>
    <row r="10" spans="1:15" ht="42.75" customHeight="1">
      <c r="A10" s="687"/>
      <c r="B10" s="689"/>
      <c r="C10" s="694" t="s">
        <v>23</v>
      </c>
      <c r="D10" s="694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20865.599999999999</v>
      </c>
      <c r="D11" s="278">
        <v>20980.533333333333</v>
      </c>
      <c r="E11" s="278">
        <v>20596.066666666666</v>
      </c>
      <c r="F11" s="278">
        <v>20326.533333333333</v>
      </c>
      <c r="G11" s="278">
        <v>19942.066666666666</v>
      </c>
      <c r="H11" s="278">
        <v>21250.066666666666</v>
      </c>
      <c r="I11" s="278">
        <v>21634.533333333333</v>
      </c>
      <c r="J11" s="278">
        <v>21904.066666666666</v>
      </c>
      <c r="K11" s="276">
        <v>21365</v>
      </c>
      <c r="L11" s="276">
        <v>20711</v>
      </c>
      <c r="M11" s="276">
        <v>5.6169999999999998E-2</v>
      </c>
    </row>
    <row r="12" spans="1:15" ht="12" customHeight="1">
      <c r="A12" s="267">
        <v>2</v>
      </c>
      <c r="B12" s="276" t="s">
        <v>802</v>
      </c>
      <c r="C12" s="277">
        <v>1219.4000000000001</v>
      </c>
      <c r="D12" s="278">
        <v>1221.25</v>
      </c>
      <c r="E12" s="278">
        <v>1205.45</v>
      </c>
      <c r="F12" s="278">
        <v>1191.5</v>
      </c>
      <c r="G12" s="278">
        <v>1175.7</v>
      </c>
      <c r="H12" s="278">
        <v>1235.2</v>
      </c>
      <c r="I12" s="278">
        <v>1251.0000000000002</v>
      </c>
      <c r="J12" s="278">
        <v>1264.95</v>
      </c>
      <c r="K12" s="276">
        <v>1237.05</v>
      </c>
      <c r="L12" s="276">
        <v>1207.3</v>
      </c>
      <c r="M12" s="276">
        <v>1.9418</v>
      </c>
    </row>
    <row r="13" spans="1:15" ht="12" customHeight="1">
      <c r="A13" s="267">
        <v>3</v>
      </c>
      <c r="B13" s="276" t="s">
        <v>294</v>
      </c>
      <c r="C13" s="277">
        <v>1688.1</v>
      </c>
      <c r="D13" s="278">
        <v>1681.0333333333335</v>
      </c>
      <c r="E13" s="278">
        <v>1667.0666666666671</v>
      </c>
      <c r="F13" s="278">
        <v>1646.0333333333335</v>
      </c>
      <c r="G13" s="278">
        <v>1632.0666666666671</v>
      </c>
      <c r="H13" s="278">
        <v>1702.0666666666671</v>
      </c>
      <c r="I13" s="278">
        <v>1716.0333333333338</v>
      </c>
      <c r="J13" s="278">
        <v>1737.0666666666671</v>
      </c>
      <c r="K13" s="276">
        <v>1695</v>
      </c>
      <c r="L13" s="276">
        <v>1660</v>
      </c>
      <c r="M13" s="276">
        <v>0.15171000000000001</v>
      </c>
    </row>
    <row r="14" spans="1:15" ht="12" customHeight="1">
      <c r="A14" s="267">
        <v>4</v>
      </c>
      <c r="B14" s="276" t="s">
        <v>3119</v>
      </c>
      <c r="C14" s="277">
        <v>1208.9000000000001</v>
      </c>
      <c r="D14" s="278">
        <v>1216.6833333333334</v>
      </c>
      <c r="E14" s="278">
        <v>1193.4666666666667</v>
      </c>
      <c r="F14" s="278">
        <v>1178.0333333333333</v>
      </c>
      <c r="G14" s="278">
        <v>1154.8166666666666</v>
      </c>
      <c r="H14" s="278">
        <v>1232.1166666666668</v>
      </c>
      <c r="I14" s="278">
        <v>1255.3333333333335</v>
      </c>
      <c r="J14" s="278">
        <v>1270.7666666666669</v>
      </c>
      <c r="K14" s="276">
        <v>1239.9000000000001</v>
      </c>
      <c r="L14" s="276">
        <v>1201.25</v>
      </c>
      <c r="M14" s="276">
        <v>1.97431</v>
      </c>
    </row>
    <row r="15" spans="1:15" ht="12" customHeight="1">
      <c r="A15" s="267">
        <v>5</v>
      </c>
      <c r="B15" s="276" t="s">
        <v>295</v>
      </c>
      <c r="C15" s="277">
        <v>15628.4</v>
      </c>
      <c r="D15" s="278">
        <v>15689.483333333332</v>
      </c>
      <c r="E15" s="278">
        <v>15538.916666666664</v>
      </c>
      <c r="F15" s="278">
        <v>15449.433333333332</v>
      </c>
      <c r="G15" s="278">
        <v>15298.866666666665</v>
      </c>
      <c r="H15" s="278">
        <v>15778.966666666664</v>
      </c>
      <c r="I15" s="278">
        <v>15929.533333333333</v>
      </c>
      <c r="J15" s="278">
        <v>16019.016666666663</v>
      </c>
      <c r="K15" s="276">
        <v>15840.05</v>
      </c>
      <c r="L15" s="276">
        <v>15600</v>
      </c>
      <c r="M15" s="276">
        <v>0.11996999999999999</v>
      </c>
    </row>
    <row r="16" spans="1:15" ht="12" customHeight="1">
      <c r="A16" s="267">
        <v>6</v>
      </c>
      <c r="B16" s="276" t="s">
        <v>227</v>
      </c>
      <c r="C16" s="277">
        <v>85.7</v>
      </c>
      <c r="D16" s="278">
        <v>84.983333333333334</v>
      </c>
      <c r="E16" s="278">
        <v>83.966666666666669</v>
      </c>
      <c r="F16" s="278">
        <v>82.233333333333334</v>
      </c>
      <c r="G16" s="278">
        <v>81.216666666666669</v>
      </c>
      <c r="H16" s="278">
        <v>86.716666666666669</v>
      </c>
      <c r="I16" s="278">
        <v>87.733333333333348</v>
      </c>
      <c r="J16" s="278">
        <v>89.466666666666669</v>
      </c>
      <c r="K16" s="276">
        <v>86</v>
      </c>
      <c r="L16" s="276">
        <v>83.25</v>
      </c>
      <c r="M16" s="276">
        <v>22.609559999999998</v>
      </c>
    </row>
    <row r="17" spans="1:13" ht="12" customHeight="1">
      <c r="A17" s="267">
        <v>7</v>
      </c>
      <c r="B17" s="276" t="s">
        <v>228</v>
      </c>
      <c r="C17" s="277">
        <v>165.3</v>
      </c>
      <c r="D17" s="278">
        <v>164.96666666666667</v>
      </c>
      <c r="E17" s="278">
        <v>163.28333333333333</v>
      </c>
      <c r="F17" s="278">
        <v>161.26666666666665</v>
      </c>
      <c r="G17" s="278">
        <v>159.58333333333331</v>
      </c>
      <c r="H17" s="278">
        <v>166.98333333333335</v>
      </c>
      <c r="I17" s="278">
        <v>168.66666666666669</v>
      </c>
      <c r="J17" s="278">
        <v>170.68333333333337</v>
      </c>
      <c r="K17" s="276">
        <v>166.65</v>
      </c>
      <c r="L17" s="276">
        <v>162.94999999999999</v>
      </c>
      <c r="M17" s="276">
        <v>7.3410000000000002</v>
      </c>
    </row>
    <row r="18" spans="1:13" ht="12" customHeight="1">
      <c r="A18" s="267">
        <v>8</v>
      </c>
      <c r="B18" s="276" t="s">
        <v>38</v>
      </c>
      <c r="C18" s="277">
        <v>1648.25</v>
      </c>
      <c r="D18" s="278">
        <v>1633.6000000000001</v>
      </c>
      <c r="E18" s="278">
        <v>1614.6500000000003</v>
      </c>
      <c r="F18" s="278">
        <v>1581.0500000000002</v>
      </c>
      <c r="G18" s="278">
        <v>1562.1000000000004</v>
      </c>
      <c r="H18" s="278">
        <v>1667.2000000000003</v>
      </c>
      <c r="I18" s="278">
        <v>1686.15</v>
      </c>
      <c r="J18" s="278">
        <v>1719.7500000000002</v>
      </c>
      <c r="K18" s="276">
        <v>1652.55</v>
      </c>
      <c r="L18" s="276">
        <v>1600</v>
      </c>
      <c r="M18" s="276">
        <v>17.184329999999999</v>
      </c>
    </row>
    <row r="19" spans="1:13" ht="12" customHeight="1">
      <c r="A19" s="267">
        <v>9</v>
      </c>
      <c r="B19" s="276" t="s">
        <v>296</v>
      </c>
      <c r="C19" s="277">
        <v>380.4</v>
      </c>
      <c r="D19" s="278">
        <v>379.84999999999997</v>
      </c>
      <c r="E19" s="278">
        <v>370.04999999999995</v>
      </c>
      <c r="F19" s="278">
        <v>359.7</v>
      </c>
      <c r="G19" s="278">
        <v>349.9</v>
      </c>
      <c r="H19" s="278">
        <v>390.19999999999993</v>
      </c>
      <c r="I19" s="278">
        <v>400</v>
      </c>
      <c r="J19" s="278">
        <v>410.34999999999991</v>
      </c>
      <c r="K19" s="276">
        <v>389.65</v>
      </c>
      <c r="L19" s="276">
        <v>369.5</v>
      </c>
      <c r="M19" s="276">
        <v>36.416170000000001</v>
      </c>
    </row>
    <row r="20" spans="1:13" ht="12" customHeight="1">
      <c r="A20" s="267">
        <v>10</v>
      </c>
      <c r="B20" s="276" t="s">
        <v>297</v>
      </c>
      <c r="C20" s="277">
        <v>1052.95</v>
      </c>
      <c r="D20" s="278">
        <v>1046.9833333333333</v>
      </c>
      <c r="E20" s="278">
        <v>1033.9666666666667</v>
      </c>
      <c r="F20" s="278">
        <v>1014.9833333333333</v>
      </c>
      <c r="G20" s="278">
        <v>1001.9666666666667</v>
      </c>
      <c r="H20" s="278">
        <v>1065.9666666666667</v>
      </c>
      <c r="I20" s="278">
        <v>1078.9833333333336</v>
      </c>
      <c r="J20" s="278">
        <v>1097.9666666666667</v>
      </c>
      <c r="K20" s="276">
        <v>1060</v>
      </c>
      <c r="L20" s="276">
        <v>1028</v>
      </c>
      <c r="M20" s="276">
        <v>3.7458900000000002</v>
      </c>
    </row>
    <row r="21" spans="1:13" ht="12" customHeight="1">
      <c r="A21" s="267">
        <v>11</v>
      </c>
      <c r="B21" s="276" t="s">
        <v>41</v>
      </c>
      <c r="C21" s="277">
        <v>485.4</v>
      </c>
      <c r="D21" s="278">
        <v>483.7166666666667</v>
      </c>
      <c r="E21" s="278">
        <v>479.83333333333337</v>
      </c>
      <c r="F21" s="278">
        <v>474.26666666666665</v>
      </c>
      <c r="G21" s="278">
        <v>470.38333333333333</v>
      </c>
      <c r="H21" s="278">
        <v>489.28333333333342</v>
      </c>
      <c r="I21" s="278">
        <v>493.16666666666674</v>
      </c>
      <c r="J21" s="278">
        <v>498.73333333333346</v>
      </c>
      <c r="K21" s="276">
        <v>487.6</v>
      </c>
      <c r="L21" s="276">
        <v>478.15</v>
      </c>
      <c r="M21" s="276">
        <v>37.36356</v>
      </c>
    </row>
    <row r="22" spans="1:13" ht="12" customHeight="1">
      <c r="A22" s="267">
        <v>12</v>
      </c>
      <c r="B22" s="276" t="s">
        <v>43</v>
      </c>
      <c r="C22" s="277">
        <v>50.05</v>
      </c>
      <c r="D22" s="278">
        <v>50.133333333333333</v>
      </c>
      <c r="E22" s="278">
        <v>49.166666666666664</v>
      </c>
      <c r="F22" s="278">
        <v>48.283333333333331</v>
      </c>
      <c r="G22" s="278">
        <v>47.316666666666663</v>
      </c>
      <c r="H22" s="278">
        <v>51.016666666666666</v>
      </c>
      <c r="I22" s="278">
        <v>51.983333333333334</v>
      </c>
      <c r="J22" s="278">
        <v>52.866666666666667</v>
      </c>
      <c r="K22" s="276">
        <v>51.1</v>
      </c>
      <c r="L22" s="276">
        <v>49.25</v>
      </c>
      <c r="M22" s="276">
        <v>61.462580000000003</v>
      </c>
    </row>
    <row r="23" spans="1:13">
      <c r="A23" s="267">
        <v>13</v>
      </c>
      <c r="B23" s="276" t="s">
        <v>298</v>
      </c>
      <c r="C23" s="277">
        <v>436.2</v>
      </c>
      <c r="D23" s="278">
        <v>436.2</v>
      </c>
      <c r="E23" s="278">
        <v>425</v>
      </c>
      <c r="F23" s="278">
        <v>413.8</v>
      </c>
      <c r="G23" s="278">
        <v>402.6</v>
      </c>
      <c r="H23" s="278">
        <v>447.4</v>
      </c>
      <c r="I23" s="278">
        <v>458.59999999999991</v>
      </c>
      <c r="J23" s="278">
        <v>469.79999999999995</v>
      </c>
      <c r="K23" s="276">
        <v>447.4</v>
      </c>
      <c r="L23" s="276">
        <v>425</v>
      </c>
      <c r="M23" s="276">
        <v>13.24653</v>
      </c>
    </row>
    <row r="24" spans="1:13">
      <c r="A24" s="267">
        <v>14</v>
      </c>
      <c r="B24" s="276" t="s">
        <v>299</v>
      </c>
      <c r="C24" s="277">
        <v>321.85000000000002</v>
      </c>
      <c r="D24" s="278">
        <v>323.26666666666665</v>
      </c>
      <c r="E24" s="278">
        <v>318.58333333333331</v>
      </c>
      <c r="F24" s="278">
        <v>315.31666666666666</v>
      </c>
      <c r="G24" s="278">
        <v>310.63333333333333</v>
      </c>
      <c r="H24" s="278">
        <v>326.5333333333333</v>
      </c>
      <c r="I24" s="278">
        <v>331.2166666666667</v>
      </c>
      <c r="J24" s="278">
        <v>334.48333333333329</v>
      </c>
      <c r="K24" s="276">
        <v>327.95</v>
      </c>
      <c r="L24" s="276">
        <v>320</v>
      </c>
      <c r="M24" s="276">
        <v>1.0453600000000001</v>
      </c>
    </row>
    <row r="25" spans="1:13">
      <c r="A25" s="267">
        <v>15</v>
      </c>
      <c r="B25" s="276" t="s">
        <v>300</v>
      </c>
      <c r="C25" s="277">
        <v>250.2</v>
      </c>
      <c r="D25" s="278">
        <v>250.0333333333333</v>
      </c>
      <c r="E25" s="278">
        <v>245.46666666666661</v>
      </c>
      <c r="F25" s="278">
        <v>240.73333333333332</v>
      </c>
      <c r="G25" s="278">
        <v>236.16666666666663</v>
      </c>
      <c r="H25" s="278">
        <v>254.76666666666659</v>
      </c>
      <c r="I25" s="278">
        <v>259.33333333333331</v>
      </c>
      <c r="J25" s="278">
        <v>264.06666666666661</v>
      </c>
      <c r="K25" s="276">
        <v>254.6</v>
      </c>
      <c r="L25" s="276">
        <v>245.3</v>
      </c>
      <c r="M25" s="276">
        <v>1.86165</v>
      </c>
    </row>
    <row r="26" spans="1:13">
      <c r="A26" s="267">
        <v>16</v>
      </c>
      <c r="B26" s="276" t="s">
        <v>832</v>
      </c>
      <c r="C26" s="277">
        <v>3771.45</v>
      </c>
      <c r="D26" s="278">
        <v>3783.3333333333335</v>
      </c>
      <c r="E26" s="278">
        <v>3749.1166666666668</v>
      </c>
      <c r="F26" s="278">
        <v>3726.7833333333333</v>
      </c>
      <c r="G26" s="278">
        <v>3692.5666666666666</v>
      </c>
      <c r="H26" s="278">
        <v>3805.666666666667</v>
      </c>
      <c r="I26" s="278">
        <v>3839.8833333333332</v>
      </c>
      <c r="J26" s="278">
        <v>3862.2166666666672</v>
      </c>
      <c r="K26" s="276">
        <v>3817.55</v>
      </c>
      <c r="L26" s="276">
        <v>3761</v>
      </c>
      <c r="M26" s="276">
        <v>0.27252999999999999</v>
      </c>
    </row>
    <row r="27" spans="1:13">
      <c r="A27" s="267">
        <v>17</v>
      </c>
      <c r="B27" s="276" t="s">
        <v>292</v>
      </c>
      <c r="C27" s="277">
        <v>1995</v>
      </c>
      <c r="D27" s="278">
        <v>2003.3166666666666</v>
      </c>
      <c r="E27" s="278">
        <v>1976.6333333333332</v>
      </c>
      <c r="F27" s="278">
        <v>1958.2666666666667</v>
      </c>
      <c r="G27" s="278">
        <v>1931.5833333333333</v>
      </c>
      <c r="H27" s="278">
        <v>2021.6833333333332</v>
      </c>
      <c r="I27" s="278">
        <v>2048.3666666666668</v>
      </c>
      <c r="J27" s="278">
        <v>2066.7333333333331</v>
      </c>
      <c r="K27" s="276">
        <v>2030</v>
      </c>
      <c r="L27" s="276">
        <v>1984.95</v>
      </c>
      <c r="M27" s="276">
        <v>0.23591000000000001</v>
      </c>
    </row>
    <row r="28" spans="1:13">
      <c r="A28" s="267">
        <v>18</v>
      </c>
      <c r="B28" s="276" t="s">
        <v>229</v>
      </c>
      <c r="C28" s="277">
        <v>1669.35</v>
      </c>
      <c r="D28" s="278">
        <v>1673.1166666666668</v>
      </c>
      <c r="E28" s="278">
        <v>1661.2333333333336</v>
      </c>
      <c r="F28" s="278">
        <v>1653.1166666666668</v>
      </c>
      <c r="G28" s="278">
        <v>1641.2333333333336</v>
      </c>
      <c r="H28" s="278">
        <v>1681.2333333333336</v>
      </c>
      <c r="I28" s="278">
        <v>1693.1166666666668</v>
      </c>
      <c r="J28" s="278">
        <v>1701.2333333333336</v>
      </c>
      <c r="K28" s="276">
        <v>1685</v>
      </c>
      <c r="L28" s="276">
        <v>1665</v>
      </c>
      <c r="M28" s="276">
        <v>0.43737999999999999</v>
      </c>
    </row>
    <row r="29" spans="1:13">
      <c r="A29" s="267">
        <v>19</v>
      </c>
      <c r="B29" s="276" t="s">
        <v>301</v>
      </c>
      <c r="C29" s="277">
        <v>2401.5500000000002</v>
      </c>
      <c r="D29" s="278">
        <v>2381.9666666666667</v>
      </c>
      <c r="E29" s="278">
        <v>2319.5333333333333</v>
      </c>
      <c r="F29" s="278">
        <v>2237.5166666666664</v>
      </c>
      <c r="G29" s="278">
        <v>2175.083333333333</v>
      </c>
      <c r="H29" s="278">
        <v>2463.9833333333336</v>
      </c>
      <c r="I29" s="278">
        <v>2526.416666666667</v>
      </c>
      <c r="J29" s="278">
        <v>2608.4333333333338</v>
      </c>
      <c r="K29" s="276">
        <v>2444.4</v>
      </c>
      <c r="L29" s="276">
        <v>2299.9499999999998</v>
      </c>
      <c r="M29" s="276">
        <v>0.28788999999999998</v>
      </c>
    </row>
    <row r="30" spans="1:13">
      <c r="A30" s="267">
        <v>20</v>
      </c>
      <c r="B30" s="276" t="s">
        <v>230</v>
      </c>
      <c r="C30" s="277">
        <v>2928.45</v>
      </c>
      <c r="D30" s="278">
        <v>2930.5</v>
      </c>
      <c r="E30" s="278">
        <v>2903</v>
      </c>
      <c r="F30" s="278">
        <v>2877.55</v>
      </c>
      <c r="G30" s="278">
        <v>2850.05</v>
      </c>
      <c r="H30" s="278">
        <v>2955.95</v>
      </c>
      <c r="I30" s="278">
        <v>2983.45</v>
      </c>
      <c r="J30" s="278">
        <v>3008.8999999999996</v>
      </c>
      <c r="K30" s="276">
        <v>2958</v>
      </c>
      <c r="L30" s="276">
        <v>2905.05</v>
      </c>
      <c r="M30" s="276">
        <v>0.42969000000000002</v>
      </c>
    </row>
    <row r="31" spans="1:13">
      <c r="A31" s="267">
        <v>21</v>
      </c>
      <c r="B31" s="276" t="s">
        <v>870</v>
      </c>
      <c r="C31" s="277">
        <v>3846.35</v>
      </c>
      <c r="D31" s="278">
        <v>3854.8333333333335</v>
      </c>
      <c r="E31" s="278">
        <v>3792.666666666667</v>
      </c>
      <c r="F31" s="278">
        <v>3738.9833333333336</v>
      </c>
      <c r="G31" s="278">
        <v>3676.8166666666671</v>
      </c>
      <c r="H31" s="278">
        <v>3908.5166666666669</v>
      </c>
      <c r="I31" s="278">
        <v>3970.6833333333338</v>
      </c>
      <c r="J31" s="278">
        <v>4024.3666666666668</v>
      </c>
      <c r="K31" s="276">
        <v>3917</v>
      </c>
      <c r="L31" s="276">
        <v>3801.15</v>
      </c>
      <c r="M31" s="276">
        <v>0.17074</v>
      </c>
    </row>
    <row r="32" spans="1:13">
      <c r="A32" s="267">
        <v>22</v>
      </c>
      <c r="B32" s="276" t="s">
        <v>303</v>
      </c>
      <c r="C32" s="277">
        <v>133.65</v>
      </c>
      <c r="D32" s="278">
        <v>134.04999999999998</v>
      </c>
      <c r="E32" s="278">
        <v>131.09999999999997</v>
      </c>
      <c r="F32" s="278">
        <v>128.54999999999998</v>
      </c>
      <c r="G32" s="278">
        <v>125.59999999999997</v>
      </c>
      <c r="H32" s="278">
        <v>136.59999999999997</v>
      </c>
      <c r="I32" s="278">
        <v>139.54999999999995</v>
      </c>
      <c r="J32" s="278">
        <v>142.09999999999997</v>
      </c>
      <c r="K32" s="276">
        <v>137</v>
      </c>
      <c r="L32" s="276">
        <v>131.5</v>
      </c>
      <c r="M32" s="276">
        <v>6.7639500000000004</v>
      </c>
    </row>
    <row r="33" spans="1:13">
      <c r="A33" s="267">
        <v>23</v>
      </c>
      <c r="B33" s="276" t="s">
        <v>45</v>
      </c>
      <c r="C33" s="277">
        <v>935.95</v>
      </c>
      <c r="D33" s="278">
        <v>937.25</v>
      </c>
      <c r="E33" s="278">
        <v>928.7</v>
      </c>
      <c r="F33" s="278">
        <v>921.45</v>
      </c>
      <c r="G33" s="278">
        <v>912.90000000000009</v>
      </c>
      <c r="H33" s="278">
        <v>944.5</v>
      </c>
      <c r="I33" s="278">
        <v>953.05</v>
      </c>
      <c r="J33" s="278">
        <v>960.3</v>
      </c>
      <c r="K33" s="276">
        <v>945.8</v>
      </c>
      <c r="L33" s="276">
        <v>930</v>
      </c>
      <c r="M33" s="276">
        <v>7.0164200000000001</v>
      </c>
    </row>
    <row r="34" spans="1:13">
      <c r="A34" s="267">
        <v>24</v>
      </c>
      <c r="B34" s="276" t="s">
        <v>304</v>
      </c>
      <c r="C34" s="277">
        <v>2379.4499999999998</v>
      </c>
      <c r="D34" s="278">
        <v>2371.4500000000003</v>
      </c>
      <c r="E34" s="278">
        <v>2348.0000000000005</v>
      </c>
      <c r="F34" s="278">
        <v>2316.5500000000002</v>
      </c>
      <c r="G34" s="278">
        <v>2293.1000000000004</v>
      </c>
      <c r="H34" s="278">
        <v>2402.9000000000005</v>
      </c>
      <c r="I34" s="278">
        <v>2426.3500000000004</v>
      </c>
      <c r="J34" s="278">
        <v>2457.8000000000006</v>
      </c>
      <c r="K34" s="276">
        <v>2394.9</v>
      </c>
      <c r="L34" s="276">
        <v>2340</v>
      </c>
      <c r="M34" s="276">
        <v>0.66662999999999994</v>
      </c>
    </row>
    <row r="35" spans="1:13">
      <c r="A35" s="267">
        <v>25</v>
      </c>
      <c r="B35" s="276" t="s">
        <v>46</v>
      </c>
      <c r="C35" s="277">
        <v>252.4</v>
      </c>
      <c r="D35" s="278">
        <v>249.0333333333333</v>
      </c>
      <c r="E35" s="278">
        <v>245.06666666666661</v>
      </c>
      <c r="F35" s="278">
        <v>237.73333333333329</v>
      </c>
      <c r="G35" s="278">
        <v>233.76666666666659</v>
      </c>
      <c r="H35" s="278">
        <v>256.36666666666662</v>
      </c>
      <c r="I35" s="278">
        <v>260.33333333333331</v>
      </c>
      <c r="J35" s="278">
        <v>267.66666666666663</v>
      </c>
      <c r="K35" s="276">
        <v>253</v>
      </c>
      <c r="L35" s="276">
        <v>241.7</v>
      </c>
      <c r="M35" s="276">
        <v>104.81131000000001</v>
      </c>
    </row>
    <row r="36" spans="1:13">
      <c r="A36" s="267">
        <v>26</v>
      </c>
      <c r="B36" s="276" t="s">
        <v>293</v>
      </c>
      <c r="C36" s="277">
        <v>835.35</v>
      </c>
      <c r="D36" s="278">
        <v>827.33333333333337</v>
      </c>
      <c r="E36" s="278">
        <v>813.91666666666674</v>
      </c>
      <c r="F36" s="278">
        <v>792.48333333333335</v>
      </c>
      <c r="G36" s="278">
        <v>779.06666666666672</v>
      </c>
      <c r="H36" s="278">
        <v>848.76666666666677</v>
      </c>
      <c r="I36" s="278">
        <v>862.18333333333351</v>
      </c>
      <c r="J36" s="278">
        <v>883.61666666666679</v>
      </c>
      <c r="K36" s="276">
        <v>840.75</v>
      </c>
      <c r="L36" s="276">
        <v>805.9</v>
      </c>
      <c r="M36" s="276">
        <v>3.9409200000000002</v>
      </c>
    </row>
    <row r="37" spans="1:13">
      <c r="A37" s="267">
        <v>27</v>
      </c>
      <c r="B37" s="276" t="s">
        <v>302</v>
      </c>
      <c r="C37" s="277">
        <v>1033.1500000000001</v>
      </c>
      <c r="D37" s="278">
        <v>1037.0166666666667</v>
      </c>
      <c r="E37" s="278">
        <v>1017.1333333333332</v>
      </c>
      <c r="F37" s="278">
        <v>1001.1166666666666</v>
      </c>
      <c r="G37" s="278">
        <v>981.23333333333312</v>
      </c>
      <c r="H37" s="278">
        <v>1053.0333333333333</v>
      </c>
      <c r="I37" s="278">
        <v>1072.916666666667</v>
      </c>
      <c r="J37" s="278">
        <v>1088.9333333333334</v>
      </c>
      <c r="K37" s="276">
        <v>1056.9000000000001</v>
      </c>
      <c r="L37" s="276">
        <v>1021</v>
      </c>
      <c r="M37" s="276">
        <v>1.84497</v>
      </c>
    </row>
    <row r="38" spans="1:13">
      <c r="A38" s="267">
        <v>28</v>
      </c>
      <c r="B38" s="276" t="s">
        <v>47</v>
      </c>
      <c r="C38" s="277">
        <v>2396.35</v>
      </c>
      <c r="D38" s="278">
        <v>2383.85</v>
      </c>
      <c r="E38" s="278">
        <v>2363.6999999999998</v>
      </c>
      <c r="F38" s="278">
        <v>2331.0499999999997</v>
      </c>
      <c r="G38" s="278">
        <v>2310.8999999999996</v>
      </c>
      <c r="H38" s="278">
        <v>2416.5</v>
      </c>
      <c r="I38" s="278">
        <v>2436.6500000000005</v>
      </c>
      <c r="J38" s="278">
        <v>2469.3000000000002</v>
      </c>
      <c r="K38" s="276">
        <v>2404</v>
      </c>
      <c r="L38" s="276">
        <v>2351.1999999999998</v>
      </c>
      <c r="M38" s="276">
        <v>5.6916799999999999</v>
      </c>
    </row>
    <row r="39" spans="1:13">
      <c r="A39" s="267">
        <v>29</v>
      </c>
      <c r="B39" s="276" t="s">
        <v>48</v>
      </c>
      <c r="C39" s="277">
        <v>179.9</v>
      </c>
      <c r="D39" s="278">
        <v>180.25</v>
      </c>
      <c r="E39" s="278">
        <v>178.15</v>
      </c>
      <c r="F39" s="278">
        <v>176.4</v>
      </c>
      <c r="G39" s="278">
        <v>174.3</v>
      </c>
      <c r="H39" s="278">
        <v>182</v>
      </c>
      <c r="I39" s="278">
        <v>184.10000000000002</v>
      </c>
      <c r="J39" s="278">
        <v>185.85</v>
      </c>
      <c r="K39" s="276">
        <v>182.35</v>
      </c>
      <c r="L39" s="276">
        <v>178.5</v>
      </c>
      <c r="M39" s="276">
        <v>57.495539999999998</v>
      </c>
    </row>
    <row r="40" spans="1:13">
      <c r="A40" s="267">
        <v>30</v>
      </c>
      <c r="B40" s="276" t="s">
        <v>305</v>
      </c>
      <c r="C40" s="277">
        <v>157.15</v>
      </c>
      <c r="D40" s="278">
        <v>157.16666666666669</v>
      </c>
      <c r="E40" s="278">
        <v>155.03333333333336</v>
      </c>
      <c r="F40" s="278">
        <v>152.91666666666669</v>
      </c>
      <c r="G40" s="278">
        <v>150.78333333333336</v>
      </c>
      <c r="H40" s="278">
        <v>159.28333333333336</v>
      </c>
      <c r="I40" s="278">
        <v>161.41666666666669</v>
      </c>
      <c r="J40" s="278">
        <v>163.53333333333336</v>
      </c>
      <c r="K40" s="276">
        <v>159.30000000000001</v>
      </c>
      <c r="L40" s="276">
        <v>155.05000000000001</v>
      </c>
      <c r="M40" s="276">
        <v>2.1728299999999998</v>
      </c>
    </row>
    <row r="41" spans="1:13">
      <c r="A41" s="267">
        <v>31</v>
      </c>
      <c r="B41" s="276" t="s">
        <v>937</v>
      </c>
      <c r="C41" s="277">
        <v>278.60000000000002</v>
      </c>
      <c r="D41" s="278">
        <v>282.7</v>
      </c>
      <c r="E41" s="278">
        <v>265.89999999999998</v>
      </c>
      <c r="F41" s="278">
        <v>253.2</v>
      </c>
      <c r="G41" s="278">
        <v>236.39999999999998</v>
      </c>
      <c r="H41" s="278">
        <v>295.39999999999998</v>
      </c>
      <c r="I41" s="278">
        <v>312.20000000000005</v>
      </c>
      <c r="J41" s="278">
        <v>324.89999999999998</v>
      </c>
      <c r="K41" s="276">
        <v>299.5</v>
      </c>
      <c r="L41" s="276">
        <v>270</v>
      </c>
      <c r="M41" s="276">
        <v>10.86581</v>
      </c>
    </row>
    <row r="42" spans="1:13">
      <c r="A42" s="267">
        <v>32</v>
      </c>
      <c r="B42" s="276" t="s">
        <v>306</v>
      </c>
      <c r="C42" s="277">
        <v>90.15</v>
      </c>
      <c r="D42" s="278">
        <v>89.88333333333334</v>
      </c>
      <c r="E42" s="278">
        <v>88.816666666666677</v>
      </c>
      <c r="F42" s="278">
        <v>87.483333333333334</v>
      </c>
      <c r="G42" s="278">
        <v>86.416666666666671</v>
      </c>
      <c r="H42" s="278">
        <v>91.216666666666683</v>
      </c>
      <c r="I42" s="278">
        <v>92.283333333333346</v>
      </c>
      <c r="J42" s="278">
        <v>93.616666666666688</v>
      </c>
      <c r="K42" s="276">
        <v>90.95</v>
      </c>
      <c r="L42" s="276">
        <v>88.55</v>
      </c>
      <c r="M42" s="276">
        <v>6.1232300000000004</v>
      </c>
    </row>
    <row r="43" spans="1:13">
      <c r="A43" s="267">
        <v>33</v>
      </c>
      <c r="B43" s="276" t="s">
        <v>49</v>
      </c>
      <c r="C43" s="277">
        <v>94.8</v>
      </c>
      <c r="D43" s="278">
        <v>94.516666666666666</v>
      </c>
      <c r="E43" s="278">
        <v>94.033333333333331</v>
      </c>
      <c r="F43" s="278">
        <v>93.266666666666666</v>
      </c>
      <c r="G43" s="278">
        <v>92.783333333333331</v>
      </c>
      <c r="H43" s="278">
        <v>95.283333333333331</v>
      </c>
      <c r="I43" s="278">
        <v>95.766666666666652</v>
      </c>
      <c r="J43" s="278">
        <v>96.533333333333331</v>
      </c>
      <c r="K43" s="276">
        <v>95</v>
      </c>
      <c r="L43" s="276">
        <v>93.75</v>
      </c>
      <c r="M43" s="276">
        <v>132.73848000000001</v>
      </c>
    </row>
    <row r="44" spans="1:13">
      <c r="A44" s="267">
        <v>34</v>
      </c>
      <c r="B44" s="276" t="s">
        <v>51</v>
      </c>
      <c r="C44" s="277">
        <v>2734.4</v>
      </c>
      <c r="D44" s="278">
        <v>2719.2000000000003</v>
      </c>
      <c r="E44" s="278">
        <v>2695.5500000000006</v>
      </c>
      <c r="F44" s="278">
        <v>2656.7000000000003</v>
      </c>
      <c r="G44" s="278">
        <v>2633.0500000000006</v>
      </c>
      <c r="H44" s="278">
        <v>2758.0500000000006</v>
      </c>
      <c r="I44" s="278">
        <v>2781.7000000000003</v>
      </c>
      <c r="J44" s="278">
        <v>2820.5500000000006</v>
      </c>
      <c r="K44" s="276">
        <v>2742.85</v>
      </c>
      <c r="L44" s="276">
        <v>2680.35</v>
      </c>
      <c r="M44" s="276">
        <v>16.146429999999999</v>
      </c>
    </row>
    <row r="45" spans="1:13">
      <c r="A45" s="267">
        <v>35</v>
      </c>
      <c r="B45" s="276" t="s">
        <v>307</v>
      </c>
      <c r="C45" s="277">
        <v>167.05</v>
      </c>
      <c r="D45" s="278">
        <v>166.13333333333333</v>
      </c>
      <c r="E45" s="278">
        <v>164.26666666666665</v>
      </c>
      <c r="F45" s="278">
        <v>161.48333333333332</v>
      </c>
      <c r="G45" s="278">
        <v>159.61666666666665</v>
      </c>
      <c r="H45" s="278">
        <v>168.91666666666666</v>
      </c>
      <c r="I45" s="278">
        <v>170.78333333333333</v>
      </c>
      <c r="J45" s="278">
        <v>173.56666666666666</v>
      </c>
      <c r="K45" s="276">
        <v>168</v>
      </c>
      <c r="L45" s="276">
        <v>163.35</v>
      </c>
      <c r="M45" s="276">
        <v>0.93145999999999995</v>
      </c>
    </row>
    <row r="46" spans="1:13">
      <c r="A46" s="267">
        <v>36</v>
      </c>
      <c r="B46" s="276" t="s">
        <v>309</v>
      </c>
      <c r="C46" s="277">
        <v>1717.05</v>
      </c>
      <c r="D46" s="278">
        <v>1686.0333333333335</v>
      </c>
      <c r="E46" s="278">
        <v>1627.0666666666671</v>
      </c>
      <c r="F46" s="278">
        <v>1537.0833333333335</v>
      </c>
      <c r="G46" s="278">
        <v>1478.116666666667</v>
      </c>
      <c r="H46" s="278">
        <v>1776.0166666666671</v>
      </c>
      <c r="I46" s="278">
        <v>1834.9833333333338</v>
      </c>
      <c r="J46" s="278">
        <v>1924.9666666666672</v>
      </c>
      <c r="K46" s="276">
        <v>1745</v>
      </c>
      <c r="L46" s="276">
        <v>1596.05</v>
      </c>
      <c r="M46" s="276">
        <v>4.2955100000000002</v>
      </c>
    </row>
    <row r="47" spans="1:13">
      <c r="A47" s="267">
        <v>37</v>
      </c>
      <c r="B47" s="276" t="s">
        <v>308</v>
      </c>
      <c r="C47" s="277">
        <v>4642.3</v>
      </c>
      <c r="D47" s="278">
        <v>4624.416666666667</v>
      </c>
      <c r="E47" s="278">
        <v>4476.8333333333339</v>
      </c>
      <c r="F47" s="278">
        <v>4311.3666666666668</v>
      </c>
      <c r="G47" s="278">
        <v>4163.7833333333338</v>
      </c>
      <c r="H47" s="278">
        <v>4789.8833333333341</v>
      </c>
      <c r="I47" s="278">
        <v>4937.4666666666681</v>
      </c>
      <c r="J47" s="278">
        <v>5102.9333333333343</v>
      </c>
      <c r="K47" s="276">
        <v>4772</v>
      </c>
      <c r="L47" s="276">
        <v>4458.95</v>
      </c>
      <c r="M47" s="276">
        <v>7.0007200000000003</v>
      </c>
    </row>
    <row r="48" spans="1:13">
      <c r="A48" s="267">
        <v>38</v>
      </c>
      <c r="B48" s="276" t="s">
        <v>310</v>
      </c>
      <c r="C48" s="277">
        <v>6480.2</v>
      </c>
      <c r="D48" s="278">
        <v>6444.4000000000005</v>
      </c>
      <c r="E48" s="278">
        <v>6368.8000000000011</v>
      </c>
      <c r="F48" s="278">
        <v>6257.4000000000005</v>
      </c>
      <c r="G48" s="278">
        <v>6181.8000000000011</v>
      </c>
      <c r="H48" s="278">
        <v>6555.8000000000011</v>
      </c>
      <c r="I48" s="278">
        <v>6631.4000000000015</v>
      </c>
      <c r="J48" s="278">
        <v>6742.8000000000011</v>
      </c>
      <c r="K48" s="276">
        <v>6520</v>
      </c>
      <c r="L48" s="276">
        <v>6333</v>
      </c>
      <c r="M48" s="276">
        <v>0.23036999999999999</v>
      </c>
    </row>
    <row r="49" spans="1:13">
      <c r="A49" s="267">
        <v>39</v>
      </c>
      <c r="B49" s="276" t="s">
        <v>226</v>
      </c>
      <c r="C49" s="277">
        <v>852.45</v>
      </c>
      <c r="D49" s="278">
        <v>851.36666666666667</v>
      </c>
      <c r="E49" s="278">
        <v>842.73333333333335</v>
      </c>
      <c r="F49" s="278">
        <v>833.01666666666665</v>
      </c>
      <c r="G49" s="278">
        <v>824.38333333333333</v>
      </c>
      <c r="H49" s="278">
        <v>861.08333333333337</v>
      </c>
      <c r="I49" s="278">
        <v>869.71666666666681</v>
      </c>
      <c r="J49" s="278">
        <v>879.43333333333339</v>
      </c>
      <c r="K49" s="276">
        <v>860</v>
      </c>
      <c r="L49" s="276">
        <v>841.65</v>
      </c>
      <c r="M49" s="276">
        <v>5.9139600000000003</v>
      </c>
    </row>
    <row r="50" spans="1:13">
      <c r="A50" s="267">
        <v>40</v>
      </c>
      <c r="B50" s="276" t="s">
        <v>53</v>
      </c>
      <c r="C50" s="277">
        <v>906.75</v>
      </c>
      <c r="D50" s="278">
        <v>902.63333333333333</v>
      </c>
      <c r="E50" s="278">
        <v>896.26666666666665</v>
      </c>
      <c r="F50" s="278">
        <v>885.7833333333333</v>
      </c>
      <c r="G50" s="278">
        <v>879.41666666666663</v>
      </c>
      <c r="H50" s="278">
        <v>913.11666666666667</v>
      </c>
      <c r="I50" s="278">
        <v>919.48333333333323</v>
      </c>
      <c r="J50" s="278">
        <v>929.9666666666667</v>
      </c>
      <c r="K50" s="276">
        <v>909</v>
      </c>
      <c r="L50" s="276">
        <v>892.15</v>
      </c>
      <c r="M50" s="276">
        <v>16.670500000000001</v>
      </c>
    </row>
    <row r="51" spans="1:13">
      <c r="A51" s="267">
        <v>41</v>
      </c>
      <c r="B51" s="276" t="s">
        <v>311</v>
      </c>
      <c r="C51" s="277">
        <v>522.54999999999995</v>
      </c>
      <c r="D51" s="278">
        <v>500.2166666666667</v>
      </c>
      <c r="E51" s="278">
        <v>462.43333333333339</v>
      </c>
      <c r="F51" s="278">
        <v>402.31666666666672</v>
      </c>
      <c r="G51" s="278">
        <v>364.53333333333342</v>
      </c>
      <c r="H51" s="278">
        <v>560.33333333333337</v>
      </c>
      <c r="I51" s="278">
        <v>598.11666666666667</v>
      </c>
      <c r="J51" s="278">
        <v>658.23333333333335</v>
      </c>
      <c r="K51" s="276">
        <v>538</v>
      </c>
      <c r="L51" s="276">
        <v>440.1</v>
      </c>
      <c r="M51" s="276">
        <v>4.3641699999999997</v>
      </c>
    </row>
    <row r="52" spans="1:13">
      <c r="A52" s="267">
        <v>42</v>
      </c>
      <c r="B52" s="276" t="s">
        <v>55</v>
      </c>
      <c r="C52" s="277">
        <v>625.1</v>
      </c>
      <c r="D52" s="278">
        <v>625.76666666666665</v>
      </c>
      <c r="E52" s="278">
        <v>617.5333333333333</v>
      </c>
      <c r="F52" s="278">
        <v>609.9666666666667</v>
      </c>
      <c r="G52" s="278">
        <v>601.73333333333335</v>
      </c>
      <c r="H52" s="278">
        <v>633.33333333333326</v>
      </c>
      <c r="I52" s="278">
        <v>641.56666666666661</v>
      </c>
      <c r="J52" s="278">
        <v>649.13333333333321</v>
      </c>
      <c r="K52" s="276">
        <v>634</v>
      </c>
      <c r="L52" s="276">
        <v>618.20000000000005</v>
      </c>
      <c r="M52" s="276">
        <v>102.62221</v>
      </c>
    </row>
    <row r="53" spans="1:13">
      <c r="A53" s="267">
        <v>43</v>
      </c>
      <c r="B53" s="276" t="s">
        <v>56</v>
      </c>
      <c r="C53" s="277">
        <v>3448.15</v>
      </c>
      <c r="D53" s="278">
        <v>3442.0833333333335</v>
      </c>
      <c r="E53" s="278">
        <v>3411.3166666666671</v>
      </c>
      <c r="F53" s="278">
        <v>3374.4833333333336</v>
      </c>
      <c r="G53" s="278">
        <v>3343.7166666666672</v>
      </c>
      <c r="H53" s="278">
        <v>3478.916666666667</v>
      </c>
      <c r="I53" s="278">
        <v>3509.6833333333334</v>
      </c>
      <c r="J53" s="278">
        <v>3546.5166666666669</v>
      </c>
      <c r="K53" s="276">
        <v>3472.85</v>
      </c>
      <c r="L53" s="276">
        <v>3405.25</v>
      </c>
      <c r="M53" s="276">
        <v>6.3917999999999999</v>
      </c>
    </row>
    <row r="54" spans="1:13">
      <c r="A54" s="267">
        <v>44</v>
      </c>
      <c r="B54" s="276" t="s">
        <v>315</v>
      </c>
      <c r="C54" s="277">
        <v>215.85</v>
      </c>
      <c r="D54" s="278">
        <v>217.21666666666667</v>
      </c>
      <c r="E54" s="278">
        <v>213.63333333333333</v>
      </c>
      <c r="F54" s="278">
        <v>211.41666666666666</v>
      </c>
      <c r="G54" s="278">
        <v>207.83333333333331</v>
      </c>
      <c r="H54" s="278">
        <v>219.43333333333334</v>
      </c>
      <c r="I54" s="278">
        <v>223.01666666666665</v>
      </c>
      <c r="J54" s="278">
        <v>225.23333333333335</v>
      </c>
      <c r="K54" s="276">
        <v>220.8</v>
      </c>
      <c r="L54" s="276">
        <v>215</v>
      </c>
      <c r="M54" s="276">
        <v>1.9391099999999999</v>
      </c>
    </row>
    <row r="55" spans="1:13">
      <c r="A55" s="267">
        <v>45</v>
      </c>
      <c r="B55" s="276" t="s">
        <v>316</v>
      </c>
      <c r="C55" s="277">
        <v>613.54999999999995</v>
      </c>
      <c r="D55" s="278">
        <v>612.83333333333337</v>
      </c>
      <c r="E55" s="278">
        <v>607.66666666666674</v>
      </c>
      <c r="F55" s="278">
        <v>601.78333333333342</v>
      </c>
      <c r="G55" s="278">
        <v>596.61666666666679</v>
      </c>
      <c r="H55" s="278">
        <v>618.7166666666667</v>
      </c>
      <c r="I55" s="278">
        <v>623.88333333333344</v>
      </c>
      <c r="J55" s="278">
        <v>629.76666666666665</v>
      </c>
      <c r="K55" s="276">
        <v>618</v>
      </c>
      <c r="L55" s="276">
        <v>606.95000000000005</v>
      </c>
      <c r="M55" s="276">
        <v>0.54222999999999999</v>
      </c>
    </row>
    <row r="56" spans="1:13">
      <c r="A56" s="267">
        <v>46</v>
      </c>
      <c r="B56" s="276" t="s">
        <v>58</v>
      </c>
      <c r="C56" s="277">
        <v>8961.7000000000007</v>
      </c>
      <c r="D56" s="278">
        <v>8967.8833333333332</v>
      </c>
      <c r="E56" s="278">
        <v>8914.8166666666657</v>
      </c>
      <c r="F56" s="278">
        <v>8867.9333333333325</v>
      </c>
      <c r="G56" s="278">
        <v>8814.866666666665</v>
      </c>
      <c r="H56" s="278">
        <v>9014.7666666666664</v>
      </c>
      <c r="I56" s="278">
        <v>9067.8333333333358</v>
      </c>
      <c r="J56" s="278">
        <v>9114.7166666666672</v>
      </c>
      <c r="K56" s="276">
        <v>9020.9500000000007</v>
      </c>
      <c r="L56" s="276">
        <v>8921</v>
      </c>
      <c r="M56" s="276">
        <v>4.9107399999999997</v>
      </c>
    </row>
    <row r="57" spans="1:13">
      <c r="A57" s="267">
        <v>47</v>
      </c>
      <c r="B57" s="276" t="s">
        <v>232</v>
      </c>
      <c r="C57" s="277">
        <v>3105</v>
      </c>
      <c r="D57" s="278">
        <v>3092.6</v>
      </c>
      <c r="E57" s="278">
        <v>3060.2</v>
      </c>
      <c r="F57" s="278">
        <v>3015.4</v>
      </c>
      <c r="G57" s="278">
        <v>2983</v>
      </c>
      <c r="H57" s="278">
        <v>3137.3999999999996</v>
      </c>
      <c r="I57" s="278">
        <v>3169.8</v>
      </c>
      <c r="J57" s="278">
        <v>3214.5999999999995</v>
      </c>
      <c r="K57" s="276">
        <v>3125</v>
      </c>
      <c r="L57" s="276">
        <v>3047.8</v>
      </c>
      <c r="M57" s="276">
        <v>0.24651000000000001</v>
      </c>
    </row>
    <row r="58" spans="1:13">
      <c r="A58" s="267">
        <v>48</v>
      </c>
      <c r="B58" s="276" t="s">
        <v>59</v>
      </c>
      <c r="C58" s="277">
        <v>5334.15</v>
      </c>
      <c r="D58" s="278">
        <v>5285.3833333333332</v>
      </c>
      <c r="E58" s="278">
        <v>5222.7666666666664</v>
      </c>
      <c r="F58" s="278">
        <v>5111.3833333333332</v>
      </c>
      <c r="G58" s="278">
        <v>5048.7666666666664</v>
      </c>
      <c r="H58" s="278">
        <v>5396.7666666666664</v>
      </c>
      <c r="I58" s="278">
        <v>5459.3833333333332</v>
      </c>
      <c r="J58" s="278">
        <v>5570.7666666666664</v>
      </c>
      <c r="K58" s="276">
        <v>5348</v>
      </c>
      <c r="L58" s="276">
        <v>5174</v>
      </c>
      <c r="M58" s="276">
        <v>38.646999999999998</v>
      </c>
    </row>
    <row r="59" spans="1:13">
      <c r="A59" s="267">
        <v>49</v>
      </c>
      <c r="B59" s="276" t="s">
        <v>60</v>
      </c>
      <c r="C59" s="277">
        <v>1615.05</v>
      </c>
      <c r="D59" s="278">
        <v>1603</v>
      </c>
      <c r="E59" s="278">
        <v>1582.05</v>
      </c>
      <c r="F59" s="278">
        <v>1549.05</v>
      </c>
      <c r="G59" s="278">
        <v>1528.1</v>
      </c>
      <c r="H59" s="278">
        <v>1636</v>
      </c>
      <c r="I59" s="278">
        <v>1656.9499999999998</v>
      </c>
      <c r="J59" s="278">
        <v>1689.95</v>
      </c>
      <c r="K59" s="276">
        <v>1623.95</v>
      </c>
      <c r="L59" s="276">
        <v>1570</v>
      </c>
      <c r="M59" s="276">
        <v>21.067170000000001</v>
      </c>
    </row>
    <row r="60" spans="1:13" ht="12" customHeight="1">
      <c r="A60" s="267">
        <v>50</v>
      </c>
      <c r="B60" s="276" t="s">
        <v>317</v>
      </c>
      <c r="C60" s="277">
        <v>128.44999999999999</v>
      </c>
      <c r="D60" s="278">
        <v>129.03333333333333</v>
      </c>
      <c r="E60" s="278">
        <v>126.06666666666666</v>
      </c>
      <c r="F60" s="278">
        <v>123.68333333333334</v>
      </c>
      <c r="G60" s="278">
        <v>120.71666666666667</v>
      </c>
      <c r="H60" s="278">
        <v>131.41666666666666</v>
      </c>
      <c r="I60" s="278">
        <v>134.3833333333333</v>
      </c>
      <c r="J60" s="278">
        <v>136.76666666666665</v>
      </c>
      <c r="K60" s="276">
        <v>132</v>
      </c>
      <c r="L60" s="276">
        <v>126.65</v>
      </c>
      <c r="M60" s="276">
        <v>18.256779999999999</v>
      </c>
    </row>
    <row r="61" spans="1:13">
      <c r="A61" s="267">
        <v>51</v>
      </c>
      <c r="B61" s="276" t="s">
        <v>318</v>
      </c>
      <c r="C61" s="277">
        <v>169.85</v>
      </c>
      <c r="D61" s="278">
        <v>170.41666666666666</v>
      </c>
      <c r="E61" s="278">
        <v>167.93333333333331</v>
      </c>
      <c r="F61" s="278">
        <v>166.01666666666665</v>
      </c>
      <c r="G61" s="278">
        <v>163.5333333333333</v>
      </c>
      <c r="H61" s="278">
        <v>172.33333333333331</v>
      </c>
      <c r="I61" s="278">
        <v>174.81666666666666</v>
      </c>
      <c r="J61" s="278">
        <v>176.73333333333332</v>
      </c>
      <c r="K61" s="276">
        <v>172.9</v>
      </c>
      <c r="L61" s="276">
        <v>168.5</v>
      </c>
      <c r="M61" s="276">
        <v>9.7023200000000003</v>
      </c>
    </row>
    <row r="62" spans="1:13">
      <c r="A62" s="267">
        <v>52</v>
      </c>
      <c r="B62" s="276" t="s">
        <v>233</v>
      </c>
      <c r="C62" s="277">
        <v>406.1</v>
      </c>
      <c r="D62" s="278">
        <v>408.36666666666662</v>
      </c>
      <c r="E62" s="278">
        <v>400.23333333333323</v>
      </c>
      <c r="F62" s="278">
        <v>394.36666666666662</v>
      </c>
      <c r="G62" s="278">
        <v>386.23333333333323</v>
      </c>
      <c r="H62" s="278">
        <v>414.23333333333323</v>
      </c>
      <c r="I62" s="278">
        <v>422.36666666666656</v>
      </c>
      <c r="J62" s="278">
        <v>428.23333333333323</v>
      </c>
      <c r="K62" s="276">
        <v>416.5</v>
      </c>
      <c r="L62" s="276">
        <v>402.5</v>
      </c>
      <c r="M62" s="276">
        <v>64.156310000000005</v>
      </c>
    </row>
    <row r="63" spans="1:13">
      <c r="A63" s="267">
        <v>53</v>
      </c>
      <c r="B63" s="276" t="s">
        <v>61</v>
      </c>
      <c r="C63" s="277">
        <v>62.1</v>
      </c>
      <c r="D63" s="278">
        <v>62.033333333333331</v>
      </c>
      <c r="E63" s="278">
        <v>60.816666666666663</v>
      </c>
      <c r="F63" s="278">
        <v>59.533333333333331</v>
      </c>
      <c r="G63" s="278">
        <v>58.316666666666663</v>
      </c>
      <c r="H63" s="278">
        <v>63.316666666666663</v>
      </c>
      <c r="I63" s="278">
        <v>64.533333333333331</v>
      </c>
      <c r="J63" s="278">
        <v>65.816666666666663</v>
      </c>
      <c r="K63" s="276">
        <v>63.25</v>
      </c>
      <c r="L63" s="276">
        <v>60.75</v>
      </c>
      <c r="M63" s="276">
        <v>331.0856</v>
      </c>
    </row>
    <row r="64" spans="1:13">
      <c r="A64" s="267">
        <v>54</v>
      </c>
      <c r="B64" s="276" t="s">
        <v>62</v>
      </c>
      <c r="C64" s="277">
        <v>49.2</v>
      </c>
      <c r="D64" s="278">
        <v>49.29999999999999</v>
      </c>
      <c r="E64" s="278">
        <v>48.699999999999982</v>
      </c>
      <c r="F64" s="278">
        <v>48.199999999999989</v>
      </c>
      <c r="G64" s="278">
        <v>47.59999999999998</v>
      </c>
      <c r="H64" s="278">
        <v>49.799999999999983</v>
      </c>
      <c r="I64" s="278">
        <v>50.399999999999991</v>
      </c>
      <c r="J64" s="278">
        <v>50.899999999999984</v>
      </c>
      <c r="K64" s="276">
        <v>49.9</v>
      </c>
      <c r="L64" s="276">
        <v>48.8</v>
      </c>
      <c r="M64" s="276">
        <v>31.554279999999999</v>
      </c>
    </row>
    <row r="65" spans="1:13">
      <c r="A65" s="267">
        <v>55</v>
      </c>
      <c r="B65" s="276" t="s">
        <v>312</v>
      </c>
      <c r="C65" s="277">
        <v>1641.65</v>
      </c>
      <c r="D65" s="278">
        <v>1638.05</v>
      </c>
      <c r="E65" s="278">
        <v>1616.1</v>
      </c>
      <c r="F65" s="278">
        <v>1590.55</v>
      </c>
      <c r="G65" s="278">
        <v>1568.6</v>
      </c>
      <c r="H65" s="278">
        <v>1663.6</v>
      </c>
      <c r="I65" s="278">
        <v>1685.5500000000002</v>
      </c>
      <c r="J65" s="278">
        <v>1711.1</v>
      </c>
      <c r="K65" s="276">
        <v>1660</v>
      </c>
      <c r="L65" s="276">
        <v>1612.5</v>
      </c>
      <c r="M65" s="276">
        <v>0.26174999999999998</v>
      </c>
    </row>
    <row r="66" spans="1:13">
      <c r="A66" s="267">
        <v>56</v>
      </c>
      <c r="B66" s="276" t="s">
        <v>63</v>
      </c>
      <c r="C66" s="277">
        <v>1581.1</v>
      </c>
      <c r="D66" s="278">
        <v>1579.8833333333332</v>
      </c>
      <c r="E66" s="278">
        <v>1571.2166666666665</v>
      </c>
      <c r="F66" s="278">
        <v>1561.3333333333333</v>
      </c>
      <c r="G66" s="278">
        <v>1552.6666666666665</v>
      </c>
      <c r="H66" s="278">
        <v>1589.7666666666664</v>
      </c>
      <c r="I66" s="278">
        <v>1598.4333333333334</v>
      </c>
      <c r="J66" s="278">
        <v>1608.3166666666664</v>
      </c>
      <c r="K66" s="276">
        <v>1588.55</v>
      </c>
      <c r="L66" s="276">
        <v>1570</v>
      </c>
      <c r="M66" s="276">
        <v>3.2084100000000002</v>
      </c>
    </row>
    <row r="67" spans="1:13">
      <c r="A67" s="267">
        <v>57</v>
      </c>
      <c r="B67" s="276" t="s">
        <v>320</v>
      </c>
      <c r="C67" s="277">
        <v>5490.45</v>
      </c>
      <c r="D67" s="278">
        <v>5476.8166666666666</v>
      </c>
      <c r="E67" s="278">
        <v>5423.6333333333332</v>
      </c>
      <c r="F67" s="278">
        <v>5356.8166666666666</v>
      </c>
      <c r="G67" s="278">
        <v>5303.6333333333332</v>
      </c>
      <c r="H67" s="278">
        <v>5543.6333333333332</v>
      </c>
      <c r="I67" s="278">
        <v>5596.8166666666657</v>
      </c>
      <c r="J67" s="278">
        <v>5663.6333333333332</v>
      </c>
      <c r="K67" s="276">
        <v>5530</v>
      </c>
      <c r="L67" s="276">
        <v>5410</v>
      </c>
      <c r="M67" s="276">
        <v>0.13449</v>
      </c>
    </row>
    <row r="68" spans="1:13">
      <c r="A68" s="267">
        <v>58</v>
      </c>
      <c r="B68" s="276" t="s">
        <v>234</v>
      </c>
      <c r="C68" s="277">
        <v>1294.45</v>
      </c>
      <c r="D68" s="278">
        <v>1290.4666666666665</v>
      </c>
      <c r="E68" s="278">
        <v>1278.9333333333329</v>
      </c>
      <c r="F68" s="278">
        <v>1263.4166666666665</v>
      </c>
      <c r="G68" s="278">
        <v>1251.883333333333</v>
      </c>
      <c r="H68" s="278">
        <v>1305.9833333333329</v>
      </c>
      <c r="I68" s="278">
        <v>1317.5166666666662</v>
      </c>
      <c r="J68" s="278">
        <v>1333.0333333333328</v>
      </c>
      <c r="K68" s="276">
        <v>1302</v>
      </c>
      <c r="L68" s="276">
        <v>1274.95</v>
      </c>
      <c r="M68" s="276">
        <v>0.33650000000000002</v>
      </c>
    </row>
    <row r="69" spans="1:13">
      <c r="A69" s="267">
        <v>59</v>
      </c>
      <c r="B69" s="276" t="s">
        <v>321</v>
      </c>
      <c r="C69" s="277">
        <v>330.25</v>
      </c>
      <c r="D69" s="278">
        <v>331.08333333333331</v>
      </c>
      <c r="E69" s="278">
        <v>325.16666666666663</v>
      </c>
      <c r="F69" s="278">
        <v>320.08333333333331</v>
      </c>
      <c r="G69" s="278">
        <v>314.16666666666663</v>
      </c>
      <c r="H69" s="278">
        <v>336.16666666666663</v>
      </c>
      <c r="I69" s="278">
        <v>342.08333333333326</v>
      </c>
      <c r="J69" s="278">
        <v>347.16666666666663</v>
      </c>
      <c r="K69" s="276">
        <v>337</v>
      </c>
      <c r="L69" s="276">
        <v>326</v>
      </c>
      <c r="M69" s="276">
        <v>1.8526400000000001</v>
      </c>
    </row>
    <row r="70" spans="1:13">
      <c r="A70" s="267">
        <v>60</v>
      </c>
      <c r="B70" s="276" t="s">
        <v>65</v>
      </c>
      <c r="C70" s="277">
        <v>114.4</v>
      </c>
      <c r="D70" s="278">
        <v>114.36666666666667</v>
      </c>
      <c r="E70" s="278">
        <v>113.43333333333335</v>
      </c>
      <c r="F70" s="278">
        <v>112.46666666666668</v>
      </c>
      <c r="G70" s="278">
        <v>111.53333333333336</v>
      </c>
      <c r="H70" s="278">
        <v>115.33333333333334</v>
      </c>
      <c r="I70" s="278">
        <v>116.26666666666668</v>
      </c>
      <c r="J70" s="278">
        <v>117.23333333333333</v>
      </c>
      <c r="K70" s="276">
        <v>115.3</v>
      </c>
      <c r="L70" s="276">
        <v>113.4</v>
      </c>
      <c r="M70" s="276">
        <v>63.322099999999999</v>
      </c>
    </row>
    <row r="71" spans="1:13">
      <c r="A71" s="267">
        <v>61</v>
      </c>
      <c r="B71" s="276" t="s">
        <v>313</v>
      </c>
      <c r="C71" s="277">
        <v>965.7</v>
      </c>
      <c r="D71" s="278">
        <v>972.06666666666661</v>
      </c>
      <c r="E71" s="278">
        <v>952.63333333333321</v>
      </c>
      <c r="F71" s="278">
        <v>939.56666666666661</v>
      </c>
      <c r="G71" s="278">
        <v>920.13333333333321</v>
      </c>
      <c r="H71" s="278">
        <v>985.13333333333321</v>
      </c>
      <c r="I71" s="278">
        <v>1004.5666666666666</v>
      </c>
      <c r="J71" s="278">
        <v>1017.6333333333332</v>
      </c>
      <c r="K71" s="276">
        <v>991.5</v>
      </c>
      <c r="L71" s="276">
        <v>959</v>
      </c>
      <c r="M71" s="276">
        <v>8.3482400000000005</v>
      </c>
    </row>
    <row r="72" spans="1:13">
      <c r="A72" s="267">
        <v>62</v>
      </c>
      <c r="B72" s="276" t="s">
        <v>66</v>
      </c>
      <c r="C72" s="277">
        <v>753.45</v>
      </c>
      <c r="D72" s="278">
        <v>749.16666666666663</v>
      </c>
      <c r="E72" s="278">
        <v>742.7833333333333</v>
      </c>
      <c r="F72" s="278">
        <v>732.11666666666667</v>
      </c>
      <c r="G72" s="278">
        <v>725.73333333333335</v>
      </c>
      <c r="H72" s="278">
        <v>759.83333333333326</v>
      </c>
      <c r="I72" s="278">
        <v>766.2166666666667</v>
      </c>
      <c r="J72" s="278">
        <v>776.88333333333321</v>
      </c>
      <c r="K72" s="276">
        <v>755.55</v>
      </c>
      <c r="L72" s="276">
        <v>738.5</v>
      </c>
      <c r="M72" s="276">
        <v>8.4380000000000006</v>
      </c>
    </row>
    <row r="73" spans="1:13">
      <c r="A73" s="267">
        <v>63</v>
      </c>
      <c r="B73" s="276" t="s">
        <v>67</v>
      </c>
      <c r="C73" s="277">
        <v>517.6</v>
      </c>
      <c r="D73" s="278">
        <v>518.98333333333323</v>
      </c>
      <c r="E73" s="278">
        <v>511.96666666666647</v>
      </c>
      <c r="F73" s="278">
        <v>506.33333333333326</v>
      </c>
      <c r="G73" s="278">
        <v>499.31666666666649</v>
      </c>
      <c r="H73" s="278">
        <v>524.61666666666645</v>
      </c>
      <c r="I73" s="278">
        <v>531.6333333333331</v>
      </c>
      <c r="J73" s="278">
        <v>537.26666666666642</v>
      </c>
      <c r="K73" s="276">
        <v>526</v>
      </c>
      <c r="L73" s="276">
        <v>513.35</v>
      </c>
      <c r="M73" s="276">
        <v>15.832599999999999</v>
      </c>
    </row>
    <row r="74" spans="1:13">
      <c r="A74" s="267">
        <v>64</v>
      </c>
      <c r="B74" s="276" t="s">
        <v>1045</v>
      </c>
      <c r="C74" s="277">
        <v>9929.65</v>
      </c>
      <c r="D74" s="278">
        <v>9850.8333333333339</v>
      </c>
      <c r="E74" s="278">
        <v>9511.6666666666679</v>
      </c>
      <c r="F74" s="278">
        <v>9093.6833333333343</v>
      </c>
      <c r="G74" s="278">
        <v>8754.5166666666682</v>
      </c>
      <c r="H74" s="278">
        <v>10268.816666666668</v>
      </c>
      <c r="I74" s="278">
        <v>10607.983333333335</v>
      </c>
      <c r="J74" s="278">
        <v>11025.966666666667</v>
      </c>
      <c r="K74" s="276">
        <v>10190</v>
      </c>
      <c r="L74" s="276">
        <v>9432.85</v>
      </c>
      <c r="M74" s="276">
        <v>0.38872000000000001</v>
      </c>
    </row>
    <row r="75" spans="1:13">
      <c r="A75" s="267">
        <v>65</v>
      </c>
      <c r="B75" s="276" t="s">
        <v>69</v>
      </c>
      <c r="C75" s="277">
        <v>516.15</v>
      </c>
      <c r="D75" s="278">
        <v>517.61666666666667</v>
      </c>
      <c r="E75" s="278">
        <v>511.83333333333337</v>
      </c>
      <c r="F75" s="278">
        <v>507.51666666666665</v>
      </c>
      <c r="G75" s="278">
        <v>501.73333333333335</v>
      </c>
      <c r="H75" s="278">
        <v>521.93333333333339</v>
      </c>
      <c r="I75" s="278">
        <v>527.7166666666667</v>
      </c>
      <c r="J75" s="278">
        <v>532.03333333333342</v>
      </c>
      <c r="K75" s="276">
        <v>523.4</v>
      </c>
      <c r="L75" s="276">
        <v>513.29999999999995</v>
      </c>
      <c r="M75" s="276">
        <v>104.94434</v>
      </c>
    </row>
    <row r="76" spans="1:13" s="16" customFormat="1">
      <c r="A76" s="267">
        <v>66</v>
      </c>
      <c r="B76" s="276" t="s">
        <v>70</v>
      </c>
      <c r="C76" s="277">
        <v>35.4</v>
      </c>
      <c r="D76" s="278">
        <v>35.583333333333336</v>
      </c>
      <c r="E76" s="278">
        <v>34.766666666666673</v>
      </c>
      <c r="F76" s="278">
        <v>34.13333333333334</v>
      </c>
      <c r="G76" s="278">
        <v>33.316666666666677</v>
      </c>
      <c r="H76" s="278">
        <v>36.216666666666669</v>
      </c>
      <c r="I76" s="278">
        <v>37.033333333333331</v>
      </c>
      <c r="J76" s="278">
        <v>37.666666666666664</v>
      </c>
      <c r="K76" s="276">
        <v>36.4</v>
      </c>
      <c r="L76" s="276">
        <v>34.950000000000003</v>
      </c>
      <c r="M76" s="276">
        <v>552.67921999999999</v>
      </c>
    </row>
    <row r="77" spans="1:13" s="16" customFormat="1">
      <c r="A77" s="267">
        <v>67</v>
      </c>
      <c r="B77" s="276" t="s">
        <v>71</v>
      </c>
      <c r="C77" s="277">
        <v>458.7</v>
      </c>
      <c r="D77" s="278">
        <v>458.5333333333333</v>
      </c>
      <c r="E77" s="278">
        <v>453.41666666666663</v>
      </c>
      <c r="F77" s="278">
        <v>448.13333333333333</v>
      </c>
      <c r="G77" s="278">
        <v>443.01666666666665</v>
      </c>
      <c r="H77" s="278">
        <v>463.81666666666661</v>
      </c>
      <c r="I77" s="278">
        <v>468.93333333333328</v>
      </c>
      <c r="J77" s="278">
        <v>474.21666666666658</v>
      </c>
      <c r="K77" s="276">
        <v>463.65</v>
      </c>
      <c r="L77" s="276">
        <v>453.25</v>
      </c>
      <c r="M77" s="276">
        <v>35.116329999999998</v>
      </c>
    </row>
    <row r="78" spans="1:13" s="16" customFormat="1">
      <c r="A78" s="267">
        <v>68</v>
      </c>
      <c r="B78" s="276" t="s">
        <v>322</v>
      </c>
      <c r="C78" s="277">
        <v>730.3</v>
      </c>
      <c r="D78" s="278">
        <v>723.73333333333323</v>
      </c>
      <c r="E78" s="278">
        <v>713.56666666666649</v>
      </c>
      <c r="F78" s="278">
        <v>696.83333333333326</v>
      </c>
      <c r="G78" s="278">
        <v>686.66666666666652</v>
      </c>
      <c r="H78" s="278">
        <v>740.46666666666647</v>
      </c>
      <c r="I78" s="278">
        <v>750.63333333333321</v>
      </c>
      <c r="J78" s="278">
        <v>767.36666666666645</v>
      </c>
      <c r="K78" s="276">
        <v>733.9</v>
      </c>
      <c r="L78" s="276">
        <v>707</v>
      </c>
      <c r="M78" s="276">
        <v>4.6189</v>
      </c>
    </row>
    <row r="79" spans="1:13" s="16" customFormat="1">
      <c r="A79" s="267">
        <v>69</v>
      </c>
      <c r="B79" s="276" t="s">
        <v>324</v>
      </c>
      <c r="C79" s="277">
        <v>205.4</v>
      </c>
      <c r="D79" s="278">
        <v>204.46666666666667</v>
      </c>
      <c r="E79" s="278">
        <v>187.93333333333334</v>
      </c>
      <c r="F79" s="278">
        <v>170.46666666666667</v>
      </c>
      <c r="G79" s="278">
        <v>153.93333333333334</v>
      </c>
      <c r="H79" s="278">
        <v>221.93333333333334</v>
      </c>
      <c r="I79" s="278">
        <v>238.4666666666667</v>
      </c>
      <c r="J79" s="278">
        <v>255.93333333333334</v>
      </c>
      <c r="K79" s="276">
        <v>221</v>
      </c>
      <c r="L79" s="276">
        <v>187</v>
      </c>
      <c r="M79" s="276">
        <v>33.38532</v>
      </c>
    </row>
    <row r="80" spans="1:13" s="16" customFormat="1">
      <c r="A80" s="267">
        <v>70</v>
      </c>
      <c r="B80" s="276" t="s">
        <v>325</v>
      </c>
      <c r="C80" s="277">
        <v>4105</v>
      </c>
      <c r="D80" s="278">
        <v>4083.65</v>
      </c>
      <c r="E80" s="278">
        <v>4023.3</v>
      </c>
      <c r="F80" s="278">
        <v>3941.6</v>
      </c>
      <c r="G80" s="278">
        <v>3881.25</v>
      </c>
      <c r="H80" s="278">
        <v>4165.3500000000004</v>
      </c>
      <c r="I80" s="278">
        <v>4225.7</v>
      </c>
      <c r="J80" s="278">
        <v>4307.4000000000005</v>
      </c>
      <c r="K80" s="276">
        <v>4144</v>
      </c>
      <c r="L80" s="276">
        <v>4001.95</v>
      </c>
      <c r="M80" s="276">
        <v>0.44147999999999998</v>
      </c>
    </row>
    <row r="81" spans="1:13" s="16" customFormat="1">
      <c r="A81" s="267">
        <v>71</v>
      </c>
      <c r="B81" s="276" t="s">
        <v>326</v>
      </c>
      <c r="C81" s="277">
        <v>801.55</v>
      </c>
      <c r="D81" s="278">
        <v>798.85</v>
      </c>
      <c r="E81" s="278">
        <v>792.7</v>
      </c>
      <c r="F81" s="278">
        <v>783.85</v>
      </c>
      <c r="G81" s="278">
        <v>777.7</v>
      </c>
      <c r="H81" s="278">
        <v>807.7</v>
      </c>
      <c r="I81" s="278">
        <v>813.84999999999991</v>
      </c>
      <c r="J81" s="278">
        <v>822.7</v>
      </c>
      <c r="K81" s="276">
        <v>805</v>
      </c>
      <c r="L81" s="276">
        <v>790</v>
      </c>
      <c r="M81" s="276">
        <v>0.8599</v>
      </c>
    </row>
    <row r="82" spans="1:13" s="16" customFormat="1">
      <c r="A82" s="267">
        <v>72</v>
      </c>
      <c r="B82" s="276" t="s">
        <v>327</v>
      </c>
      <c r="C82" s="277">
        <v>76.599999999999994</v>
      </c>
      <c r="D82" s="278">
        <v>75.7</v>
      </c>
      <c r="E82" s="278">
        <v>74.400000000000006</v>
      </c>
      <c r="F82" s="278">
        <v>72.2</v>
      </c>
      <c r="G82" s="278">
        <v>70.900000000000006</v>
      </c>
      <c r="H82" s="278">
        <v>77.900000000000006</v>
      </c>
      <c r="I82" s="278">
        <v>79.199999999999989</v>
      </c>
      <c r="J82" s="278">
        <v>81.400000000000006</v>
      </c>
      <c r="K82" s="276">
        <v>77</v>
      </c>
      <c r="L82" s="276">
        <v>73.5</v>
      </c>
      <c r="M82" s="276">
        <v>21.195139999999999</v>
      </c>
    </row>
    <row r="83" spans="1:13" s="16" customFormat="1">
      <c r="A83" s="267">
        <v>73</v>
      </c>
      <c r="B83" s="276" t="s">
        <v>72</v>
      </c>
      <c r="C83" s="277">
        <v>12818.55</v>
      </c>
      <c r="D83" s="278">
        <v>12811.85</v>
      </c>
      <c r="E83" s="278">
        <v>12673.7</v>
      </c>
      <c r="F83" s="278">
        <v>12528.85</v>
      </c>
      <c r="G83" s="278">
        <v>12390.7</v>
      </c>
      <c r="H83" s="278">
        <v>12956.7</v>
      </c>
      <c r="I83" s="278">
        <v>13094.849999999999</v>
      </c>
      <c r="J83" s="278">
        <v>13239.7</v>
      </c>
      <c r="K83" s="276">
        <v>12950</v>
      </c>
      <c r="L83" s="276">
        <v>12667</v>
      </c>
      <c r="M83" s="276">
        <v>0.50895000000000001</v>
      </c>
    </row>
    <row r="84" spans="1:13" s="16" customFormat="1">
      <c r="A84" s="267">
        <v>74</v>
      </c>
      <c r="B84" s="276" t="s">
        <v>74</v>
      </c>
      <c r="C84" s="277">
        <v>382.85</v>
      </c>
      <c r="D84" s="278">
        <v>381.95</v>
      </c>
      <c r="E84" s="278">
        <v>379.7</v>
      </c>
      <c r="F84" s="278">
        <v>376.55</v>
      </c>
      <c r="G84" s="278">
        <v>374.3</v>
      </c>
      <c r="H84" s="278">
        <v>385.09999999999997</v>
      </c>
      <c r="I84" s="278">
        <v>387.34999999999997</v>
      </c>
      <c r="J84" s="278">
        <v>390.49999999999994</v>
      </c>
      <c r="K84" s="276">
        <v>384.2</v>
      </c>
      <c r="L84" s="276">
        <v>378.8</v>
      </c>
      <c r="M84" s="276">
        <v>30.917169999999999</v>
      </c>
    </row>
    <row r="85" spans="1:13" s="16" customFormat="1">
      <c r="A85" s="267">
        <v>75</v>
      </c>
      <c r="B85" s="276" t="s">
        <v>328</v>
      </c>
      <c r="C85" s="277">
        <v>246.1</v>
      </c>
      <c r="D85" s="278">
        <v>245.9</v>
      </c>
      <c r="E85" s="278">
        <v>242.5</v>
      </c>
      <c r="F85" s="278">
        <v>238.9</v>
      </c>
      <c r="G85" s="278">
        <v>235.5</v>
      </c>
      <c r="H85" s="278">
        <v>249.5</v>
      </c>
      <c r="I85" s="278">
        <v>252.90000000000003</v>
      </c>
      <c r="J85" s="278">
        <v>256.5</v>
      </c>
      <c r="K85" s="276">
        <v>249.3</v>
      </c>
      <c r="L85" s="276">
        <v>242.3</v>
      </c>
      <c r="M85" s="276">
        <v>0.98228000000000004</v>
      </c>
    </row>
    <row r="86" spans="1:13" s="16" customFormat="1">
      <c r="A86" s="267">
        <v>76</v>
      </c>
      <c r="B86" s="276" t="s">
        <v>75</v>
      </c>
      <c r="C86" s="277">
        <v>3583.9</v>
      </c>
      <c r="D86" s="278">
        <v>3584.5833333333335</v>
      </c>
      <c r="E86" s="278">
        <v>3563.3166666666671</v>
      </c>
      <c r="F86" s="278">
        <v>3542.7333333333336</v>
      </c>
      <c r="G86" s="278">
        <v>3521.4666666666672</v>
      </c>
      <c r="H86" s="278">
        <v>3605.166666666667</v>
      </c>
      <c r="I86" s="278">
        <v>3626.4333333333334</v>
      </c>
      <c r="J86" s="278">
        <v>3647.0166666666669</v>
      </c>
      <c r="K86" s="276">
        <v>3605.85</v>
      </c>
      <c r="L86" s="276">
        <v>3564</v>
      </c>
      <c r="M86" s="276">
        <v>4.0780799999999999</v>
      </c>
    </row>
    <row r="87" spans="1:13" s="16" customFormat="1">
      <c r="A87" s="267">
        <v>77</v>
      </c>
      <c r="B87" s="276" t="s">
        <v>314</v>
      </c>
      <c r="C87" s="277">
        <v>609.20000000000005</v>
      </c>
      <c r="D87" s="278">
        <v>611.23333333333335</v>
      </c>
      <c r="E87" s="278">
        <v>604.51666666666665</v>
      </c>
      <c r="F87" s="278">
        <v>599.83333333333326</v>
      </c>
      <c r="G87" s="278">
        <v>593.11666666666656</v>
      </c>
      <c r="H87" s="278">
        <v>615.91666666666674</v>
      </c>
      <c r="I87" s="278">
        <v>622.63333333333344</v>
      </c>
      <c r="J87" s="278">
        <v>627.31666666666683</v>
      </c>
      <c r="K87" s="276">
        <v>617.95000000000005</v>
      </c>
      <c r="L87" s="276">
        <v>606.54999999999995</v>
      </c>
      <c r="M87" s="276">
        <v>2.1817199999999999</v>
      </c>
    </row>
    <row r="88" spans="1:13" s="16" customFormat="1">
      <c r="A88" s="267">
        <v>78</v>
      </c>
      <c r="B88" s="276" t="s">
        <v>323</v>
      </c>
      <c r="C88" s="277">
        <v>253.8</v>
      </c>
      <c r="D88" s="278">
        <v>252.28333333333333</v>
      </c>
      <c r="E88" s="278">
        <v>247.56666666666666</v>
      </c>
      <c r="F88" s="278">
        <v>241.33333333333334</v>
      </c>
      <c r="G88" s="278">
        <v>236.61666666666667</v>
      </c>
      <c r="H88" s="278">
        <v>258.51666666666665</v>
      </c>
      <c r="I88" s="278">
        <v>263.23333333333329</v>
      </c>
      <c r="J88" s="278">
        <v>269.46666666666664</v>
      </c>
      <c r="K88" s="276">
        <v>257</v>
      </c>
      <c r="L88" s="276">
        <v>246.05</v>
      </c>
      <c r="M88" s="276">
        <v>10.572929999999999</v>
      </c>
    </row>
    <row r="89" spans="1:13" s="16" customFormat="1">
      <c r="A89" s="267">
        <v>79</v>
      </c>
      <c r="B89" s="276" t="s">
        <v>76</v>
      </c>
      <c r="C89" s="277">
        <v>479.35</v>
      </c>
      <c r="D89" s="278">
        <v>479.34999999999997</v>
      </c>
      <c r="E89" s="278">
        <v>475.79999999999995</v>
      </c>
      <c r="F89" s="278">
        <v>472.25</v>
      </c>
      <c r="G89" s="278">
        <v>468.7</v>
      </c>
      <c r="H89" s="278">
        <v>482.89999999999992</v>
      </c>
      <c r="I89" s="278">
        <v>486.45</v>
      </c>
      <c r="J89" s="278">
        <v>489.99999999999989</v>
      </c>
      <c r="K89" s="276">
        <v>482.9</v>
      </c>
      <c r="L89" s="276">
        <v>475.8</v>
      </c>
      <c r="M89" s="276">
        <v>18.39434</v>
      </c>
    </row>
    <row r="90" spans="1:13" s="16" customFormat="1">
      <c r="A90" s="267">
        <v>80</v>
      </c>
      <c r="B90" s="276" t="s">
        <v>77</v>
      </c>
      <c r="C90" s="277">
        <v>129.35</v>
      </c>
      <c r="D90" s="278">
        <v>127.88333333333333</v>
      </c>
      <c r="E90" s="278">
        <v>125.06666666666666</v>
      </c>
      <c r="F90" s="278">
        <v>120.78333333333333</v>
      </c>
      <c r="G90" s="278">
        <v>117.96666666666667</v>
      </c>
      <c r="H90" s="278">
        <v>132.16666666666666</v>
      </c>
      <c r="I90" s="278">
        <v>134.98333333333332</v>
      </c>
      <c r="J90" s="278">
        <v>139.26666666666665</v>
      </c>
      <c r="K90" s="276">
        <v>130.69999999999999</v>
      </c>
      <c r="L90" s="276">
        <v>123.6</v>
      </c>
      <c r="M90" s="276">
        <v>456.99700999999999</v>
      </c>
    </row>
    <row r="91" spans="1:13" s="16" customFormat="1">
      <c r="A91" s="267">
        <v>81</v>
      </c>
      <c r="B91" s="276" t="s">
        <v>332</v>
      </c>
      <c r="C91" s="277">
        <v>496.65</v>
      </c>
      <c r="D91" s="278">
        <v>495.88333333333338</v>
      </c>
      <c r="E91" s="278">
        <v>490.76666666666677</v>
      </c>
      <c r="F91" s="278">
        <v>484.88333333333338</v>
      </c>
      <c r="G91" s="278">
        <v>479.76666666666677</v>
      </c>
      <c r="H91" s="278">
        <v>501.76666666666677</v>
      </c>
      <c r="I91" s="278">
        <v>506.88333333333344</v>
      </c>
      <c r="J91" s="278">
        <v>512.76666666666677</v>
      </c>
      <c r="K91" s="276">
        <v>501</v>
      </c>
      <c r="L91" s="276">
        <v>490</v>
      </c>
      <c r="M91" s="276">
        <v>3.1021700000000001</v>
      </c>
    </row>
    <row r="92" spans="1:13" s="16" customFormat="1">
      <c r="A92" s="267">
        <v>82</v>
      </c>
      <c r="B92" s="276" t="s">
        <v>333</v>
      </c>
      <c r="C92" s="277">
        <v>503.1</v>
      </c>
      <c r="D92" s="278">
        <v>502.41666666666669</v>
      </c>
      <c r="E92" s="278">
        <v>497.78333333333336</v>
      </c>
      <c r="F92" s="278">
        <v>492.4666666666667</v>
      </c>
      <c r="G92" s="278">
        <v>487.83333333333337</v>
      </c>
      <c r="H92" s="278">
        <v>507.73333333333335</v>
      </c>
      <c r="I92" s="278">
        <v>512.36666666666667</v>
      </c>
      <c r="J92" s="278">
        <v>517.68333333333339</v>
      </c>
      <c r="K92" s="276">
        <v>507.05</v>
      </c>
      <c r="L92" s="276">
        <v>497.1</v>
      </c>
      <c r="M92" s="276">
        <v>1.10446</v>
      </c>
    </row>
    <row r="93" spans="1:13" s="16" customFormat="1">
      <c r="A93" s="267">
        <v>83</v>
      </c>
      <c r="B93" s="276" t="s">
        <v>335</v>
      </c>
      <c r="C93" s="277">
        <v>404.7</v>
      </c>
      <c r="D93" s="278">
        <v>405.95</v>
      </c>
      <c r="E93" s="278">
        <v>393.25</v>
      </c>
      <c r="F93" s="278">
        <v>381.8</v>
      </c>
      <c r="G93" s="278">
        <v>369.1</v>
      </c>
      <c r="H93" s="278">
        <v>417.4</v>
      </c>
      <c r="I93" s="278">
        <v>430.09999999999991</v>
      </c>
      <c r="J93" s="278">
        <v>441.54999999999995</v>
      </c>
      <c r="K93" s="276">
        <v>418.65</v>
      </c>
      <c r="L93" s="276">
        <v>394.5</v>
      </c>
      <c r="M93" s="276">
        <v>5.84781</v>
      </c>
    </row>
    <row r="94" spans="1:13" s="16" customFormat="1">
      <c r="A94" s="267">
        <v>84</v>
      </c>
      <c r="B94" s="276" t="s">
        <v>329</v>
      </c>
      <c r="C94" s="277">
        <v>530.65</v>
      </c>
      <c r="D94" s="278">
        <v>531.2166666666667</v>
      </c>
      <c r="E94" s="278">
        <v>519.43333333333339</v>
      </c>
      <c r="F94" s="278">
        <v>508.2166666666667</v>
      </c>
      <c r="G94" s="278">
        <v>496.43333333333339</v>
      </c>
      <c r="H94" s="278">
        <v>542.43333333333339</v>
      </c>
      <c r="I94" s="278">
        <v>554.2166666666667</v>
      </c>
      <c r="J94" s="278">
        <v>565.43333333333339</v>
      </c>
      <c r="K94" s="276">
        <v>543</v>
      </c>
      <c r="L94" s="276">
        <v>520</v>
      </c>
      <c r="M94" s="276">
        <v>4.6953100000000001</v>
      </c>
    </row>
    <row r="95" spans="1:13" s="16" customFormat="1">
      <c r="A95" s="267">
        <v>85</v>
      </c>
      <c r="B95" s="276" t="s">
        <v>78</v>
      </c>
      <c r="C95" s="277">
        <v>123.55</v>
      </c>
      <c r="D95" s="278">
        <v>123.56666666666668</v>
      </c>
      <c r="E95" s="278">
        <v>121.38333333333335</v>
      </c>
      <c r="F95" s="278">
        <v>119.21666666666668</v>
      </c>
      <c r="G95" s="278">
        <v>117.03333333333336</v>
      </c>
      <c r="H95" s="278">
        <v>125.73333333333335</v>
      </c>
      <c r="I95" s="278">
        <v>127.91666666666666</v>
      </c>
      <c r="J95" s="278">
        <v>130.08333333333334</v>
      </c>
      <c r="K95" s="276">
        <v>125.75</v>
      </c>
      <c r="L95" s="276">
        <v>121.4</v>
      </c>
      <c r="M95" s="276">
        <v>31.671849999999999</v>
      </c>
    </row>
    <row r="96" spans="1:13" s="16" customFormat="1">
      <c r="A96" s="267">
        <v>86</v>
      </c>
      <c r="B96" s="276" t="s">
        <v>330</v>
      </c>
      <c r="C96" s="277">
        <v>264.89999999999998</v>
      </c>
      <c r="D96" s="278">
        <v>265.71666666666664</v>
      </c>
      <c r="E96" s="278">
        <v>262.5333333333333</v>
      </c>
      <c r="F96" s="278">
        <v>260.16666666666669</v>
      </c>
      <c r="G96" s="278">
        <v>256.98333333333335</v>
      </c>
      <c r="H96" s="278">
        <v>268.08333333333326</v>
      </c>
      <c r="I96" s="278">
        <v>271.26666666666654</v>
      </c>
      <c r="J96" s="278">
        <v>273.63333333333321</v>
      </c>
      <c r="K96" s="276">
        <v>268.89999999999998</v>
      </c>
      <c r="L96" s="276">
        <v>263.35000000000002</v>
      </c>
      <c r="M96" s="276">
        <v>0.63954999999999995</v>
      </c>
    </row>
    <row r="97" spans="1:13" s="16" customFormat="1">
      <c r="A97" s="267">
        <v>87</v>
      </c>
      <c r="B97" s="276" t="s">
        <v>338</v>
      </c>
      <c r="C97" s="277">
        <v>524.79999999999995</v>
      </c>
      <c r="D97" s="278">
        <v>522.58333333333337</v>
      </c>
      <c r="E97" s="278">
        <v>517.66666666666674</v>
      </c>
      <c r="F97" s="278">
        <v>510.53333333333342</v>
      </c>
      <c r="G97" s="278">
        <v>505.61666666666679</v>
      </c>
      <c r="H97" s="278">
        <v>529.7166666666667</v>
      </c>
      <c r="I97" s="278">
        <v>534.63333333333344</v>
      </c>
      <c r="J97" s="278">
        <v>541.76666666666665</v>
      </c>
      <c r="K97" s="276">
        <v>527.5</v>
      </c>
      <c r="L97" s="276">
        <v>515.45000000000005</v>
      </c>
      <c r="M97" s="276">
        <v>5.4584700000000002</v>
      </c>
    </row>
    <row r="98" spans="1:13" s="16" customFormat="1">
      <c r="A98" s="267">
        <v>88</v>
      </c>
      <c r="B98" s="276" t="s">
        <v>336</v>
      </c>
      <c r="C98" s="277">
        <v>1071.5</v>
      </c>
      <c r="D98" s="278">
        <v>1069.2833333333335</v>
      </c>
      <c r="E98" s="278">
        <v>1053.7666666666671</v>
      </c>
      <c r="F98" s="278">
        <v>1036.0333333333335</v>
      </c>
      <c r="G98" s="278">
        <v>1020.5166666666671</v>
      </c>
      <c r="H98" s="278">
        <v>1087.0166666666671</v>
      </c>
      <c r="I98" s="278">
        <v>1102.5333333333335</v>
      </c>
      <c r="J98" s="278">
        <v>1120.2666666666671</v>
      </c>
      <c r="K98" s="276">
        <v>1084.8</v>
      </c>
      <c r="L98" s="276">
        <v>1051.55</v>
      </c>
      <c r="M98" s="276">
        <v>1.67838</v>
      </c>
    </row>
    <row r="99" spans="1:13" s="16" customFormat="1">
      <c r="A99" s="267">
        <v>89</v>
      </c>
      <c r="B99" s="276" t="s">
        <v>337</v>
      </c>
      <c r="C99" s="277">
        <v>13.75</v>
      </c>
      <c r="D99" s="278">
        <v>13.799999999999999</v>
      </c>
      <c r="E99" s="278">
        <v>13.599999999999998</v>
      </c>
      <c r="F99" s="278">
        <v>13.45</v>
      </c>
      <c r="G99" s="278">
        <v>13.249999999999998</v>
      </c>
      <c r="H99" s="278">
        <v>13.949999999999998</v>
      </c>
      <c r="I99" s="278">
        <v>14.149999999999997</v>
      </c>
      <c r="J99" s="278">
        <v>14.299999999999997</v>
      </c>
      <c r="K99" s="276">
        <v>14</v>
      </c>
      <c r="L99" s="276">
        <v>13.65</v>
      </c>
      <c r="M99" s="276">
        <v>31.439240000000002</v>
      </c>
    </row>
    <row r="100" spans="1:13" s="16" customFormat="1">
      <c r="A100" s="267">
        <v>90</v>
      </c>
      <c r="B100" s="276" t="s">
        <v>339</v>
      </c>
      <c r="C100" s="277">
        <v>233.85</v>
      </c>
      <c r="D100" s="278">
        <v>233.93333333333331</v>
      </c>
      <c r="E100" s="278">
        <v>230.36666666666662</v>
      </c>
      <c r="F100" s="278">
        <v>226.8833333333333</v>
      </c>
      <c r="G100" s="278">
        <v>223.31666666666661</v>
      </c>
      <c r="H100" s="278">
        <v>237.41666666666663</v>
      </c>
      <c r="I100" s="278">
        <v>240.98333333333329</v>
      </c>
      <c r="J100" s="278">
        <v>244.46666666666664</v>
      </c>
      <c r="K100" s="276">
        <v>237.5</v>
      </c>
      <c r="L100" s="276">
        <v>230.45</v>
      </c>
      <c r="M100" s="276">
        <v>2.33297</v>
      </c>
    </row>
    <row r="101" spans="1:13">
      <c r="A101" s="267">
        <v>91</v>
      </c>
      <c r="B101" s="276" t="s">
        <v>80</v>
      </c>
      <c r="C101" s="277">
        <v>395.75</v>
      </c>
      <c r="D101" s="278">
        <v>395.38333333333338</v>
      </c>
      <c r="E101" s="278">
        <v>390.86666666666679</v>
      </c>
      <c r="F101" s="278">
        <v>385.98333333333341</v>
      </c>
      <c r="G101" s="278">
        <v>381.46666666666681</v>
      </c>
      <c r="H101" s="278">
        <v>400.26666666666677</v>
      </c>
      <c r="I101" s="278">
        <v>404.7833333333333</v>
      </c>
      <c r="J101" s="278">
        <v>409.66666666666674</v>
      </c>
      <c r="K101" s="276">
        <v>399.9</v>
      </c>
      <c r="L101" s="276">
        <v>390.5</v>
      </c>
      <c r="M101" s="276">
        <v>8.7172499999999999</v>
      </c>
    </row>
    <row r="102" spans="1:13">
      <c r="A102" s="267">
        <v>92</v>
      </c>
      <c r="B102" s="276" t="s">
        <v>340</v>
      </c>
      <c r="C102" s="277">
        <v>3420.3</v>
      </c>
      <c r="D102" s="278">
        <v>3456.0833333333335</v>
      </c>
      <c r="E102" s="278">
        <v>3362.166666666667</v>
      </c>
      <c r="F102" s="278">
        <v>3304.0333333333333</v>
      </c>
      <c r="G102" s="278">
        <v>3210.1166666666668</v>
      </c>
      <c r="H102" s="278">
        <v>3514.2166666666672</v>
      </c>
      <c r="I102" s="278">
        <v>3608.1333333333341</v>
      </c>
      <c r="J102" s="278">
        <v>3666.2666666666673</v>
      </c>
      <c r="K102" s="276">
        <v>3550</v>
      </c>
      <c r="L102" s="276">
        <v>3397.95</v>
      </c>
      <c r="M102" s="276">
        <v>0.11498999999999999</v>
      </c>
    </row>
    <row r="103" spans="1:13">
      <c r="A103" s="267">
        <v>93</v>
      </c>
      <c r="B103" s="276" t="s">
        <v>81</v>
      </c>
      <c r="C103" s="277">
        <v>609.5</v>
      </c>
      <c r="D103" s="278">
        <v>609.28333333333342</v>
      </c>
      <c r="E103" s="278">
        <v>605.41666666666686</v>
      </c>
      <c r="F103" s="278">
        <v>601.33333333333348</v>
      </c>
      <c r="G103" s="278">
        <v>597.46666666666692</v>
      </c>
      <c r="H103" s="278">
        <v>613.36666666666679</v>
      </c>
      <c r="I103" s="278">
        <v>617.23333333333335</v>
      </c>
      <c r="J103" s="278">
        <v>621.31666666666672</v>
      </c>
      <c r="K103" s="276">
        <v>613.15</v>
      </c>
      <c r="L103" s="276">
        <v>605.20000000000005</v>
      </c>
      <c r="M103" s="276">
        <v>2.7717900000000002</v>
      </c>
    </row>
    <row r="104" spans="1:13">
      <c r="A104" s="267">
        <v>94</v>
      </c>
      <c r="B104" s="276" t="s">
        <v>334</v>
      </c>
      <c r="C104" s="277">
        <v>310.14999999999998</v>
      </c>
      <c r="D104" s="278">
        <v>308.73333333333335</v>
      </c>
      <c r="E104" s="278">
        <v>305.11666666666667</v>
      </c>
      <c r="F104" s="278">
        <v>300.08333333333331</v>
      </c>
      <c r="G104" s="278">
        <v>296.46666666666664</v>
      </c>
      <c r="H104" s="278">
        <v>313.76666666666671</v>
      </c>
      <c r="I104" s="278">
        <v>317.38333333333338</v>
      </c>
      <c r="J104" s="278">
        <v>322.41666666666674</v>
      </c>
      <c r="K104" s="276">
        <v>312.35000000000002</v>
      </c>
      <c r="L104" s="276">
        <v>303.7</v>
      </c>
      <c r="M104" s="276">
        <v>0.89429000000000003</v>
      </c>
    </row>
    <row r="105" spans="1:13">
      <c r="A105" s="267">
        <v>95</v>
      </c>
      <c r="B105" s="276" t="s">
        <v>342</v>
      </c>
      <c r="C105" s="277">
        <v>232.3</v>
      </c>
      <c r="D105" s="278">
        <v>233.93333333333331</v>
      </c>
      <c r="E105" s="278">
        <v>228.36666666666662</v>
      </c>
      <c r="F105" s="278">
        <v>224.43333333333331</v>
      </c>
      <c r="G105" s="278">
        <v>218.86666666666662</v>
      </c>
      <c r="H105" s="278">
        <v>237.86666666666662</v>
      </c>
      <c r="I105" s="278">
        <v>243.43333333333328</v>
      </c>
      <c r="J105" s="278">
        <v>247.36666666666662</v>
      </c>
      <c r="K105" s="276">
        <v>239.5</v>
      </c>
      <c r="L105" s="276">
        <v>230</v>
      </c>
      <c r="M105" s="276">
        <v>9.6845499999999998</v>
      </c>
    </row>
    <row r="106" spans="1:13">
      <c r="A106" s="267">
        <v>96</v>
      </c>
      <c r="B106" s="276" t="s">
        <v>343</v>
      </c>
      <c r="C106" s="277">
        <v>106</v>
      </c>
      <c r="D106" s="278">
        <v>105.8</v>
      </c>
      <c r="E106" s="278">
        <v>103.69999999999999</v>
      </c>
      <c r="F106" s="278">
        <v>101.39999999999999</v>
      </c>
      <c r="G106" s="278">
        <v>99.299999999999983</v>
      </c>
      <c r="H106" s="278">
        <v>108.1</v>
      </c>
      <c r="I106" s="278">
        <v>110.19999999999999</v>
      </c>
      <c r="J106" s="278">
        <v>112.5</v>
      </c>
      <c r="K106" s="276">
        <v>107.9</v>
      </c>
      <c r="L106" s="276">
        <v>103.5</v>
      </c>
      <c r="M106" s="276">
        <v>9.282</v>
      </c>
    </row>
    <row r="107" spans="1:13">
      <c r="A107" s="267">
        <v>97</v>
      </c>
      <c r="B107" s="276" t="s">
        <v>82</v>
      </c>
      <c r="C107" s="277">
        <v>384.9</v>
      </c>
      <c r="D107" s="278">
        <v>382.43333333333339</v>
      </c>
      <c r="E107" s="278">
        <v>378.81666666666678</v>
      </c>
      <c r="F107" s="278">
        <v>372.73333333333341</v>
      </c>
      <c r="G107" s="278">
        <v>369.11666666666679</v>
      </c>
      <c r="H107" s="278">
        <v>388.51666666666677</v>
      </c>
      <c r="I107" s="278">
        <v>392.13333333333333</v>
      </c>
      <c r="J107" s="278">
        <v>398.21666666666675</v>
      </c>
      <c r="K107" s="276">
        <v>386.05</v>
      </c>
      <c r="L107" s="276">
        <v>376.35</v>
      </c>
      <c r="M107" s="276">
        <v>22.185680000000001</v>
      </c>
    </row>
    <row r="108" spans="1:13">
      <c r="A108" s="267">
        <v>98</v>
      </c>
      <c r="B108" s="284" t="s">
        <v>344</v>
      </c>
      <c r="C108" s="277">
        <v>544.54999999999995</v>
      </c>
      <c r="D108" s="278">
        <v>544.30000000000007</v>
      </c>
      <c r="E108" s="278">
        <v>536.90000000000009</v>
      </c>
      <c r="F108" s="278">
        <v>529.25</v>
      </c>
      <c r="G108" s="278">
        <v>521.85</v>
      </c>
      <c r="H108" s="278">
        <v>551.95000000000016</v>
      </c>
      <c r="I108" s="278">
        <v>559.35</v>
      </c>
      <c r="J108" s="278">
        <v>567.00000000000023</v>
      </c>
      <c r="K108" s="276">
        <v>551.70000000000005</v>
      </c>
      <c r="L108" s="276">
        <v>536.65</v>
      </c>
      <c r="M108" s="276">
        <v>3.5478299999999998</v>
      </c>
    </row>
    <row r="109" spans="1:13">
      <c r="A109" s="267">
        <v>99</v>
      </c>
      <c r="B109" s="276" t="s">
        <v>83</v>
      </c>
      <c r="C109" s="277">
        <v>823.8</v>
      </c>
      <c r="D109" s="278">
        <v>823.2833333333333</v>
      </c>
      <c r="E109" s="278">
        <v>816.56666666666661</v>
      </c>
      <c r="F109" s="278">
        <v>809.33333333333326</v>
      </c>
      <c r="G109" s="278">
        <v>802.61666666666656</v>
      </c>
      <c r="H109" s="278">
        <v>830.51666666666665</v>
      </c>
      <c r="I109" s="278">
        <v>837.23333333333335</v>
      </c>
      <c r="J109" s="278">
        <v>844.4666666666667</v>
      </c>
      <c r="K109" s="276">
        <v>830</v>
      </c>
      <c r="L109" s="276">
        <v>816.05</v>
      </c>
      <c r="M109" s="276">
        <v>27.154039999999998</v>
      </c>
    </row>
    <row r="110" spans="1:13">
      <c r="A110" s="267">
        <v>100</v>
      </c>
      <c r="B110" s="276" t="s">
        <v>84</v>
      </c>
      <c r="C110" s="277">
        <v>135.6</v>
      </c>
      <c r="D110" s="278">
        <v>135.51666666666668</v>
      </c>
      <c r="E110" s="278">
        <v>134.28333333333336</v>
      </c>
      <c r="F110" s="278">
        <v>132.96666666666667</v>
      </c>
      <c r="G110" s="278">
        <v>131.73333333333335</v>
      </c>
      <c r="H110" s="278">
        <v>136.83333333333337</v>
      </c>
      <c r="I110" s="278">
        <v>138.06666666666666</v>
      </c>
      <c r="J110" s="278">
        <v>139.38333333333338</v>
      </c>
      <c r="K110" s="276">
        <v>136.75</v>
      </c>
      <c r="L110" s="276">
        <v>134.19999999999999</v>
      </c>
      <c r="M110" s="276">
        <v>141.80071000000001</v>
      </c>
    </row>
    <row r="111" spans="1:13">
      <c r="A111" s="267">
        <v>101</v>
      </c>
      <c r="B111" s="276" t="s">
        <v>345</v>
      </c>
      <c r="C111" s="277">
        <v>382.05</v>
      </c>
      <c r="D111" s="278">
        <v>376.5</v>
      </c>
      <c r="E111" s="278">
        <v>366.25</v>
      </c>
      <c r="F111" s="278">
        <v>350.45</v>
      </c>
      <c r="G111" s="278">
        <v>340.2</v>
      </c>
      <c r="H111" s="278">
        <v>392.3</v>
      </c>
      <c r="I111" s="278">
        <v>402.55</v>
      </c>
      <c r="J111" s="278">
        <v>418.35</v>
      </c>
      <c r="K111" s="276">
        <v>386.75</v>
      </c>
      <c r="L111" s="276">
        <v>360.7</v>
      </c>
      <c r="M111" s="276">
        <v>12.62298</v>
      </c>
    </row>
    <row r="112" spans="1:13">
      <c r="A112" s="267">
        <v>102</v>
      </c>
      <c r="B112" s="276" t="s">
        <v>3634</v>
      </c>
      <c r="C112" s="277">
        <v>2694.6</v>
      </c>
      <c r="D112" s="278">
        <v>2686.55</v>
      </c>
      <c r="E112" s="278">
        <v>2665.1000000000004</v>
      </c>
      <c r="F112" s="278">
        <v>2635.6000000000004</v>
      </c>
      <c r="G112" s="278">
        <v>2614.1500000000005</v>
      </c>
      <c r="H112" s="278">
        <v>2716.05</v>
      </c>
      <c r="I112" s="278">
        <v>2737.5</v>
      </c>
      <c r="J112" s="278">
        <v>2767</v>
      </c>
      <c r="K112" s="276">
        <v>2708</v>
      </c>
      <c r="L112" s="276">
        <v>2657.05</v>
      </c>
      <c r="M112" s="276">
        <v>2.4013499999999999</v>
      </c>
    </row>
    <row r="113" spans="1:13">
      <c r="A113" s="267">
        <v>103</v>
      </c>
      <c r="B113" s="276" t="s">
        <v>85</v>
      </c>
      <c r="C113" s="277">
        <v>1579</v>
      </c>
      <c r="D113" s="278">
        <v>1574.7</v>
      </c>
      <c r="E113" s="278">
        <v>1567.4</v>
      </c>
      <c r="F113" s="278">
        <v>1555.8</v>
      </c>
      <c r="G113" s="278">
        <v>1548.5</v>
      </c>
      <c r="H113" s="278">
        <v>1586.3000000000002</v>
      </c>
      <c r="I113" s="278">
        <v>1593.6</v>
      </c>
      <c r="J113" s="278">
        <v>1605.2000000000003</v>
      </c>
      <c r="K113" s="276">
        <v>1582</v>
      </c>
      <c r="L113" s="276">
        <v>1563.1</v>
      </c>
      <c r="M113" s="276">
        <v>2.7149000000000001</v>
      </c>
    </row>
    <row r="114" spans="1:13">
      <c r="A114" s="267">
        <v>104</v>
      </c>
      <c r="B114" s="276" t="s">
        <v>86</v>
      </c>
      <c r="C114" s="277">
        <v>398.85</v>
      </c>
      <c r="D114" s="278">
        <v>397.5</v>
      </c>
      <c r="E114" s="278">
        <v>393.5</v>
      </c>
      <c r="F114" s="278">
        <v>388.15</v>
      </c>
      <c r="G114" s="278">
        <v>384.15</v>
      </c>
      <c r="H114" s="278">
        <v>402.85</v>
      </c>
      <c r="I114" s="278">
        <v>406.85</v>
      </c>
      <c r="J114" s="278">
        <v>412.20000000000005</v>
      </c>
      <c r="K114" s="276">
        <v>401.5</v>
      </c>
      <c r="L114" s="276">
        <v>392.15</v>
      </c>
      <c r="M114" s="276">
        <v>15.96712</v>
      </c>
    </row>
    <row r="115" spans="1:13">
      <c r="A115" s="267">
        <v>105</v>
      </c>
      <c r="B115" s="276" t="s">
        <v>236</v>
      </c>
      <c r="C115" s="277">
        <v>803.25</v>
      </c>
      <c r="D115" s="278">
        <v>803.91666666666663</v>
      </c>
      <c r="E115" s="278">
        <v>792.58333333333326</v>
      </c>
      <c r="F115" s="278">
        <v>781.91666666666663</v>
      </c>
      <c r="G115" s="278">
        <v>770.58333333333326</v>
      </c>
      <c r="H115" s="278">
        <v>814.58333333333326</v>
      </c>
      <c r="I115" s="278">
        <v>825.91666666666652</v>
      </c>
      <c r="J115" s="278">
        <v>836.58333333333326</v>
      </c>
      <c r="K115" s="276">
        <v>815.25</v>
      </c>
      <c r="L115" s="276">
        <v>793.25</v>
      </c>
      <c r="M115" s="276">
        <v>71.494810000000001</v>
      </c>
    </row>
    <row r="116" spans="1:13">
      <c r="A116" s="267">
        <v>106</v>
      </c>
      <c r="B116" s="276" t="s">
        <v>346</v>
      </c>
      <c r="C116" s="277">
        <v>767.75</v>
      </c>
      <c r="D116" s="278">
        <v>771.91666666666663</v>
      </c>
      <c r="E116" s="278">
        <v>760.83333333333326</v>
      </c>
      <c r="F116" s="278">
        <v>753.91666666666663</v>
      </c>
      <c r="G116" s="278">
        <v>742.83333333333326</v>
      </c>
      <c r="H116" s="278">
        <v>778.83333333333326</v>
      </c>
      <c r="I116" s="278">
        <v>789.91666666666652</v>
      </c>
      <c r="J116" s="278">
        <v>796.83333333333326</v>
      </c>
      <c r="K116" s="276">
        <v>783</v>
      </c>
      <c r="L116" s="276">
        <v>765</v>
      </c>
      <c r="M116" s="276">
        <v>0.62819000000000003</v>
      </c>
    </row>
    <row r="117" spans="1:13">
      <c r="A117" s="267">
        <v>107</v>
      </c>
      <c r="B117" s="276" t="s">
        <v>331</v>
      </c>
      <c r="C117" s="277">
        <v>1918.65</v>
      </c>
      <c r="D117" s="278">
        <v>1912.1000000000001</v>
      </c>
      <c r="E117" s="278">
        <v>1901.5500000000002</v>
      </c>
      <c r="F117" s="278">
        <v>1884.45</v>
      </c>
      <c r="G117" s="278">
        <v>1873.9</v>
      </c>
      <c r="H117" s="278">
        <v>1929.2000000000003</v>
      </c>
      <c r="I117" s="278">
        <v>1939.75</v>
      </c>
      <c r="J117" s="278">
        <v>1956.8500000000004</v>
      </c>
      <c r="K117" s="276">
        <v>1922.65</v>
      </c>
      <c r="L117" s="276">
        <v>1895</v>
      </c>
      <c r="M117" s="276">
        <v>7.4940000000000007E-2</v>
      </c>
    </row>
    <row r="118" spans="1:13">
      <c r="A118" s="267">
        <v>108</v>
      </c>
      <c r="B118" s="276" t="s">
        <v>237</v>
      </c>
      <c r="C118" s="277">
        <v>368.35</v>
      </c>
      <c r="D118" s="278">
        <v>365.7833333333333</v>
      </c>
      <c r="E118" s="278">
        <v>359.56666666666661</v>
      </c>
      <c r="F118" s="278">
        <v>350.7833333333333</v>
      </c>
      <c r="G118" s="278">
        <v>344.56666666666661</v>
      </c>
      <c r="H118" s="278">
        <v>374.56666666666661</v>
      </c>
      <c r="I118" s="278">
        <v>380.7833333333333</v>
      </c>
      <c r="J118" s="278">
        <v>389.56666666666661</v>
      </c>
      <c r="K118" s="276">
        <v>372</v>
      </c>
      <c r="L118" s="276">
        <v>357</v>
      </c>
      <c r="M118" s="276">
        <v>28.380880000000001</v>
      </c>
    </row>
    <row r="119" spans="1:13">
      <c r="A119" s="267">
        <v>109</v>
      </c>
      <c r="B119" s="276" t="s">
        <v>2995</v>
      </c>
      <c r="C119" s="277">
        <v>217</v>
      </c>
      <c r="D119" s="278">
        <v>218.63333333333333</v>
      </c>
      <c r="E119" s="278">
        <v>214.36666666666665</v>
      </c>
      <c r="F119" s="278">
        <v>211.73333333333332</v>
      </c>
      <c r="G119" s="278">
        <v>207.46666666666664</v>
      </c>
      <c r="H119" s="278">
        <v>221.26666666666665</v>
      </c>
      <c r="I119" s="278">
        <v>225.5333333333333</v>
      </c>
      <c r="J119" s="278">
        <v>228.16666666666666</v>
      </c>
      <c r="K119" s="276">
        <v>222.9</v>
      </c>
      <c r="L119" s="276">
        <v>216</v>
      </c>
      <c r="M119" s="276">
        <v>1.98742</v>
      </c>
    </row>
    <row r="120" spans="1:13">
      <c r="A120" s="267">
        <v>110</v>
      </c>
      <c r="B120" s="276" t="s">
        <v>235</v>
      </c>
      <c r="C120" s="277">
        <v>178.1</v>
      </c>
      <c r="D120" s="278">
        <v>178.36666666666667</v>
      </c>
      <c r="E120" s="278">
        <v>176.73333333333335</v>
      </c>
      <c r="F120" s="278">
        <v>175.36666666666667</v>
      </c>
      <c r="G120" s="278">
        <v>173.73333333333335</v>
      </c>
      <c r="H120" s="278">
        <v>179.73333333333335</v>
      </c>
      <c r="I120" s="278">
        <v>181.36666666666667</v>
      </c>
      <c r="J120" s="278">
        <v>182.73333333333335</v>
      </c>
      <c r="K120" s="276">
        <v>180</v>
      </c>
      <c r="L120" s="276">
        <v>177</v>
      </c>
      <c r="M120" s="276">
        <v>10.59595</v>
      </c>
    </row>
    <row r="121" spans="1:13">
      <c r="A121" s="267">
        <v>111</v>
      </c>
      <c r="B121" s="276" t="s">
        <v>87</v>
      </c>
      <c r="C121" s="277">
        <v>571.65</v>
      </c>
      <c r="D121" s="278">
        <v>574.93333333333339</v>
      </c>
      <c r="E121" s="278">
        <v>563.86666666666679</v>
      </c>
      <c r="F121" s="278">
        <v>556.08333333333337</v>
      </c>
      <c r="G121" s="278">
        <v>545.01666666666677</v>
      </c>
      <c r="H121" s="278">
        <v>582.71666666666681</v>
      </c>
      <c r="I121" s="278">
        <v>593.78333333333342</v>
      </c>
      <c r="J121" s="278">
        <v>601.56666666666683</v>
      </c>
      <c r="K121" s="276">
        <v>586</v>
      </c>
      <c r="L121" s="276">
        <v>567.15</v>
      </c>
      <c r="M121" s="276">
        <v>22.124759999999998</v>
      </c>
    </row>
    <row r="122" spans="1:13">
      <c r="A122" s="267">
        <v>112</v>
      </c>
      <c r="B122" s="276" t="s">
        <v>347</v>
      </c>
      <c r="C122" s="277">
        <v>514.70000000000005</v>
      </c>
      <c r="D122" s="278">
        <v>513.9</v>
      </c>
      <c r="E122" s="278">
        <v>509.79999999999995</v>
      </c>
      <c r="F122" s="278">
        <v>504.9</v>
      </c>
      <c r="G122" s="278">
        <v>500.79999999999995</v>
      </c>
      <c r="H122" s="278">
        <v>518.79999999999995</v>
      </c>
      <c r="I122" s="278">
        <v>522.90000000000009</v>
      </c>
      <c r="J122" s="278">
        <v>527.79999999999995</v>
      </c>
      <c r="K122" s="276">
        <v>518</v>
      </c>
      <c r="L122" s="276">
        <v>509</v>
      </c>
      <c r="M122" s="276">
        <v>1.99644</v>
      </c>
    </row>
    <row r="123" spans="1:13">
      <c r="A123" s="267">
        <v>113</v>
      </c>
      <c r="B123" s="276" t="s">
        <v>88</v>
      </c>
      <c r="C123" s="277">
        <v>539.54999999999995</v>
      </c>
      <c r="D123" s="278">
        <v>534.80000000000007</v>
      </c>
      <c r="E123" s="278">
        <v>529.10000000000014</v>
      </c>
      <c r="F123" s="278">
        <v>518.65000000000009</v>
      </c>
      <c r="G123" s="278">
        <v>512.95000000000016</v>
      </c>
      <c r="H123" s="278">
        <v>545.25000000000011</v>
      </c>
      <c r="I123" s="278">
        <v>550.95000000000016</v>
      </c>
      <c r="J123" s="278">
        <v>561.40000000000009</v>
      </c>
      <c r="K123" s="276">
        <v>540.5</v>
      </c>
      <c r="L123" s="276">
        <v>524.35</v>
      </c>
      <c r="M123" s="276">
        <v>66.667699999999996</v>
      </c>
    </row>
    <row r="124" spans="1:13">
      <c r="A124" s="267">
        <v>114</v>
      </c>
      <c r="B124" s="276" t="s">
        <v>238</v>
      </c>
      <c r="C124" s="277">
        <v>1077.75</v>
      </c>
      <c r="D124" s="278">
        <v>1067.6166666666666</v>
      </c>
      <c r="E124" s="278">
        <v>1045.2333333333331</v>
      </c>
      <c r="F124" s="278">
        <v>1012.7166666666665</v>
      </c>
      <c r="G124" s="278">
        <v>990.33333333333303</v>
      </c>
      <c r="H124" s="278">
        <v>1100.1333333333332</v>
      </c>
      <c r="I124" s="278">
        <v>1122.5166666666669</v>
      </c>
      <c r="J124" s="278">
        <v>1155.0333333333333</v>
      </c>
      <c r="K124" s="276">
        <v>1090</v>
      </c>
      <c r="L124" s="276">
        <v>1035.0999999999999</v>
      </c>
      <c r="M124" s="276">
        <v>2.1040399999999999</v>
      </c>
    </row>
    <row r="125" spans="1:13">
      <c r="A125" s="267">
        <v>115</v>
      </c>
      <c r="B125" s="276" t="s">
        <v>348</v>
      </c>
      <c r="C125" s="277">
        <v>81.650000000000006</v>
      </c>
      <c r="D125" s="278">
        <v>81.466666666666669</v>
      </c>
      <c r="E125" s="278">
        <v>80.783333333333331</v>
      </c>
      <c r="F125" s="278">
        <v>79.916666666666657</v>
      </c>
      <c r="G125" s="278">
        <v>79.23333333333332</v>
      </c>
      <c r="H125" s="278">
        <v>82.333333333333343</v>
      </c>
      <c r="I125" s="278">
        <v>83.01666666666668</v>
      </c>
      <c r="J125" s="278">
        <v>83.883333333333354</v>
      </c>
      <c r="K125" s="276">
        <v>82.15</v>
      </c>
      <c r="L125" s="276">
        <v>80.599999999999994</v>
      </c>
      <c r="M125" s="276">
        <v>1.20421</v>
      </c>
    </row>
    <row r="126" spans="1:13">
      <c r="A126" s="267">
        <v>116</v>
      </c>
      <c r="B126" s="276" t="s">
        <v>355</v>
      </c>
      <c r="C126" s="277">
        <v>394.45</v>
      </c>
      <c r="D126" s="278">
        <v>394.05</v>
      </c>
      <c r="E126" s="278">
        <v>389.40000000000003</v>
      </c>
      <c r="F126" s="278">
        <v>384.35</v>
      </c>
      <c r="G126" s="278">
        <v>379.70000000000005</v>
      </c>
      <c r="H126" s="278">
        <v>399.1</v>
      </c>
      <c r="I126" s="278">
        <v>403.75</v>
      </c>
      <c r="J126" s="278">
        <v>408.8</v>
      </c>
      <c r="K126" s="276">
        <v>398.7</v>
      </c>
      <c r="L126" s="276">
        <v>389</v>
      </c>
      <c r="M126" s="276">
        <v>1.2044299999999999</v>
      </c>
    </row>
    <row r="127" spans="1:13">
      <c r="A127" s="267">
        <v>117</v>
      </c>
      <c r="B127" s="276" t="s">
        <v>356</v>
      </c>
      <c r="C127" s="277">
        <v>137</v>
      </c>
      <c r="D127" s="278">
        <v>138.13333333333333</v>
      </c>
      <c r="E127" s="278">
        <v>135.36666666666665</v>
      </c>
      <c r="F127" s="278">
        <v>133.73333333333332</v>
      </c>
      <c r="G127" s="278">
        <v>130.96666666666664</v>
      </c>
      <c r="H127" s="278">
        <v>139.76666666666665</v>
      </c>
      <c r="I127" s="278">
        <v>142.5333333333333</v>
      </c>
      <c r="J127" s="278">
        <v>144.16666666666666</v>
      </c>
      <c r="K127" s="276">
        <v>140.9</v>
      </c>
      <c r="L127" s="276">
        <v>136.5</v>
      </c>
      <c r="M127" s="276">
        <v>4.2922900000000004</v>
      </c>
    </row>
    <row r="128" spans="1:13">
      <c r="A128" s="267">
        <v>118</v>
      </c>
      <c r="B128" s="276" t="s">
        <v>349</v>
      </c>
      <c r="C128" s="277">
        <v>120.1</v>
      </c>
      <c r="D128" s="278">
        <v>119.2</v>
      </c>
      <c r="E128" s="278">
        <v>117.9</v>
      </c>
      <c r="F128" s="278">
        <v>115.7</v>
      </c>
      <c r="G128" s="278">
        <v>114.4</v>
      </c>
      <c r="H128" s="278">
        <v>121.4</v>
      </c>
      <c r="I128" s="278">
        <v>122.69999999999999</v>
      </c>
      <c r="J128" s="278">
        <v>124.9</v>
      </c>
      <c r="K128" s="276">
        <v>120.5</v>
      </c>
      <c r="L128" s="276">
        <v>117</v>
      </c>
      <c r="M128" s="276">
        <v>16.728490000000001</v>
      </c>
    </row>
    <row r="129" spans="1:13">
      <c r="A129" s="267">
        <v>119</v>
      </c>
      <c r="B129" s="276" t="s">
        <v>350</v>
      </c>
      <c r="C129" s="277">
        <v>389.4</v>
      </c>
      <c r="D129" s="278">
        <v>391.13333333333338</v>
      </c>
      <c r="E129" s="278">
        <v>383.26666666666677</v>
      </c>
      <c r="F129" s="278">
        <v>377.13333333333338</v>
      </c>
      <c r="G129" s="278">
        <v>369.26666666666677</v>
      </c>
      <c r="H129" s="278">
        <v>397.26666666666677</v>
      </c>
      <c r="I129" s="278">
        <v>405.13333333333344</v>
      </c>
      <c r="J129" s="278">
        <v>411.26666666666677</v>
      </c>
      <c r="K129" s="276">
        <v>399</v>
      </c>
      <c r="L129" s="276">
        <v>385</v>
      </c>
      <c r="M129" s="276">
        <v>0.69177999999999995</v>
      </c>
    </row>
    <row r="130" spans="1:13">
      <c r="A130" s="267">
        <v>120</v>
      </c>
      <c r="B130" s="276" t="s">
        <v>351</v>
      </c>
      <c r="C130" s="277">
        <v>927.85</v>
      </c>
      <c r="D130" s="278">
        <v>924.44999999999993</v>
      </c>
      <c r="E130" s="278">
        <v>913.89999999999986</v>
      </c>
      <c r="F130" s="278">
        <v>899.94999999999993</v>
      </c>
      <c r="G130" s="278">
        <v>889.39999999999986</v>
      </c>
      <c r="H130" s="278">
        <v>938.39999999999986</v>
      </c>
      <c r="I130" s="278">
        <v>948.94999999999982</v>
      </c>
      <c r="J130" s="278">
        <v>962.89999999999986</v>
      </c>
      <c r="K130" s="276">
        <v>935</v>
      </c>
      <c r="L130" s="276">
        <v>910.5</v>
      </c>
      <c r="M130" s="276">
        <v>5.2319899999999997</v>
      </c>
    </row>
    <row r="131" spans="1:13">
      <c r="A131" s="267">
        <v>121</v>
      </c>
      <c r="B131" s="276" t="s">
        <v>352</v>
      </c>
      <c r="C131" s="277">
        <v>162.69999999999999</v>
      </c>
      <c r="D131" s="278">
        <v>162.39999999999998</v>
      </c>
      <c r="E131" s="278">
        <v>160.69999999999996</v>
      </c>
      <c r="F131" s="278">
        <v>158.69999999999999</v>
      </c>
      <c r="G131" s="278">
        <v>156.99999999999997</v>
      </c>
      <c r="H131" s="278">
        <v>164.39999999999995</v>
      </c>
      <c r="I131" s="278">
        <v>166.1</v>
      </c>
      <c r="J131" s="278">
        <v>168.09999999999994</v>
      </c>
      <c r="K131" s="276">
        <v>164.1</v>
      </c>
      <c r="L131" s="276">
        <v>160.4</v>
      </c>
      <c r="M131" s="276">
        <v>17.362780000000001</v>
      </c>
    </row>
    <row r="132" spans="1:13">
      <c r="A132" s="267">
        <v>122</v>
      </c>
      <c r="B132" s="276" t="s">
        <v>1220</v>
      </c>
      <c r="C132" s="277">
        <v>784.95</v>
      </c>
      <c r="D132" s="278">
        <v>789.7833333333333</v>
      </c>
      <c r="E132" s="278">
        <v>777.16666666666663</v>
      </c>
      <c r="F132" s="278">
        <v>769.38333333333333</v>
      </c>
      <c r="G132" s="278">
        <v>756.76666666666665</v>
      </c>
      <c r="H132" s="278">
        <v>797.56666666666661</v>
      </c>
      <c r="I132" s="278">
        <v>810.18333333333339</v>
      </c>
      <c r="J132" s="278">
        <v>817.96666666666658</v>
      </c>
      <c r="K132" s="276">
        <v>802.4</v>
      </c>
      <c r="L132" s="276">
        <v>782</v>
      </c>
      <c r="M132" s="276">
        <v>0.95501999999999998</v>
      </c>
    </row>
    <row r="133" spans="1:13">
      <c r="A133" s="267">
        <v>123</v>
      </c>
      <c r="B133" s="276" t="s">
        <v>90</v>
      </c>
      <c r="C133" s="277">
        <v>13.35</v>
      </c>
      <c r="D133" s="278">
        <v>13.15</v>
      </c>
      <c r="E133" s="278">
        <v>12.8</v>
      </c>
      <c r="F133" s="278">
        <v>12.25</v>
      </c>
      <c r="G133" s="278">
        <v>11.9</v>
      </c>
      <c r="H133" s="278">
        <v>13.700000000000001</v>
      </c>
      <c r="I133" s="278">
        <v>14.049999999999999</v>
      </c>
      <c r="J133" s="278">
        <v>14.600000000000001</v>
      </c>
      <c r="K133" s="276">
        <v>13.5</v>
      </c>
      <c r="L133" s="276">
        <v>12.6</v>
      </c>
      <c r="M133" s="276">
        <v>224.22050999999999</v>
      </c>
    </row>
    <row r="134" spans="1:13">
      <c r="A134" s="267">
        <v>124</v>
      </c>
      <c r="B134" s="276" t="s">
        <v>91</v>
      </c>
      <c r="C134" s="277">
        <v>3799.7</v>
      </c>
      <c r="D134" s="278">
        <v>3793.5166666666664</v>
      </c>
      <c r="E134" s="278">
        <v>3767.0333333333328</v>
      </c>
      <c r="F134" s="278">
        <v>3734.3666666666663</v>
      </c>
      <c r="G134" s="278">
        <v>3707.8833333333328</v>
      </c>
      <c r="H134" s="278">
        <v>3826.1833333333329</v>
      </c>
      <c r="I134" s="278">
        <v>3852.6666666666665</v>
      </c>
      <c r="J134" s="278">
        <v>3885.333333333333</v>
      </c>
      <c r="K134" s="276">
        <v>3820</v>
      </c>
      <c r="L134" s="276">
        <v>3760.85</v>
      </c>
      <c r="M134" s="276">
        <v>4.0793999999999997</v>
      </c>
    </row>
    <row r="135" spans="1:13">
      <c r="A135" s="267">
        <v>125</v>
      </c>
      <c r="B135" s="276" t="s">
        <v>357</v>
      </c>
      <c r="C135" s="277">
        <v>13368.45</v>
      </c>
      <c r="D135" s="278">
        <v>13413.766666666668</v>
      </c>
      <c r="E135" s="278">
        <v>13256.533333333336</v>
      </c>
      <c r="F135" s="278">
        <v>13144.616666666669</v>
      </c>
      <c r="G135" s="278">
        <v>12987.383333333337</v>
      </c>
      <c r="H135" s="278">
        <v>13525.683333333336</v>
      </c>
      <c r="I135" s="278">
        <v>13682.91666666667</v>
      </c>
      <c r="J135" s="278">
        <v>13794.833333333336</v>
      </c>
      <c r="K135" s="276">
        <v>13571</v>
      </c>
      <c r="L135" s="276">
        <v>13301.85</v>
      </c>
      <c r="M135" s="276">
        <v>0.27261999999999997</v>
      </c>
    </row>
    <row r="136" spans="1:13">
      <c r="A136" s="267">
        <v>126</v>
      </c>
      <c r="B136" s="276" t="s">
        <v>93</v>
      </c>
      <c r="C136" s="277">
        <v>235.95</v>
      </c>
      <c r="D136" s="278">
        <v>233.81666666666669</v>
      </c>
      <c r="E136" s="278">
        <v>230.63333333333338</v>
      </c>
      <c r="F136" s="278">
        <v>225.31666666666669</v>
      </c>
      <c r="G136" s="278">
        <v>222.13333333333338</v>
      </c>
      <c r="H136" s="278">
        <v>239.13333333333338</v>
      </c>
      <c r="I136" s="278">
        <v>242.31666666666672</v>
      </c>
      <c r="J136" s="278">
        <v>247.63333333333338</v>
      </c>
      <c r="K136" s="276">
        <v>237</v>
      </c>
      <c r="L136" s="276">
        <v>228.5</v>
      </c>
      <c r="M136" s="276">
        <v>90.731499999999997</v>
      </c>
    </row>
    <row r="137" spans="1:13">
      <c r="A137" s="267">
        <v>127</v>
      </c>
      <c r="B137" s="276" t="s">
        <v>231</v>
      </c>
      <c r="C137" s="277">
        <v>2680.3</v>
      </c>
      <c r="D137" s="278">
        <v>2682.5499999999997</v>
      </c>
      <c r="E137" s="278">
        <v>2640.0999999999995</v>
      </c>
      <c r="F137" s="278">
        <v>2599.8999999999996</v>
      </c>
      <c r="G137" s="278">
        <v>2557.4499999999994</v>
      </c>
      <c r="H137" s="278">
        <v>2722.7499999999995</v>
      </c>
      <c r="I137" s="278">
        <v>2765.1999999999994</v>
      </c>
      <c r="J137" s="278">
        <v>2805.3999999999996</v>
      </c>
      <c r="K137" s="276">
        <v>2725</v>
      </c>
      <c r="L137" s="276">
        <v>2642.35</v>
      </c>
      <c r="M137" s="276">
        <v>4.7931800000000004</v>
      </c>
    </row>
    <row r="138" spans="1:13">
      <c r="A138" s="267">
        <v>128</v>
      </c>
      <c r="B138" s="276" t="s">
        <v>94</v>
      </c>
      <c r="C138" s="277">
        <v>5170.95</v>
      </c>
      <c r="D138" s="278">
        <v>5168.3</v>
      </c>
      <c r="E138" s="278">
        <v>5145.1500000000005</v>
      </c>
      <c r="F138" s="278">
        <v>5119.3500000000004</v>
      </c>
      <c r="G138" s="278">
        <v>5096.2000000000007</v>
      </c>
      <c r="H138" s="278">
        <v>5194.1000000000004</v>
      </c>
      <c r="I138" s="278">
        <v>5217.25</v>
      </c>
      <c r="J138" s="278">
        <v>5243.05</v>
      </c>
      <c r="K138" s="276">
        <v>5191.45</v>
      </c>
      <c r="L138" s="276">
        <v>5142.5</v>
      </c>
      <c r="M138" s="276">
        <v>4.7526900000000003</v>
      </c>
    </row>
    <row r="139" spans="1:13">
      <c r="A139" s="267">
        <v>129</v>
      </c>
      <c r="B139" s="276" t="s">
        <v>1263</v>
      </c>
      <c r="C139" s="277">
        <v>901.45</v>
      </c>
      <c r="D139" s="278">
        <v>901.56666666666672</v>
      </c>
      <c r="E139" s="278">
        <v>892.78333333333342</v>
      </c>
      <c r="F139" s="278">
        <v>884.11666666666667</v>
      </c>
      <c r="G139" s="278">
        <v>875.33333333333337</v>
      </c>
      <c r="H139" s="278">
        <v>910.23333333333346</v>
      </c>
      <c r="I139" s="278">
        <v>919.01666666666677</v>
      </c>
      <c r="J139" s="278">
        <v>927.68333333333351</v>
      </c>
      <c r="K139" s="276">
        <v>910.35</v>
      </c>
      <c r="L139" s="276">
        <v>892.9</v>
      </c>
      <c r="M139" s="276">
        <v>0.63726000000000005</v>
      </c>
    </row>
    <row r="140" spans="1:13">
      <c r="A140" s="267">
        <v>130</v>
      </c>
      <c r="B140" s="276" t="s">
        <v>239</v>
      </c>
      <c r="C140" s="277">
        <v>70.3</v>
      </c>
      <c r="D140" s="278">
        <v>70.266666666666666</v>
      </c>
      <c r="E140" s="278">
        <v>69.233333333333334</v>
      </c>
      <c r="F140" s="278">
        <v>68.166666666666671</v>
      </c>
      <c r="G140" s="278">
        <v>67.13333333333334</v>
      </c>
      <c r="H140" s="278">
        <v>71.333333333333329</v>
      </c>
      <c r="I140" s="278">
        <v>72.36666666666666</v>
      </c>
      <c r="J140" s="278">
        <v>73.433333333333323</v>
      </c>
      <c r="K140" s="276">
        <v>71.3</v>
      </c>
      <c r="L140" s="276">
        <v>69.2</v>
      </c>
      <c r="M140" s="276">
        <v>4.9961599999999997</v>
      </c>
    </row>
    <row r="141" spans="1:13">
      <c r="A141" s="267">
        <v>131</v>
      </c>
      <c r="B141" s="276" t="s">
        <v>95</v>
      </c>
      <c r="C141" s="277">
        <v>2517.35</v>
      </c>
      <c r="D141" s="278">
        <v>2498.9</v>
      </c>
      <c r="E141" s="278">
        <v>2472.8000000000002</v>
      </c>
      <c r="F141" s="278">
        <v>2428.25</v>
      </c>
      <c r="G141" s="278">
        <v>2402.15</v>
      </c>
      <c r="H141" s="278">
        <v>2543.4500000000003</v>
      </c>
      <c r="I141" s="278">
        <v>2569.5499999999997</v>
      </c>
      <c r="J141" s="278">
        <v>2614.1000000000004</v>
      </c>
      <c r="K141" s="276">
        <v>2525</v>
      </c>
      <c r="L141" s="276">
        <v>2454.35</v>
      </c>
      <c r="M141" s="276">
        <v>24.294519999999999</v>
      </c>
    </row>
    <row r="142" spans="1:13">
      <c r="A142" s="267">
        <v>132</v>
      </c>
      <c r="B142" s="276" t="s">
        <v>359</v>
      </c>
      <c r="C142" s="277">
        <v>352.25</v>
      </c>
      <c r="D142" s="278">
        <v>354.09999999999997</v>
      </c>
      <c r="E142" s="278">
        <v>342.19999999999993</v>
      </c>
      <c r="F142" s="278">
        <v>332.15</v>
      </c>
      <c r="G142" s="278">
        <v>320.24999999999994</v>
      </c>
      <c r="H142" s="278">
        <v>364.14999999999992</v>
      </c>
      <c r="I142" s="278">
        <v>376.0499999999999</v>
      </c>
      <c r="J142" s="278">
        <v>386.09999999999991</v>
      </c>
      <c r="K142" s="276">
        <v>366</v>
      </c>
      <c r="L142" s="276">
        <v>344.05</v>
      </c>
      <c r="M142" s="276">
        <v>32.739400000000003</v>
      </c>
    </row>
    <row r="143" spans="1:13">
      <c r="A143" s="267">
        <v>133</v>
      </c>
      <c r="B143" s="276" t="s">
        <v>360</v>
      </c>
      <c r="C143" s="277">
        <v>90.6</v>
      </c>
      <c r="D143" s="278">
        <v>89.90000000000002</v>
      </c>
      <c r="E143" s="278">
        <v>88.850000000000037</v>
      </c>
      <c r="F143" s="278">
        <v>87.100000000000023</v>
      </c>
      <c r="G143" s="278">
        <v>86.05000000000004</v>
      </c>
      <c r="H143" s="278">
        <v>91.650000000000034</v>
      </c>
      <c r="I143" s="278">
        <v>92.700000000000017</v>
      </c>
      <c r="J143" s="278">
        <v>94.450000000000031</v>
      </c>
      <c r="K143" s="276">
        <v>90.95</v>
      </c>
      <c r="L143" s="276">
        <v>88.15</v>
      </c>
      <c r="M143" s="276">
        <v>4.0902000000000003</v>
      </c>
    </row>
    <row r="144" spans="1:13">
      <c r="A144" s="267">
        <v>134</v>
      </c>
      <c r="B144" s="276" t="s">
        <v>361</v>
      </c>
      <c r="C144" s="277">
        <v>154.85</v>
      </c>
      <c r="D144" s="278">
        <v>155.28333333333333</v>
      </c>
      <c r="E144" s="278">
        <v>153.01666666666665</v>
      </c>
      <c r="F144" s="278">
        <v>151.18333333333331</v>
      </c>
      <c r="G144" s="278">
        <v>148.91666666666663</v>
      </c>
      <c r="H144" s="278">
        <v>157.11666666666667</v>
      </c>
      <c r="I144" s="278">
        <v>159.38333333333338</v>
      </c>
      <c r="J144" s="278">
        <v>161.2166666666667</v>
      </c>
      <c r="K144" s="276">
        <v>157.55000000000001</v>
      </c>
      <c r="L144" s="276">
        <v>153.44999999999999</v>
      </c>
      <c r="M144" s="276">
        <v>0.86724999999999997</v>
      </c>
    </row>
    <row r="145" spans="1:13">
      <c r="A145" s="267">
        <v>135</v>
      </c>
      <c r="B145" s="276" t="s">
        <v>240</v>
      </c>
      <c r="C145" s="277">
        <v>423.45</v>
      </c>
      <c r="D145" s="278">
        <v>423.95</v>
      </c>
      <c r="E145" s="278">
        <v>421</v>
      </c>
      <c r="F145" s="278">
        <v>418.55</v>
      </c>
      <c r="G145" s="278">
        <v>415.6</v>
      </c>
      <c r="H145" s="278">
        <v>426.4</v>
      </c>
      <c r="I145" s="278">
        <v>429.34999999999991</v>
      </c>
      <c r="J145" s="278">
        <v>431.79999999999995</v>
      </c>
      <c r="K145" s="276">
        <v>426.9</v>
      </c>
      <c r="L145" s="276">
        <v>421.5</v>
      </c>
      <c r="M145" s="276">
        <v>8.9659700000000004</v>
      </c>
    </row>
    <row r="146" spans="1:13">
      <c r="A146" s="267">
        <v>136</v>
      </c>
      <c r="B146" s="276" t="s">
        <v>241</v>
      </c>
      <c r="C146" s="277">
        <v>1344.7</v>
      </c>
      <c r="D146" s="278">
        <v>1325.9666666666665</v>
      </c>
      <c r="E146" s="278">
        <v>1301.9333333333329</v>
      </c>
      <c r="F146" s="278">
        <v>1259.1666666666665</v>
      </c>
      <c r="G146" s="278">
        <v>1235.133333333333</v>
      </c>
      <c r="H146" s="278">
        <v>1368.7333333333329</v>
      </c>
      <c r="I146" s="278">
        <v>1392.7666666666662</v>
      </c>
      <c r="J146" s="278">
        <v>1435.5333333333328</v>
      </c>
      <c r="K146" s="276">
        <v>1350</v>
      </c>
      <c r="L146" s="276">
        <v>1283.2</v>
      </c>
      <c r="M146" s="276">
        <v>2.5695100000000002</v>
      </c>
    </row>
    <row r="147" spans="1:13">
      <c r="A147" s="267">
        <v>137</v>
      </c>
      <c r="B147" s="276" t="s">
        <v>242</v>
      </c>
      <c r="C147" s="277">
        <v>78.95</v>
      </c>
      <c r="D147" s="278">
        <v>78.733333333333334</v>
      </c>
      <c r="E147" s="278">
        <v>78.016666666666666</v>
      </c>
      <c r="F147" s="278">
        <v>77.083333333333329</v>
      </c>
      <c r="G147" s="278">
        <v>76.36666666666666</v>
      </c>
      <c r="H147" s="278">
        <v>79.666666666666671</v>
      </c>
      <c r="I147" s="278">
        <v>80.38333333333334</v>
      </c>
      <c r="J147" s="278">
        <v>81.316666666666677</v>
      </c>
      <c r="K147" s="276">
        <v>79.45</v>
      </c>
      <c r="L147" s="276">
        <v>77.8</v>
      </c>
      <c r="M147" s="276">
        <v>29.930489999999999</v>
      </c>
    </row>
    <row r="148" spans="1:13">
      <c r="A148" s="267">
        <v>138</v>
      </c>
      <c r="B148" s="276" t="s">
        <v>96</v>
      </c>
      <c r="C148" s="277">
        <v>68.05</v>
      </c>
      <c r="D148" s="278">
        <v>67.533333333333346</v>
      </c>
      <c r="E148" s="278">
        <v>66.566666666666691</v>
      </c>
      <c r="F148" s="278">
        <v>65.083333333333343</v>
      </c>
      <c r="G148" s="278">
        <v>64.116666666666688</v>
      </c>
      <c r="H148" s="278">
        <v>69.016666666666694</v>
      </c>
      <c r="I148" s="278">
        <v>69.983333333333363</v>
      </c>
      <c r="J148" s="278">
        <v>71.466666666666697</v>
      </c>
      <c r="K148" s="276">
        <v>68.5</v>
      </c>
      <c r="L148" s="276">
        <v>66.05</v>
      </c>
      <c r="M148" s="276">
        <v>20.87058</v>
      </c>
    </row>
    <row r="149" spans="1:13">
      <c r="A149" s="267">
        <v>139</v>
      </c>
      <c r="B149" s="276" t="s">
        <v>362</v>
      </c>
      <c r="C149" s="277">
        <v>572.29999999999995</v>
      </c>
      <c r="D149" s="278">
        <v>575.43333333333328</v>
      </c>
      <c r="E149" s="278">
        <v>566.86666666666656</v>
      </c>
      <c r="F149" s="278">
        <v>561.43333333333328</v>
      </c>
      <c r="G149" s="278">
        <v>552.86666666666656</v>
      </c>
      <c r="H149" s="278">
        <v>580.86666666666656</v>
      </c>
      <c r="I149" s="278">
        <v>589.43333333333339</v>
      </c>
      <c r="J149" s="278">
        <v>594.86666666666656</v>
      </c>
      <c r="K149" s="276">
        <v>584</v>
      </c>
      <c r="L149" s="276">
        <v>570</v>
      </c>
      <c r="M149" s="276">
        <v>0.48893999999999999</v>
      </c>
    </row>
    <row r="150" spans="1:13">
      <c r="A150" s="267">
        <v>140</v>
      </c>
      <c r="B150" s="276" t="s">
        <v>1297</v>
      </c>
      <c r="C150" s="277">
        <v>1868.65</v>
      </c>
      <c r="D150" s="278">
        <v>1860.5333333333335</v>
      </c>
      <c r="E150" s="278">
        <v>1816.0666666666671</v>
      </c>
      <c r="F150" s="278">
        <v>1763.4833333333336</v>
      </c>
      <c r="G150" s="278">
        <v>1719.0166666666671</v>
      </c>
      <c r="H150" s="278">
        <v>1913.116666666667</v>
      </c>
      <c r="I150" s="278">
        <v>1957.5833333333337</v>
      </c>
      <c r="J150" s="278">
        <v>2010.166666666667</v>
      </c>
      <c r="K150" s="276">
        <v>1905</v>
      </c>
      <c r="L150" s="276">
        <v>1807.95</v>
      </c>
      <c r="M150" s="276">
        <v>0.10755000000000001</v>
      </c>
    </row>
    <row r="151" spans="1:13">
      <c r="A151" s="267">
        <v>141</v>
      </c>
      <c r="B151" s="276" t="s">
        <v>97</v>
      </c>
      <c r="C151" s="277">
        <v>1265.1500000000001</v>
      </c>
      <c r="D151" s="278">
        <v>1267.8</v>
      </c>
      <c r="E151" s="278">
        <v>1251.9499999999998</v>
      </c>
      <c r="F151" s="278">
        <v>1238.7499999999998</v>
      </c>
      <c r="G151" s="278">
        <v>1222.8999999999996</v>
      </c>
      <c r="H151" s="278">
        <v>1281</v>
      </c>
      <c r="I151" s="278">
        <v>1296.8499999999999</v>
      </c>
      <c r="J151" s="278">
        <v>1310.0500000000002</v>
      </c>
      <c r="K151" s="276">
        <v>1283.6500000000001</v>
      </c>
      <c r="L151" s="276">
        <v>1254.5999999999999</v>
      </c>
      <c r="M151" s="276">
        <v>18.530629999999999</v>
      </c>
    </row>
    <row r="152" spans="1:13">
      <c r="A152" s="267">
        <v>143</v>
      </c>
      <c r="B152" s="276" t="s">
        <v>98</v>
      </c>
      <c r="C152" s="277">
        <v>191.35</v>
      </c>
      <c r="D152" s="278">
        <v>190.86666666666667</v>
      </c>
      <c r="E152" s="278">
        <v>188.23333333333335</v>
      </c>
      <c r="F152" s="278">
        <v>185.11666666666667</v>
      </c>
      <c r="G152" s="278">
        <v>182.48333333333335</v>
      </c>
      <c r="H152" s="278">
        <v>193.98333333333335</v>
      </c>
      <c r="I152" s="278">
        <v>196.61666666666667</v>
      </c>
      <c r="J152" s="278">
        <v>199.73333333333335</v>
      </c>
      <c r="K152" s="276">
        <v>193.5</v>
      </c>
      <c r="L152" s="276">
        <v>187.75</v>
      </c>
      <c r="M152" s="276">
        <v>54.51885</v>
      </c>
    </row>
    <row r="153" spans="1:13">
      <c r="A153" s="267">
        <v>144</v>
      </c>
      <c r="B153" s="276" t="s">
        <v>243</v>
      </c>
      <c r="C153" s="277">
        <v>8.4</v>
      </c>
      <c r="D153" s="278">
        <v>8.3833333333333346</v>
      </c>
      <c r="E153" s="278">
        <v>8.31666666666667</v>
      </c>
      <c r="F153" s="278">
        <v>8.2333333333333361</v>
      </c>
      <c r="G153" s="278">
        <v>8.1666666666666714</v>
      </c>
      <c r="H153" s="278">
        <v>8.4666666666666686</v>
      </c>
      <c r="I153" s="278">
        <v>8.533333333333335</v>
      </c>
      <c r="J153" s="278">
        <v>8.6166666666666671</v>
      </c>
      <c r="K153" s="276">
        <v>8.4499999999999993</v>
      </c>
      <c r="L153" s="276">
        <v>8.3000000000000007</v>
      </c>
      <c r="M153" s="276">
        <v>43.428280000000001</v>
      </c>
    </row>
    <row r="154" spans="1:13">
      <c r="A154" s="267">
        <v>145</v>
      </c>
      <c r="B154" s="276" t="s">
        <v>364</v>
      </c>
      <c r="C154" s="277">
        <v>325.64999999999998</v>
      </c>
      <c r="D154" s="278">
        <v>325.5333333333333</v>
      </c>
      <c r="E154" s="278">
        <v>323.11666666666662</v>
      </c>
      <c r="F154" s="278">
        <v>320.58333333333331</v>
      </c>
      <c r="G154" s="278">
        <v>318.16666666666663</v>
      </c>
      <c r="H154" s="278">
        <v>328.06666666666661</v>
      </c>
      <c r="I154" s="278">
        <v>330.48333333333335</v>
      </c>
      <c r="J154" s="278">
        <v>333.01666666666659</v>
      </c>
      <c r="K154" s="276">
        <v>327.95</v>
      </c>
      <c r="L154" s="276">
        <v>323</v>
      </c>
      <c r="M154" s="276">
        <v>1.2413000000000001</v>
      </c>
    </row>
    <row r="155" spans="1:13">
      <c r="A155" s="267">
        <v>146</v>
      </c>
      <c r="B155" s="276" t="s">
        <v>99</v>
      </c>
      <c r="C155" s="277">
        <v>67.25</v>
      </c>
      <c r="D155" s="278">
        <v>67.183333333333337</v>
      </c>
      <c r="E155" s="278">
        <v>66.366666666666674</v>
      </c>
      <c r="F155" s="278">
        <v>65.483333333333334</v>
      </c>
      <c r="G155" s="278">
        <v>64.666666666666671</v>
      </c>
      <c r="H155" s="278">
        <v>68.066666666666677</v>
      </c>
      <c r="I155" s="278">
        <v>68.88333333333334</v>
      </c>
      <c r="J155" s="278">
        <v>69.76666666666668</v>
      </c>
      <c r="K155" s="276">
        <v>68</v>
      </c>
      <c r="L155" s="276">
        <v>66.3</v>
      </c>
      <c r="M155" s="276">
        <v>194.96395999999999</v>
      </c>
    </row>
    <row r="156" spans="1:13">
      <c r="A156" s="267">
        <v>147</v>
      </c>
      <c r="B156" s="276" t="s">
        <v>367</v>
      </c>
      <c r="C156" s="277">
        <v>340.6</v>
      </c>
      <c r="D156" s="278">
        <v>343.73333333333335</v>
      </c>
      <c r="E156" s="278">
        <v>336.66666666666669</v>
      </c>
      <c r="F156" s="278">
        <v>332.73333333333335</v>
      </c>
      <c r="G156" s="278">
        <v>325.66666666666669</v>
      </c>
      <c r="H156" s="278">
        <v>347.66666666666669</v>
      </c>
      <c r="I156" s="278">
        <v>354.73333333333329</v>
      </c>
      <c r="J156" s="278">
        <v>358.66666666666669</v>
      </c>
      <c r="K156" s="276">
        <v>350.8</v>
      </c>
      <c r="L156" s="276">
        <v>339.8</v>
      </c>
      <c r="M156" s="276">
        <v>0.99848000000000003</v>
      </c>
    </row>
    <row r="157" spans="1:13">
      <c r="A157" s="267">
        <v>148</v>
      </c>
      <c r="B157" s="276" t="s">
        <v>366</v>
      </c>
      <c r="C157" s="277">
        <v>2513.6</v>
      </c>
      <c r="D157" s="278">
        <v>2510.8666666666668</v>
      </c>
      <c r="E157" s="278">
        <v>2487.7333333333336</v>
      </c>
      <c r="F157" s="278">
        <v>2461.8666666666668</v>
      </c>
      <c r="G157" s="278">
        <v>2438.7333333333336</v>
      </c>
      <c r="H157" s="278">
        <v>2536.7333333333336</v>
      </c>
      <c r="I157" s="278">
        <v>2559.8666666666668</v>
      </c>
      <c r="J157" s="278">
        <v>2585.7333333333336</v>
      </c>
      <c r="K157" s="276">
        <v>2534</v>
      </c>
      <c r="L157" s="276">
        <v>2485</v>
      </c>
      <c r="M157" s="276">
        <v>0.17435999999999999</v>
      </c>
    </row>
    <row r="158" spans="1:13">
      <c r="A158" s="267">
        <v>149</v>
      </c>
      <c r="B158" s="276" t="s">
        <v>368</v>
      </c>
      <c r="C158" s="277">
        <v>646.65</v>
      </c>
      <c r="D158" s="278">
        <v>646.26666666666665</v>
      </c>
      <c r="E158" s="278">
        <v>638.08333333333326</v>
      </c>
      <c r="F158" s="278">
        <v>629.51666666666665</v>
      </c>
      <c r="G158" s="278">
        <v>621.33333333333326</v>
      </c>
      <c r="H158" s="278">
        <v>654.83333333333326</v>
      </c>
      <c r="I158" s="278">
        <v>663.01666666666665</v>
      </c>
      <c r="J158" s="278">
        <v>671.58333333333326</v>
      </c>
      <c r="K158" s="276">
        <v>654.45000000000005</v>
      </c>
      <c r="L158" s="276">
        <v>637.70000000000005</v>
      </c>
      <c r="M158" s="276">
        <v>0.53583999999999998</v>
      </c>
    </row>
    <row r="159" spans="1:13">
      <c r="A159" s="267">
        <v>150</v>
      </c>
      <c r="B159" s="276" t="s">
        <v>2940</v>
      </c>
      <c r="C159" s="277">
        <v>569</v>
      </c>
      <c r="D159" s="278">
        <v>569.76666666666665</v>
      </c>
      <c r="E159" s="278">
        <v>560.7833333333333</v>
      </c>
      <c r="F159" s="278">
        <v>552.56666666666661</v>
      </c>
      <c r="G159" s="278">
        <v>543.58333333333326</v>
      </c>
      <c r="H159" s="278">
        <v>577.98333333333335</v>
      </c>
      <c r="I159" s="278">
        <v>586.9666666666667</v>
      </c>
      <c r="J159" s="278">
        <v>595.18333333333339</v>
      </c>
      <c r="K159" s="276">
        <v>578.75</v>
      </c>
      <c r="L159" s="276">
        <v>561.54999999999995</v>
      </c>
      <c r="M159" s="276">
        <v>0.3478</v>
      </c>
    </row>
    <row r="160" spans="1:13">
      <c r="A160" s="267">
        <v>151</v>
      </c>
      <c r="B160" s="276" t="s">
        <v>370</v>
      </c>
      <c r="C160" s="277">
        <v>154.30000000000001</v>
      </c>
      <c r="D160" s="278">
        <v>153.96666666666667</v>
      </c>
      <c r="E160" s="278">
        <v>151.73333333333335</v>
      </c>
      <c r="F160" s="278">
        <v>149.16666666666669</v>
      </c>
      <c r="G160" s="278">
        <v>146.93333333333337</v>
      </c>
      <c r="H160" s="278">
        <v>156.53333333333333</v>
      </c>
      <c r="I160" s="278">
        <v>158.76666666666662</v>
      </c>
      <c r="J160" s="278">
        <v>161.33333333333331</v>
      </c>
      <c r="K160" s="276">
        <v>156.19999999999999</v>
      </c>
      <c r="L160" s="276">
        <v>151.4</v>
      </c>
      <c r="M160" s="276">
        <v>13.09215</v>
      </c>
    </row>
    <row r="161" spans="1:13">
      <c r="A161" s="267">
        <v>152</v>
      </c>
      <c r="B161" s="276" t="s">
        <v>244</v>
      </c>
      <c r="C161" s="277">
        <v>77.25</v>
      </c>
      <c r="D161" s="278">
        <v>77.13333333333334</v>
      </c>
      <c r="E161" s="278">
        <v>76.716666666666683</v>
      </c>
      <c r="F161" s="278">
        <v>76.183333333333337</v>
      </c>
      <c r="G161" s="278">
        <v>75.76666666666668</v>
      </c>
      <c r="H161" s="278">
        <v>77.666666666666686</v>
      </c>
      <c r="I161" s="278">
        <v>78.083333333333343</v>
      </c>
      <c r="J161" s="278">
        <v>78.616666666666688</v>
      </c>
      <c r="K161" s="276">
        <v>77.55</v>
      </c>
      <c r="L161" s="276">
        <v>76.599999999999994</v>
      </c>
      <c r="M161" s="276">
        <v>13.705220000000001</v>
      </c>
    </row>
    <row r="162" spans="1:13">
      <c r="A162" s="267">
        <v>153</v>
      </c>
      <c r="B162" s="276" t="s">
        <v>369</v>
      </c>
      <c r="C162" s="277">
        <v>99.2</v>
      </c>
      <c r="D162" s="278">
        <v>100.96666666666668</v>
      </c>
      <c r="E162" s="278">
        <v>97.03333333333336</v>
      </c>
      <c r="F162" s="278">
        <v>94.866666666666674</v>
      </c>
      <c r="G162" s="278">
        <v>90.933333333333351</v>
      </c>
      <c r="H162" s="278">
        <v>103.13333333333337</v>
      </c>
      <c r="I162" s="278">
        <v>107.06666666666668</v>
      </c>
      <c r="J162" s="278">
        <v>109.23333333333338</v>
      </c>
      <c r="K162" s="276">
        <v>104.9</v>
      </c>
      <c r="L162" s="276">
        <v>98.8</v>
      </c>
      <c r="M162" s="276">
        <v>53.640129999999999</v>
      </c>
    </row>
    <row r="163" spans="1:13">
      <c r="A163" s="267">
        <v>154</v>
      </c>
      <c r="B163" s="276" t="s">
        <v>100</v>
      </c>
      <c r="C163" s="277">
        <v>123.1</v>
      </c>
      <c r="D163" s="278">
        <v>122.96666666666665</v>
      </c>
      <c r="E163" s="278">
        <v>121.73333333333331</v>
      </c>
      <c r="F163" s="278">
        <v>120.36666666666665</v>
      </c>
      <c r="G163" s="278">
        <v>119.1333333333333</v>
      </c>
      <c r="H163" s="278">
        <v>124.33333333333331</v>
      </c>
      <c r="I163" s="278">
        <v>125.56666666666666</v>
      </c>
      <c r="J163" s="278">
        <v>126.93333333333332</v>
      </c>
      <c r="K163" s="276">
        <v>124.2</v>
      </c>
      <c r="L163" s="276">
        <v>121.6</v>
      </c>
      <c r="M163" s="276">
        <v>115.47865</v>
      </c>
    </row>
    <row r="164" spans="1:13">
      <c r="A164" s="267">
        <v>155</v>
      </c>
      <c r="B164" s="276" t="s">
        <v>375</v>
      </c>
      <c r="C164" s="277">
        <v>1997.05</v>
      </c>
      <c r="D164" s="278">
        <v>2001.5333333333335</v>
      </c>
      <c r="E164" s="278">
        <v>1985.0166666666671</v>
      </c>
      <c r="F164" s="278">
        <v>1972.9833333333336</v>
      </c>
      <c r="G164" s="278">
        <v>1956.4666666666672</v>
      </c>
      <c r="H164" s="278">
        <v>2013.5666666666671</v>
      </c>
      <c r="I164" s="278">
        <v>2030.0833333333335</v>
      </c>
      <c r="J164" s="278">
        <v>2042.116666666667</v>
      </c>
      <c r="K164" s="276">
        <v>2018.05</v>
      </c>
      <c r="L164" s="276">
        <v>1989.5</v>
      </c>
      <c r="M164" s="276">
        <v>0.1658</v>
      </c>
    </row>
    <row r="165" spans="1:13">
      <c r="A165" s="267">
        <v>156</v>
      </c>
      <c r="B165" s="276" t="s">
        <v>376</v>
      </c>
      <c r="C165" s="277">
        <v>2250.35</v>
      </c>
      <c r="D165" s="278">
        <v>2222.15</v>
      </c>
      <c r="E165" s="278">
        <v>2187.3000000000002</v>
      </c>
      <c r="F165" s="278">
        <v>2124.25</v>
      </c>
      <c r="G165" s="278">
        <v>2089.4</v>
      </c>
      <c r="H165" s="278">
        <v>2285.2000000000003</v>
      </c>
      <c r="I165" s="278">
        <v>2320.0499999999997</v>
      </c>
      <c r="J165" s="278">
        <v>2383.1000000000004</v>
      </c>
      <c r="K165" s="276">
        <v>2257</v>
      </c>
      <c r="L165" s="276">
        <v>2159.1</v>
      </c>
      <c r="M165" s="276">
        <v>0.19503000000000001</v>
      </c>
    </row>
    <row r="166" spans="1:13">
      <c r="A166" s="267">
        <v>157</v>
      </c>
      <c r="B166" s="276" t="s">
        <v>372</v>
      </c>
      <c r="C166" s="277">
        <v>285.05</v>
      </c>
      <c r="D166" s="278">
        <v>282.71666666666664</v>
      </c>
      <c r="E166" s="278">
        <v>279.43333333333328</v>
      </c>
      <c r="F166" s="278">
        <v>273.81666666666666</v>
      </c>
      <c r="G166" s="278">
        <v>270.5333333333333</v>
      </c>
      <c r="H166" s="278">
        <v>288.33333333333326</v>
      </c>
      <c r="I166" s="278">
        <v>291.61666666666667</v>
      </c>
      <c r="J166" s="278">
        <v>297.23333333333323</v>
      </c>
      <c r="K166" s="276">
        <v>286</v>
      </c>
      <c r="L166" s="276">
        <v>277.10000000000002</v>
      </c>
      <c r="M166" s="276">
        <v>0.68794</v>
      </c>
    </row>
    <row r="167" spans="1:13">
      <c r="A167" s="267">
        <v>158</v>
      </c>
      <c r="B167" s="276" t="s">
        <v>382</v>
      </c>
      <c r="C167" s="277">
        <v>264.14999999999998</v>
      </c>
      <c r="D167" s="278">
        <v>262.90000000000003</v>
      </c>
      <c r="E167" s="278">
        <v>259.80000000000007</v>
      </c>
      <c r="F167" s="278">
        <v>255.45000000000005</v>
      </c>
      <c r="G167" s="278">
        <v>252.35000000000008</v>
      </c>
      <c r="H167" s="278">
        <v>267.25000000000006</v>
      </c>
      <c r="I167" s="278">
        <v>270.35000000000008</v>
      </c>
      <c r="J167" s="278">
        <v>274.70000000000005</v>
      </c>
      <c r="K167" s="276">
        <v>266</v>
      </c>
      <c r="L167" s="276">
        <v>258.55</v>
      </c>
      <c r="M167" s="276">
        <v>2.09809</v>
      </c>
    </row>
    <row r="168" spans="1:13">
      <c r="A168" s="267">
        <v>159</v>
      </c>
      <c r="B168" s="276" t="s">
        <v>373</v>
      </c>
      <c r="C168" s="277">
        <v>118.6</v>
      </c>
      <c r="D168" s="278">
        <v>118.39999999999999</v>
      </c>
      <c r="E168" s="278">
        <v>114.39999999999998</v>
      </c>
      <c r="F168" s="278">
        <v>110.19999999999999</v>
      </c>
      <c r="G168" s="278">
        <v>106.19999999999997</v>
      </c>
      <c r="H168" s="278">
        <v>122.59999999999998</v>
      </c>
      <c r="I168" s="278">
        <v>126.60000000000001</v>
      </c>
      <c r="J168" s="278">
        <v>130.79999999999998</v>
      </c>
      <c r="K168" s="276">
        <v>122.4</v>
      </c>
      <c r="L168" s="276">
        <v>114.2</v>
      </c>
      <c r="M168" s="276">
        <v>1.5469999999999999</v>
      </c>
    </row>
    <row r="169" spans="1:13">
      <c r="A169" s="267">
        <v>160</v>
      </c>
      <c r="B169" s="276" t="s">
        <v>374</v>
      </c>
      <c r="C169" s="277">
        <v>205.2</v>
      </c>
      <c r="D169" s="278">
        <v>207.4666666666667</v>
      </c>
      <c r="E169" s="278">
        <v>201.53333333333339</v>
      </c>
      <c r="F169" s="278">
        <v>197.8666666666667</v>
      </c>
      <c r="G169" s="278">
        <v>191.93333333333339</v>
      </c>
      <c r="H169" s="278">
        <v>211.13333333333338</v>
      </c>
      <c r="I169" s="278">
        <v>217.06666666666666</v>
      </c>
      <c r="J169" s="278">
        <v>220.73333333333338</v>
      </c>
      <c r="K169" s="276">
        <v>213.4</v>
      </c>
      <c r="L169" s="276">
        <v>203.8</v>
      </c>
      <c r="M169" s="276">
        <v>5.4522199999999996</v>
      </c>
    </row>
    <row r="170" spans="1:13">
      <c r="A170" s="267">
        <v>161</v>
      </c>
      <c r="B170" s="276" t="s">
        <v>245</v>
      </c>
      <c r="C170" s="277">
        <v>139.44999999999999</v>
      </c>
      <c r="D170" s="278">
        <v>139.83333333333331</v>
      </c>
      <c r="E170" s="278">
        <v>138.31666666666663</v>
      </c>
      <c r="F170" s="278">
        <v>137.18333333333331</v>
      </c>
      <c r="G170" s="278">
        <v>135.66666666666663</v>
      </c>
      <c r="H170" s="278">
        <v>140.96666666666664</v>
      </c>
      <c r="I170" s="278">
        <v>142.48333333333329</v>
      </c>
      <c r="J170" s="278">
        <v>143.61666666666665</v>
      </c>
      <c r="K170" s="276">
        <v>141.35</v>
      </c>
      <c r="L170" s="276">
        <v>138.69999999999999</v>
      </c>
      <c r="M170" s="276">
        <v>1.87391</v>
      </c>
    </row>
    <row r="171" spans="1:13">
      <c r="A171" s="267">
        <v>162</v>
      </c>
      <c r="B171" s="276" t="s">
        <v>378</v>
      </c>
      <c r="C171" s="277">
        <v>5795.85</v>
      </c>
      <c r="D171" s="278">
        <v>5803.4333333333334</v>
      </c>
      <c r="E171" s="278">
        <v>5754.8666666666668</v>
      </c>
      <c r="F171" s="278">
        <v>5713.8833333333332</v>
      </c>
      <c r="G171" s="278">
        <v>5665.3166666666666</v>
      </c>
      <c r="H171" s="278">
        <v>5844.416666666667</v>
      </c>
      <c r="I171" s="278">
        <v>5892.9833333333345</v>
      </c>
      <c r="J171" s="278">
        <v>5933.9666666666672</v>
      </c>
      <c r="K171" s="276">
        <v>5852</v>
      </c>
      <c r="L171" s="276">
        <v>5762.45</v>
      </c>
      <c r="M171" s="276">
        <v>4.6390000000000001E-2</v>
      </c>
    </row>
    <row r="172" spans="1:13">
      <c r="A172" s="267">
        <v>163</v>
      </c>
      <c r="B172" s="276" t="s">
        <v>379</v>
      </c>
      <c r="C172" s="277">
        <v>1601.45</v>
      </c>
      <c r="D172" s="278">
        <v>1596.4666666666665</v>
      </c>
      <c r="E172" s="278">
        <v>1582.9333333333329</v>
      </c>
      <c r="F172" s="278">
        <v>1564.4166666666665</v>
      </c>
      <c r="G172" s="278">
        <v>1550.883333333333</v>
      </c>
      <c r="H172" s="278">
        <v>1614.9833333333329</v>
      </c>
      <c r="I172" s="278">
        <v>1628.5166666666662</v>
      </c>
      <c r="J172" s="278">
        <v>1647.0333333333328</v>
      </c>
      <c r="K172" s="276">
        <v>1610</v>
      </c>
      <c r="L172" s="276">
        <v>1577.95</v>
      </c>
      <c r="M172" s="276">
        <v>0.25274000000000002</v>
      </c>
    </row>
    <row r="173" spans="1:13">
      <c r="A173" s="267">
        <v>164</v>
      </c>
      <c r="B173" s="276" t="s">
        <v>101</v>
      </c>
      <c r="C173" s="277">
        <v>499.25</v>
      </c>
      <c r="D173" s="278">
        <v>497.45</v>
      </c>
      <c r="E173" s="278">
        <v>494.54999999999995</v>
      </c>
      <c r="F173" s="278">
        <v>489.84999999999997</v>
      </c>
      <c r="G173" s="278">
        <v>486.94999999999993</v>
      </c>
      <c r="H173" s="278">
        <v>502.15</v>
      </c>
      <c r="I173" s="278">
        <v>505.04999999999995</v>
      </c>
      <c r="J173" s="278">
        <v>509.75</v>
      </c>
      <c r="K173" s="276">
        <v>500.35</v>
      </c>
      <c r="L173" s="276">
        <v>492.75</v>
      </c>
      <c r="M173" s="276">
        <v>14.906779999999999</v>
      </c>
    </row>
    <row r="174" spans="1:13">
      <c r="A174" s="267">
        <v>165</v>
      </c>
      <c r="B174" s="276" t="s">
        <v>387</v>
      </c>
      <c r="C174" s="277">
        <v>51.65</v>
      </c>
      <c r="D174" s="278">
        <v>51.233333333333327</v>
      </c>
      <c r="E174" s="278">
        <v>50.116666666666653</v>
      </c>
      <c r="F174" s="278">
        <v>48.583333333333329</v>
      </c>
      <c r="G174" s="278">
        <v>47.466666666666654</v>
      </c>
      <c r="H174" s="278">
        <v>52.766666666666652</v>
      </c>
      <c r="I174" s="278">
        <v>53.883333333333326</v>
      </c>
      <c r="J174" s="278">
        <v>55.41666666666665</v>
      </c>
      <c r="K174" s="276">
        <v>52.35</v>
      </c>
      <c r="L174" s="276">
        <v>49.7</v>
      </c>
      <c r="M174" s="276">
        <v>10.20004</v>
      </c>
    </row>
    <row r="175" spans="1:13">
      <c r="A175" s="267">
        <v>166</v>
      </c>
      <c r="B175" s="276" t="s">
        <v>1396</v>
      </c>
      <c r="C175" s="277">
        <v>3770.45</v>
      </c>
      <c r="D175" s="278">
        <v>3766.15</v>
      </c>
      <c r="E175" s="278">
        <v>3685.3</v>
      </c>
      <c r="F175" s="278">
        <v>3600.15</v>
      </c>
      <c r="G175" s="278">
        <v>3519.3</v>
      </c>
      <c r="H175" s="278">
        <v>3851.3</v>
      </c>
      <c r="I175" s="278">
        <v>3932.1499999999996</v>
      </c>
      <c r="J175" s="278">
        <v>4017.3</v>
      </c>
      <c r="K175" s="276">
        <v>3847</v>
      </c>
      <c r="L175" s="276">
        <v>3681</v>
      </c>
      <c r="M175" s="276">
        <v>0.86826999999999999</v>
      </c>
    </row>
    <row r="176" spans="1:13">
      <c r="A176" s="267">
        <v>167</v>
      </c>
      <c r="B176" s="276" t="s">
        <v>103</v>
      </c>
      <c r="C176" s="277">
        <v>27.4</v>
      </c>
      <c r="D176" s="278">
        <v>27.266666666666666</v>
      </c>
      <c r="E176" s="278">
        <v>26.43333333333333</v>
      </c>
      <c r="F176" s="278">
        <v>25.466666666666665</v>
      </c>
      <c r="G176" s="278">
        <v>24.633333333333329</v>
      </c>
      <c r="H176" s="278">
        <v>28.233333333333331</v>
      </c>
      <c r="I176" s="278">
        <v>29.066666666666666</v>
      </c>
      <c r="J176" s="278">
        <v>30.033333333333331</v>
      </c>
      <c r="K176" s="276">
        <v>28.1</v>
      </c>
      <c r="L176" s="276">
        <v>26.3</v>
      </c>
      <c r="M176" s="276">
        <v>1461.1119100000001</v>
      </c>
    </row>
    <row r="177" spans="1:13">
      <c r="A177" s="267">
        <v>168</v>
      </c>
      <c r="B177" s="276" t="s">
        <v>388</v>
      </c>
      <c r="C177" s="277">
        <v>222.5</v>
      </c>
      <c r="D177" s="278">
        <v>224</v>
      </c>
      <c r="E177" s="278">
        <v>219.6</v>
      </c>
      <c r="F177" s="278">
        <v>216.7</v>
      </c>
      <c r="G177" s="278">
        <v>212.29999999999998</v>
      </c>
      <c r="H177" s="278">
        <v>226.9</v>
      </c>
      <c r="I177" s="278">
        <v>231.29999999999998</v>
      </c>
      <c r="J177" s="278">
        <v>234.20000000000002</v>
      </c>
      <c r="K177" s="276">
        <v>228.4</v>
      </c>
      <c r="L177" s="276">
        <v>221.1</v>
      </c>
      <c r="M177" s="276">
        <v>7.4945700000000004</v>
      </c>
    </row>
    <row r="178" spans="1:13">
      <c r="A178" s="267">
        <v>169</v>
      </c>
      <c r="B178" s="276" t="s">
        <v>380</v>
      </c>
      <c r="C178" s="277">
        <v>974.85</v>
      </c>
      <c r="D178" s="278">
        <v>977.18333333333339</v>
      </c>
      <c r="E178" s="278">
        <v>963.21666666666681</v>
      </c>
      <c r="F178" s="278">
        <v>951.58333333333337</v>
      </c>
      <c r="G178" s="278">
        <v>937.61666666666679</v>
      </c>
      <c r="H178" s="278">
        <v>988.81666666666683</v>
      </c>
      <c r="I178" s="278">
        <v>1002.7833333333335</v>
      </c>
      <c r="J178" s="278">
        <v>1014.4166666666669</v>
      </c>
      <c r="K178" s="276">
        <v>991.15</v>
      </c>
      <c r="L178" s="276">
        <v>965.55</v>
      </c>
      <c r="M178" s="276">
        <v>0.48452000000000001</v>
      </c>
    </row>
    <row r="179" spans="1:13">
      <c r="A179" s="267">
        <v>170</v>
      </c>
      <c r="B179" s="276" t="s">
        <v>246</v>
      </c>
      <c r="C179" s="277">
        <v>535.70000000000005</v>
      </c>
      <c r="D179" s="278">
        <v>536.13333333333333</v>
      </c>
      <c r="E179" s="278">
        <v>532.56666666666661</v>
      </c>
      <c r="F179" s="278">
        <v>529.43333333333328</v>
      </c>
      <c r="G179" s="278">
        <v>525.86666666666656</v>
      </c>
      <c r="H179" s="278">
        <v>539.26666666666665</v>
      </c>
      <c r="I179" s="278">
        <v>542.83333333333348</v>
      </c>
      <c r="J179" s="278">
        <v>545.9666666666667</v>
      </c>
      <c r="K179" s="276">
        <v>539.70000000000005</v>
      </c>
      <c r="L179" s="276">
        <v>533</v>
      </c>
      <c r="M179" s="276">
        <v>0.97701000000000005</v>
      </c>
    </row>
    <row r="180" spans="1:13">
      <c r="A180" s="267">
        <v>171</v>
      </c>
      <c r="B180" s="276" t="s">
        <v>104</v>
      </c>
      <c r="C180" s="277">
        <v>749.15</v>
      </c>
      <c r="D180" s="278">
        <v>748.11666666666667</v>
      </c>
      <c r="E180" s="278">
        <v>739.33333333333337</v>
      </c>
      <c r="F180" s="278">
        <v>729.51666666666665</v>
      </c>
      <c r="G180" s="278">
        <v>720.73333333333335</v>
      </c>
      <c r="H180" s="278">
        <v>757.93333333333339</v>
      </c>
      <c r="I180" s="278">
        <v>766.7166666666667</v>
      </c>
      <c r="J180" s="278">
        <v>776.53333333333342</v>
      </c>
      <c r="K180" s="276">
        <v>756.9</v>
      </c>
      <c r="L180" s="276">
        <v>738.3</v>
      </c>
      <c r="M180" s="276">
        <v>21.88175</v>
      </c>
    </row>
    <row r="181" spans="1:13">
      <c r="A181" s="267">
        <v>172</v>
      </c>
      <c r="B181" s="276" t="s">
        <v>247</v>
      </c>
      <c r="C181" s="277">
        <v>423.75</v>
      </c>
      <c r="D181" s="278">
        <v>428.31666666666666</v>
      </c>
      <c r="E181" s="278">
        <v>415.63333333333333</v>
      </c>
      <c r="F181" s="278">
        <v>407.51666666666665</v>
      </c>
      <c r="G181" s="278">
        <v>394.83333333333331</v>
      </c>
      <c r="H181" s="278">
        <v>436.43333333333334</v>
      </c>
      <c r="I181" s="278">
        <v>449.11666666666662</v>
      </c>
      <c r="J181" s="278">
        <v>457.23333333333335</v>
      </c>
      <c r="K181" s="276">
        <v>441</v>
      </c>
      <c r="L181" s="276">
        <v>420.2</v>
      </c>
      <c r="M181" s="276">
        <v>2.56257</v>
      </c>
    </row>
    <row r="182" spans="1:13">
      <c r="A182" s="267">
        <v>173</v>
      </c>
      <c r="B182" s="276" t="s">
        <v>248</v>
      </c>
      <c r="C182" s="277">
        <v>1393.75</v>
      </c>
      <c r="D182" s="278">
        <v>1395.5333333333335</v>
      </c>
      <c r="E182" s="278">
        <v>1373.2166666666672</v>
      </c>
      <c r="F182" s="278">
        <v>1352.6833333333336</v>
      </c>
      <c r="G182" s="278">
        <v>1330.3666666666672</v>
      </c>
      <c r="H182" s="278">
        <v>1416.0666666666671</v>
      </c>
      <c r="I182" s="278">
        <v>1438.3833333333332</v>
      </c>
      <c r="J182" s="278">
        <v>1458.916666666667</v>
      </c>
      <c r="K182" s="276">
        <v>1417.85</v>
      </c>
      <c r="L182" s="276">
        <v>1375</v>
      </c>
      <c r="M182" s="276">
        <v>10.843540000000001</v>
      </c>
    </row>
    <row r="183" spans="1:13">
      <c r="A183" s="267">
        <v>174</v>
      </c>
      <c r="B183" s="276" t="s">
        <v>389</v>
      </c>
      <c r="C183" s="277">
        <v>99.85</v>
      </c>
      <c r="D183" s="278">
        <v>99.7</v>
      </c>
      <c r="E183" s="278">
        <v>97.65</v>
      </c>
      <c r="F183" s="278">
        <v>95.45</v>
      </c>
      <c r="G183" s="278">
        <v>93.4</v>
      </c>
      <c r="H183" s="278">
        <v>101.9</v>
      </c>
      <c r="I183" s="278">
        <v>103.94999999999999</v>
      </c>
      <c r="J183" s="278">
        <v>106.15</v>
      </c>
      <c r="K183" s="276">
        <v>101.75</v>
      </c>
      <c r="L183" s="276">
        <v>97.5</v>
      </c>
      <c r="M183" s="276">
        <v>24.079740000000001</v>
      </c>
    </row>
    <row r="184" spans="1:13">
      <c r="A184" s="267">
        <v>175</v>
      </c>
      <c r="B184" s="276" t="s">
        <v>381</v>
      </c>
      <c r="C184" s="277">
        <v>363.35</v>
      </c>
      <c r="D184" s="278">
        <v>365.18333333333334</v>
      </c>
      <c r="E184" s="278">
        <v>359.4666666666667</v>
      </c>
      <c r="F184" s="278">
        <v>355.58333333333337</v>
      </c>
      <c r="G184" s="278">
        <v>349.86666666666673</v>
      </c>
      <c r="H184" s="278">
        <v>369.06666666666666</v>
      </c>
      <c r="I184" s="278">
        <v>374.78333333333325</v>
      </c>
      <c r="J184" s="278">
        <v>378.66666666666663</v>
      </c>
      <c r="K184" s="276">
        <v>370.9</v>
      </c>
      <c r="L184" s="276">
        <v>361.3</v>
      </c>
      <c r="M184" s="276">
        <v>9.2829200000000007</v>
      </c>
    </row>
    <row r="185" spans="1:13">
      <c r="A185" s="267">
        <v>176</v>
      </c>
      <c r="B185" s="276" t="s">
        <v>249</v>
      </c>
      <c r="C185" s="277">
        <v>307.25</v>
      </c>
      <c r="D185" s="278">
        <v>307.5</v>
      </c>
      <c r="E185" s="278">
        <v>301.75</v>
      </c>
      <c r="F185" s="278">
        <v>296.25</v>
      </c>
      <c r="G185" s="278">
        <v>290.5</v>
      </c>
      <c r="H185" s="278">
        <v>313</v>
      </c>
      <c r="I185" s="278">
        <v>318.75</v>
      </c>
      <c r="J185" s="278">
        <v>324.25</v>
      </c>
      <c r="K185" s="276">
        <v>313.25</v>
      </c>
      <c r="L185" s="276">
        <v>302</v>
      </c>
      <c r="M185" s="276">
        <v>9.6501300000000008</v>
      </c>
    </row>
    <row r="186" spans="1:13">
      <c r="A186" s="267">
        <v>177</v>
      </c>
      <c r="B186" s="276" t="s">
        <v>105</v>
      </c>
      <c r="C186" s="277">
        <v>934.4</v>
      </c>
      <c r="D186" s="278">
        <v>923.54999999999984</v>
      </c>
      <c r="E186" s="278">
        <v>908.14999999999964</v>
      </c>
      <c r="F186" s="278">
        <v>881.89999999999975</v>
      </c>
      <c r="G186" s="278">
        <v>866.49999999999955</v>
      </c>
      <c r="H186" s="278">
        <v>949.79999999999973</v>
      </c>
      <c r="I186" s="278">
        <v>965.2</v>
      </c>
      <c r="J186" s="278">
        <v>991.44999999999982</v>
      </c>
      <c r="K186" s="276">
        <v>938.95</v>
      </c>
      <c r="L186" s="276">
        <v>897.3</v>
      </c>
      <c r="M186" s="276">
        <v>22.80218</v>
      </c>
    </row>
    <row r="187" spans="1:13">
      <c r="A187" s="267">
        <v>178</v>
      </c>
      <c r="B187" s="276" t="s">
        <v>383</v>
      </c>
      <c r="C187" s="277">
        <v>86.4</v>
      </c>
      <c r="D187" s="278">
        <v>86.533333333333346</v>
      </c>
      <c r="E187" s="278">
        <v>85.366666666666688</v>
      </c>
      <c r="F187" s="278">
        <v>84.333333333333343</v>
      </c>
      <c r="G187" s="278">
        <v>83.166666666666686</v>
      </c>
      <c r="H187" s="278">
        <v>87.566666666666691</v>
      </c>
      <c r="I187" s="278">
        <v>88.733333333333348</v>
      </c>
      <c r="J187" s="278">
        <v>89.766666666666694</v>
      </c>
      <c r="K187" s="276">
        <v>87.7</v>
      </c>
      <c r="L187" s="276">
        <v>85.5</v>
      </c>
      <c r="M187" s="276">
        <v>10.12757</v>
      </c>
    </row>
    <row r="188" spans="1:13">
      <c r="A188" s="267">
        <v>179</v>
      </c>
      <c r="B188" s="276" t="s">
        <v>384</v>
      </c>
      <c r="C188" s="277">
        <v>722.95</v>
      </c>
      <c r="D188" s="278">
        <v>727.73333333333323</v>
      </c>
      <c r="E188" s="278">
        <v>708.21666666666647</v>
      </c>
      <c r="F188" s="278">
        <v>693.48333333333323</v>
      </c>
      <c r="G188" s="278">
        <v>673.96666666666647</v>
      </c>
      <c r="H188" s="278">
        <v>742.46666666666647</v>
      </c>
      <c r="I188" s="278">
        <v>761.98333333333312</v>
      </c>
      <c r="J188" s="278">
        <v>776.71666666666647</v>
      </c>
      <c r="K188" s="276">
        <v>747.25</v>
      </c>
      <c r="L188" s="276">
        <v>713</v>
      </c>
      <c r="M188" s="276">
        <v>0.52273000000000003</v>
      </c>
    </row>
    <row r="189" spans="1:13">
      <c r="A189" s="267">
        <v>180</v>
      </c>
      <c r="B189" s="276" t="s">
        <v>1439</v>
      </c>
      <c r="C189" s="277">
        <v>195.4</v>
      </c>
      <c r="D189" s="278">
        <v>196.1</v>
      </c>
      <c r="E189" s="278">
        <v>193.7</v>
      </c>
      <c r="F189" s="278">
        <v>192</v>
      </c>
      <c r="G189" s="278">
        <v>189.6</v>
      </c>
      <c r="H189" s="278">
        <v>197.79999999999998</v>
      </c>
      <c r="I189" s="278">
        <v>200.20000000000002</v>
      </c>
      <c r="J189" s="278">
        <v>201.89999999999998</v>
      </c>
      <c r="K189" s="276">
        <v>198.5</v>
      </c>
      <c r="L189" s="276">
        <v>194.4</v>
      </c>
      <c r="M189" s="276">
        <v>2.0479500000000002</v>
      </c>
    </row>
    <row r="190" spans="1:13">
      <c r="A190" s="267">
        <v>181</v>
      </c>
      <c r="B190" s="276" t="s">
        <v>390</v>
      </c>
      <c r="C190" s="277">
        <v>73.5</v>
      </c>
      <c r="D190" s="278">
        <v>74.149999999999991</v>
      </c>
      <c r="E190" s="278">
        <v>72.549999999999983</v>
      </c>
      <c r="F190" s="278">
        <v>71.599999999999994</v>
      </c>
      <c r="G190" s="278">
        <v>69.999999999999986</v>
      </c>
      <c r="H190" s="278">
        <v>75.09999999999998</v>
      </c>
      <c r="I190" s="278">
        <v>76.699999999999974</v>
      </c>
      <c r="J190" s="278">
        <v>77.649999999999977</v>
      </c>
      <c r="K190" s="276">
        <v>75.75</v>
      </c>
      <c r="L190" s="276">
        <v>73.2</v>
      </c>
      <c r="M190" s="276">
        <v>6.4826699999999997</v>
      </c>
    </row>
    <row r="191" spans="1:13">
      <c r="A191" s="267">
        <v>182</v>
      </c>
      <c r="B191" s="276" t="s">
        <v>250</v>
      </c>
      <c r="C191" s="277">
        <v>223.65</v>
      </c>
      <c r="D191" s="278">
        <v>221.13333333333333</v>
      </c>
      <c r="E191" s="278">
        <v>217.76666666666665</v>
      </c>
      <c r="F191" s="278">
        <v>211.88333333333333</v>
      </c>
      <c r="G191" s="278">
        <v>208.51666666666665</v>
      </c>
      <c r="H191" s="278">
        <v>227.01666666666665</v>
      </c>
      <c r="I191" s="278">
        <v>230.38333333333333</v>
      </c>
      <c r="J191" s="278">
        <v>236.26666666666665</v>
      </c>
      <c r="K191" s="276">
        <v>224.5</v>
      </c>
      <c r="L191" s="276">
        <v>215.25</v>
      </c>
      <c r="M191" s="276">
        <v>9.6535200000000003</v>
      </c>
    </row>
    <row r="192" spans="1:13">
      <c r="A192" s="267">
        <v>183</v>
      </c>
      <c r="B192" s="276" t="s">
        <v>385</v>
      </c>
      <c r="C192" s="277">
        <v>358.5</v>
      </c>
      <c r="D192" s="278">
        <v>358.2833333333333</v>
      </c>
      <c r="E192" s="278">
        <v>353.56666666666661</v>
      </c>
      <c r="F192" s="278">
        <v>348.63333333333333</v>
      </c>
      <c r="G192" s="278">
        <v>343.91666666666663</v>
      </c>
      <c r="H192" s="278">
        <v>363.21666666666658</v>
      </c>
      <c r="I192" s="278">
        <v>367.93333333333328</v>
      </c>
      <c r="J192" s="278">
        <v>372.86666666666656</v>
      </c>
      <c r="K192" s="276">
        <v>363</v>
      </c>
      <c r="L192" s="276">
        <v>353.35</v>
      </c>
      <c r="M192" s="276">
        <v>1.33223</v>
      </c>
    </row>
    <row r="193" spans="1:13">
      <c r="A193" s="267">
        <v>184</v>
      </c>
      <c r="B193" s="276" t="s">
        <v>386</v>
      </c>
      <c r="C193" s="277">
        <v>382.2</v>
      </c>
      <c r="D193" s="278">
        <v>380.38333333333327</v>
      </c>
      <c r="E193" s="278">
        <v>376.11666666666656</v>
      </c>
      <c r="F193" s="278">
        <v>370.0333333333333</v>
      </c>
      <c r="G193" s="278">
        <v>365.76666666666659</v>
      </c>
      <c r="H193" s="278">
        <v>386.46666666666653</v>
      </c>
      <c r="I193" s="278">
        <v>390.73333333333329</v>
      </c>
      <c r="J193" s="278">
        <v>396.81666666666649</v>
      </c>
      <c r="K193" s="276">
        <v>384.65</v>
      </c>
      <c r="L193" s="276">
        <v>374.3</v>
      </c>
      <c r="M193" s="276">
        <v>5.4479699999999998</v>
      </c>
    </row>
    <row r="194" spans="1:13">
      <c r="A194" s="267">
        <v>185</v>
      </c>
      <c r="B194" s="276" t="s">
        <v>391</v>
      </c>
      <c r="C194" s="277">
        <v>719</v>
      </c>
      <c r="D194" s="278">
        <v>734</v>
      </c>
      <c r="E194" s="278">
        <v>703</v>
      </c>
      <c r="F194" s="278">
        <v>687</v>
      </c>
      <c r="G194" s="278">
        <v>656</v>
      </c>
      <c r="H194" s="278">
        <v>750</v>
      </c>
      <c r="I194" s="278">
        <v>781</v>
      </c>
      <c r="J194" s="278">
        <v>797</v>
      </c>
      <c r="K194" s="276">
        <v>765</v>
      </c>
      <c r="L194" s="276">
        <v>718</v>
      </c>
      <c r="M194" s="276">
        <v>0.21304999999999999</v>
      </c>
    </row>
    <row r="195" spans="1:13">
      <c r="A195" s="267">
        <v>186</v>
      </c>
      <c r="B195" s="276" t="s">
        <v>399</v>
      </c>
      <c r="C195" s="277">
        <v>831.05</v>
      </c>
      <c r="D195" s="278">
        <v>831.35</v>
      </c>
      <c r="E195" s="278">
        <v>822.7</v>
      </c>
      <c r="F195" s="278">
        <v>814.35</v>
      </c>
      <c r="G195" s="278">
        <v>805.7</v>
      </c>
      <c r="H195" s="278">
        <v>839.7</v>
      </c>
      <c r="I195" s="278">
        <v>848.34999999999991</v>
      </c>
      <c r="J195" s="278">
        <v>856.7</v>
      </c>
      <c r="K195" s="276">
        <v>840</v>
      </c>
      <c r="L195" s="276">
        <v>823</v>
      </c>
      <c r="M195" s="276">
        <v>1.93476</v>
      </c>
    </row>
    <row r="196" spans="1:13">
      <c r="A196" s="267">
        <v>187</v>
      </c>
      <c r="B196" s="276" t="s">
        <v>392</v>
      </c>
      <c r="C196" s="277">
        <v>32.700000000000003</v>
      </c>
      <c r="D196" s="278">
        <v>32.6</v>
      </c>
      <c r="E196" s="278">
        <v>32.400000000000006</v>
      </c>
      <c r="F196" s="278">
        <v>32.1</v>
      </c>
      <c r="G196" s="278">
        <v>31.900000000000006</v>
      </c>
      <c r="H196" s="278">
        <v>32.900000000000006</v>
      </c>
      <c r="I196" s="278">
        <v>33.100000000000009</v>
      </c>
      <c r="J196" s="278">
        <v>33.400000000000006</v>
      </c>
      <c r="K196" s="276">
        <v>32.799999999999997</v>
      </c>
      <c r="L196" s="276">
        <v>32.299999999999997</v>
      </c>
      <c r="M196" s="276">
        <v>2.7953899999999998</v>
      </c>
    </row>
    <row r="197" spans="1:13">
      <c r="A197" s="267">
        <v>188</v>
      </c>
      <c r="B197" s="276" t="s">
        <v>393</v>
      </c>
      <c r="C197" s="277">
        <v>727.35</v>
      </c>
      <c r="D197" s="278">
        <v>727.30000000000007</v>
      </c>
      <c r="E197" s="278">
        <v>714.05000000000018</v>
      </c>
      <c r="F197" s="278">
        <v>700.75000000000011</v>
      </c>
      <c r="G197" s="278">
        <v>687.50000000000023</v>
      </c>
      <c r="H197" s="278">
        <v>740.60000000000014</v>
      </c>
      <c r="I197" s="278">
        <v>753.84999999999991</v>
      </c>
      <c r="J197" s="278">
        <v>767.15000000000009</v>
      </c>
      <c r="K197" s="276">
        <v>740.55</v>
      </c>
      <c r="L197" s="276">
        <v>714</v>
      </c>
      <c r="M197" s="276">
        <v>0.3967</v>
      </c>
    </row>
    <row r="198" spans="1:13">
      <c r="A198" s="267">
        <v>189</v>
      </c>
      <c r="B198" s="276" t="s">
        <v>106</v>
      </c>
      <c r="C198" s="277">
        <v>904.65</v>
      </c>
      <c r="D198" s="278">
        <v>904.08333333333337</v>
      </c>
      <c r="E198" s="278">
        <v>897.86666666666679</v>
      </c>
      <c r="F198" s="278">
        <v>891.08333333333337</v>
      </c>
      <c r="G198" s="278">
        <v>884.86666666666679</v>
      </c>
      <c r="H198" s="278">
        <v>910.86666666666679</v>
      </c>
      <c r="I198" s="278">
        <v>917.08333333333326</v>
      </c>
      <c r="J198" s="278">
        <v>923.86666666666679</v>
      </c>
      <c r="K198" s="276">
        <v>910.3</v>
      </c>
      <c r="L198" s="276">
        <v>897.3</v>
      </c>
      <c r="M198" s="276">
        <v>8.8604699999999994</v>
      </c>
    </row>
    <row r="199" spans="1:13">
      <c r="A199" s="267">
        <v>190</v>
      </c>
      <c r="B199" s="276" t="s">
        <v>108</v>
      </c>
      <c r="C199" s="277">
        <v>940.7</v>
      </c>
      <c r="D199" s="278">
        <v>940.56666666666661</v>
      </c>
      <c r="E199" s="278">
        <v>931.13333333333321</v>
      </c>
      <c r="F199" s="278">
        <v>921.56666666666661</v>
      </c>
      <c r="G199" s="278">
        <v>912.13333333333321</v>
      </c>
      <c r="H199" s="278">
        <v>950.13333333333321</v>
      </c>
      <c r="I199" s="278">
        <v>959.56666666666661</v>
      </c>
      <c r="J199" s="278">
        <v>969.13333333333321</v>
      </c>
      <c r="K199" s="276">
        <v>950</v>
      </c>
      <c r="L199" s="276">
        <v>931</v>
      </c>
      <c r="M199" s="276">
        <v>63.828090000000003</v>
      </c>
    </row>
    <row r="200" spans="1:13">
      <c r="A200" s="267">
        <v>191</v>
      </c>
      <c r="B200" s="276" t="s">
        <v>109</v>
      </c>
      <c r="C200" s="277">
        <v>2518.0500000000002</v>
      </c>
      <c r="D200" s="278">
        <v>2508.6833333333334</v>
      </c>
      <c r="E200" s="278">
        <v>2492.3666666666668</v>
      </c>
      <c r="F200" s="278">
        <v>2466.6833333333334</v>
      </c>
      <c r="G200" s="278">
        <v>2450.3666666666668</v>
      </c>
      <c r="H200" s="278">
        <v>2534.3666666666668</v>
      </c>
      <c r="I200" s="278">
        <v>2550.6833333333334</v>
      </c>
      <c r="J200" s="278">
        <v>2576.3666666666668</v>
      </c>
      <c r="K200" s="276">
        <v>2525</v>
      </c>
      <c r="L200" s="276">
        <v>2483</v>
      </c>
      <c r="M200" s="276">
        <v>29.024229999999999</v>
      </c>
    </row>
    <row r="201" spans="1:13">
      <c r="A201" s="267">
        <v>192</v>
      </c>
      <c r="B201" s="276" t="s">
        <v>252</v>
      </c>
      <c r="C201" s="277">
        <v>2908.7</v>
      </c>
      <c r="D201" s="278">
        <v>2903.9333333333329</v>
      </c>
      <c r="E201" s="278">
        <v>2880.8666666666659</v>
      </c>
      <c r="F201" s="278">
        <v>2853.0333333333328</v>
      </c>
      <c r="G201" s="278">
        <v>2829.9666666666658</v>
      </c>
      <c r="H201" s="278">
        <v>2931.766666666666</v>
      </c>
      <c r="I201" s="278">
        <v>2954.8333333333326</v>
      </c>
      <c r="J201" s="278">
        <v>2982.6666666666661</v>
      </c>
      <c r="K201" s="276">
        <v>2927</v>
      </c>
      <c r="L201" s="276">
        <v>2876.1</v>
      </c>
      <c r="M201" s="276">
        <v>2.37351</v>
      </c>
    </row>
    <row r="202" spans="1:13">
      <c r="A202" s="267">
        <v>193</v>
      </c>
      <c r="B202" s="276" t="s">
        <v>110</v>
      </c>
      <c r="C202" s="277">
        <v>1432.5</v>
      </c>
      <c r="D202" s="278">
        <v>1428.4666666666665</v>
      </c>
      <c r="E202" s="278">
        <v>1417.0333333333328</v>
      </c>
      <c r="F202" s="278">
        <v>1401.5666666666664</v>
      </c>
      <c r="G202" s="278">
        <v>1390.1333333333328</v>
      </c>
      <c r="H202" s="278">
        <v>1443.9333333333329</v>
      </c>
      <c r="I202" s="278">
        <v>1455.3666666666668</v>
      </c>
      <c r="J202" s="278">
        <v>1470.833333333333</v>
      </c>
      <c r="K202" s="276">
        <v>1439.9</v>
      </c>
      <c r="L202" s="276">
        <v>1413</v>
      </c>
      <c r="M202" s="276">
        <v>81.083629999999999</v>
      </c>
    </row>
    <row r="203" spans="1:13">
      <c r="A203" s="267">
        <v>194</v>
      </c>
      <c r="B203" s="276" t="s">
        <v>253</v>
      </c>
      <c r="C203" s="277">
        <v>675.7</v>
      </c>
      <c r="D203" s="278">
        <v>673.9</v>
      </c>
      <c r="E203" s="278">
        <v>668.8</v>
      </c>
      <c r="F203" s="278">
        <v>661.9</v>
      </c>
      <c r="G203" s="278">
        <v>656.8</v>
      </c>
      <c r="H203" s="278">
        <v>680.8</v>
      </c>
      <c r="I203" s="278">
        <v>685.90000000000009</v>
      </c>
      <c r="J203" s="278">
        <v>692.8</v>
      </c>
      <c r="K203" s="276">
        <v>679</v>
      </c>
      <c r="L203" s="276">
        <v>667</v>
      </c>
      <c r="M203" s="276">
        <v>28.861070000000002</v>
      </c>
    </row>
    <row r="204" spans="1:13">
      <c r="A204" s="267">
        <v>195</v>
      </c>
      <c r="B204" s="276" t="s">
        <v>251</v>
      </c>
      <c r="C204" s="277">
        <v>931.8</v>
      </c>
      <c r="D204" s="278">
        <v>937.58333333333337</v>
      </c>
      <c r="E204" s="278">
        <v>917.2166666666667</v>
      </c>
      <c r="F204" s="278">
        <v>902.63333333333333</v>
      </c>
      <c r="G204" s="278">
        <v>882.26666666666665</v>
      </c>
      <c r="H204" s="278">
        <v>952.16666666666674</v>
      </c>
      <c r="I204" s="278">
        <v>972.5333333333333</v>
      </c>
      <c r="J204" s="278">
        <v>987.11666666666679</v>
      </c>
      <c r="K204" s="276">
        <v>957.95</v>
      </c>
      <c r="L204" s="276">
        <v>923</v>
      </c>
      <c r="M204" s="276">
        <v>5.5499000000000001</v>
      </c>
    </row>
    <row r="205" spans="1:13">
      <c r="A205" s="267">
        <v>196</v>
      </c>
      <c r="B205" s="276" t="s">
        <v>394</v>
      </c>
      <c r="C205" s="277">
        <v>229.25</v>
      </c>
      <c r="D205" s="278">
        <v>226.5</v>
      </c>
      <c r="E205" s="278">
        <v>218.25</v>
      </c>
      <c r="F205" s="278">
        <v>207.25</v>
      </c>
      <c r="G205" s="278">
        <v>199</v>
      </c>
      <c r="H205" s="278">
        <v>237.5</v>
      </c>
      <c r="I205" s="278">
        <v>245.75</v>
      </c>
      <c r="J205" s="278">
        <v>256.75</v>
      </c>
      <c r="K205" s="276">
        <v>234.75</v>
      </c>
      <c r="L205" s="276">
        <v>215.5</v>
      </c>
      <c r="M205" s="276">
        <v>16.621510000000001</v>
      </c>
    </row>
    <row r="206" spans="1:13">
      <c r="A206" s="267">
        <v>197</v>
      </c>
      <c r="B206" s="276" t="s">
        <v>395</v>
      </c>
      <c r="C206" s="277">
        <v>299.64999999999998</v>
      </c>
      <c r="D206" s="278">
        <v>299.05</v>
      </c>
      <c r="E206" s="278">
        <v>295.60000000000002</v>
      </c>
      <c r="F206" s="278">
        <v>291.55</v>
      </c>
      <c r="G206" s="278">
        <v>288.10000000000002</v>
      </c>
      <c r="H206" s="278">
        <v>303.10000000000002</v>
      </c>
      <c r="I206" s="278">
        <v>306.54999999999995</v>
      </c>
      <c r="J206" s="278">
        <v>310.60000000000002</v>
      </c>
      <c r="K206" s="276">
        <v>302.5</v>
      </c>
      <c r="L206" s="276">
        <v>295</v>
      </c>
      <c r="M206" s="276">
        <v>0.58059000000000005</v>
      </c>
    </row>
    <row r="207" spans="1:13">
      <c r="A207" s="267">
        <v>198</v>
      </c>
      <c r="B207" s="276" t="s">
        <v>111</v>
      </c>
      <c r="C207" s="277">
        <v>3101.4</v>
      </c>
      <c r="D207" s="278">
        <v>3091.65</v>
      </c>
      <c r="E207" s="278">
        <v>3075.3500000000004</v>
      </c>
      <c r="F207" s="278">
        <v>3049.3</v>
      </c>
      <c r="G207" s="278">
        <v>3033.0000000000005</v>
      </c>
      <c r="H207" s="278">
        <v>3117.7000000000003</v>
      </c>
      <c r="I207" s="278">
        <v>3134.0000000000005</v>
      </c>
      <c r="J207" s="278">
        <v>3160.05</v>
      </c>
      <c r="K207" s="276">
        <v>3107.95</v>
      </c>
      <c r="L207" s="276">
        <v>3065.6</v>
      </c>
      <c r="M207" s="276">
        <v>5.0575400000000004</v>
      </c>
    </row>
    <row r="208" spans="1:13">
      <c r="A208" s="267">
        <v>199</v>
      </c>
      <c r="B208" s="276" t="s">
        <v>396</v>
      </c>
      <c r="C208" s="277">
        <v>25.6</v>
      </c>
      <c r="D208" s="278">
        <v>25.783333333333331</v>
      </c>
      <c r="E208" s="278">
        <v>25.216666666666661</v>
      </c>
      <c r="F208" s="278">
        <v>24.833333333333329</v>
      </c>
      <c r="G208" s="278">
        <v>24.266666666666659</v>
      </c>
      <c r="H208" s="278">
        <v>26.166666666666664</v>
      </c>
      <c r="I208" s="278">
        <v>26.733333333333334</v>
      </c>
      <c r="J208" s="278">
        <v>27.116666666666667</v>
      </c>
      <c r="K208" s="276">
        <v>26.35</v>
      </c>
      <c r="L208" s="276">
        <v>25.4</v>
      </c>
      <c r="M208" s="276">
        <v>83.090940000000003</v>
      </c>
    </row>
    <row r="209" spans="1:13">
      <c r="A209" s="267">
        <v>200</v>
      </c>
      <c r="B209" s="276" t="s">
        <v>398</v>
      </c>
      <c r="C209" s="277">
        <v>139.25</v>
      </c>
      <c r="D209" s="278">
        <v>139.71666666666667</v>
      </c>
      <c r="E209" s="278">
        <v>137.73333333333335</v>
      </c>
      <c r="F209" s="278">
        <v>136.21666666666667</v>
      </c>
      <c r="G209" s="278">
        <v>134.23333333333335</v>
      </c>
      <c r="H209" s="278">
        <v>141.23333333333335</v>
      </c>
      <c r="I209" s="278">
        <v>143.21666666666664</v>
      </c>
      <c r="J209" s="278">
        <v>144.73333333333335</v>
      </c>
      <c r="K209" s="276">
        <v>141.69999999999999</v>
      </c>
      <c r="L209" s="276">
        <v>138.19999999999999</v>
      </c>
      <c r="M209" s="276">
        <v>1.1303399999999999</v>
      </c>
    </row>
    <row r="210" spans="1:13">
      <c r="A210" s="267">
        <v>201</v>
      </c>
      <c r="B210" s="276" t="s">
        <v>114</v>
      </c>
      <c r="C210" s="277">
        <v>237.4</v>
      </c>
      <c r="D210" s="278">
        <v>236.4</v>
      </c>
      <c r="E210" s="278">
        <v>233.65</v>
      </c>
      <c r="F210" s="278">
        <v>229.9</v>
      </c>
      <c r="G210" s="278">
        <v>227.15</v>
      </c>
      <c r="H210" s="278">
        <v>240.15</v>
      </c>
      <c r="I210" s="278">
        <v>242.9</v>
      </c>
      <c r="J210" s="278">
        <v>246.65</v>
      </c>
      <c r="K210" s="276">
        <v>239.15</v>
      </c>
      <c r="L210" s="276">
        <v>232.65</v>
      </c>
      <c r="M210" s="276">
        <v>84.801159999999996</v>
      </c>
    </row>
    <row r="211" spans="1:13">
      <c r="A211" s="267">
        <v>202</v>
      </c>
      <c r="B211" s="276" t="s">
        <v>400</v>
      </c>
      <c r="C211" s="277">
        <v>62.3</v>
      </c>
      <c r="D211" s="278">
        <v>62.383333333333333</v>
      </c>
      <c r="E211" s="278">
        <v>60.916666666666664</v>
      </c>
      <c r="F211" s="278">
        <v>59.533333333333331</v>
      </c>
      <c r="G211" s="278">
        <v>58.066666666666663</v>
      </c>
      <c r="H211" s="278">
        <v>63.766666666666666</v>
      </c>
      <c r="I211" s="278">
        <v>65.233333333333334</v>
      </c>
      <c r="J211" s="278">
        <v>66.616666666666674</v>
      </c>
      <c r="K211" s="276">
        <v>63.85</v>
      </c>
      <c r="L211" s="276">
        <v>61</v>
      </c>
      <c r="M211" s="276">
        <v>34.944470000000003</v>
      </c>
    </row>
    <row r="212" spans="1:13">
      <c r="A212" s="267">
        <v>203</v>
      </c>
      <c r="B212" s="276" t="s">
        <v>115</v>
      </c>
      <c r="C212" s="277">
        <v>216.45</v>
      </c>
      <c r="D212" s="278">
        <v>215.80000000000004</v>
      </c>
      <c r="E212" s="278">
        <v>214.70000000000007</v>
      </c>
      <c r="F212" s="278">
        <v>212.95000000000005</v>
      </c>
      <c r="G212" s="278">
        <v>211.85000000000008</v>
      </c>
      <c r="H212" s="278">
        <v>217.55000000000007</v>
      </c>
      <c r="I212" s="278">
        <v>218.65000000000003</v>
      </c>
      <c r="J212" s="278">
        <v>220.40000000000006</v>
      </c>
      <c r="K212" s="276">
        <v>216.9</v>
      </c>
      <c r="L212" s="276">
        <v>214.05</v>
      </c>
      <c r="M212" s="276">
        <v>39.450339999999997</v>
      </c>
    </row>
    <row r="213" spans="1:13">
      <c r="A213" s="267">
        <v>204</v>
      </c>
      <c r="B213" s="276" t="s">
        <v>116</v>
      </c>
      <c r="C213" s="277">
        <v>2406.6</v>
      </c>
      <c r="D213" s="278">
        <v>2399.0833333333335</v>
      </c>
      <c r="E213" s="278">
        <v>2383.5166666666669</v>
      </c>
      <c r="F213" s="278">
        <v>2360.4333333333334</v>
      </c>
      <c r="G213" s="278">
        <v>2344.8666666666668</v>
      </c>
      <c r="H213" s="278">
        <v>2422.166666666667</v>
      </c>
      <c r="I213" s="278">
        <v>2437.7333333333336</v>
      </c>
      <c r="J213" s="278">
        <v>2460.8166666666671</v>
      </c>
      <c r="K213" s="276">
        <v>2414.65</v>
      </c>
      <c r="L213" s="276">
        <v>2376</v>
      </c>
      <c r="M213" s="276">
        <v>19.248860000000001</v>
      </c>
    </row>
    <row r="214" spans="1:13">
      <c r="A214" s="267">
        <v>205</v>
      </c>
      <c r="B214" s="276" t="s">
        <v>254</v>
      </c>
      <c r="C214" s="277">
        <v>239.2</v>
      </c>
      <c r="D214" s="278">
        <v>239.20000000000002</v>
      </c>
      <c r="E214" s="278">
        <v>238.00000000000003</v>
      </c>
      <c r="F214" s="278">
        <v>236.8</v>
      </c>
      <c r="G214" s="278">
        <v>235.60000000000002</v>
      </c>
      <c r="H214" s="278">
        <v>240.40000000000003</v>
      </c>
      <c r="I214" s="278">
        <v>241.60000000000002</v>
      </c>
      <c r="J214" s="278">
        <v>242.80000000000004</v>
      </c>
      <c r="K214" s="276">
        <v>240.4</v>
      </c>
      <c r="L214" s="276">
        <v>238</v>
      </c>
      <c r="M214" s="276">
        <v>4.3935599999999999</v>
      </c>
    </row>
    <row r="215" spans="1:13">
      <c r="A215" s="267">
        <v>206</v>
      </c>
      <c r="B215" s="276" t="s">
        <v>401</v>
      </c>
      <c r="C215" s="277">
        <v>37528.300000000003</v>
      </c>
      <c r="D215" s="278">
        <v>37427.683333333334</v>
      </c>
      <c r="E215" s="278">
        <v>37005.616666666669</v>
      </c>
      <c r="F215" s="278">
        <v>36482.933333333334</v>
      </c>
      <c r="G215" s="278">
        <v>36060.866666666669</v>
      </c>
      <c r="H215" s="278">
        <v>37950.366666666669</v>
      </c>
      <c r="I215" s="278">
        <v>38372.433333333334</v>
      </c>
      <c r="J215" s="278">
        <v>38895.116666666669</v>
      </c>
      <c r="K215" s="276">
        <v>37849.75</v>
      </c>
      <c r="L215" s="276">
        <v>36905</v>
      </c>
      <c r="M215" s="276">
        <v>6.0040000000000003E-2</v>
      </c>
    </row>
    <row r="216" spans="1:13">
      <c r="A216" s="267">
        <v>207</v>
      </c>
      <c r="B216" s="276" t="s">
        <v>397</v>
      </c>
      <c r="C216" s="277">
        <v>43.75</v>
      </c>
      <c r="D216" s="278">
        <v>43.516666666666673</v>
      </c>
      <c r="E216" s="278">
        <v>42.933333333333344</v>
      </c>
      <c r="F216" s="278">
        <v>42.116666666666674</v>
      </c>
      <c r="G216" s="278">
        <v>41.533333333333346</v>
      </c>
      <c r="H216" s="278">
        <v>44.333333333333343</v>
      </c>
      <c r="I216" s="278">
        <v>44.916666666666671</v>
      </c>
      <c r="J216" s="278">
        <v>45.733333333333341</v>
      </c>
      <c r="K216" s="276">
        <v>44.1</v>
      </c>
      <c r="L216" s="276">
        <v>42.7</v>
      </c>
      <c r="M216" s="276">
        <v>27.229379999999999</v>
      </c>
    </row>
    <row r="217" spans="1:13">
      <c r="A217" s="267">
        <v>208</v>
      </c>
      <c r="B217" s="276" t="s">
        <v>255</v>
      </c>
      <c r="C217" s="277">
        <v>39.950000000000003</v>
      </c>
      <c r="D217" s="278">
        <v>39.966666666666669</v>
      </c>
      <c r="E217" s="278">
        <v>39.583333333333336</v>
      </c>
      <c r="F217" s="278">
        <v>39.216666666666669</v>
      </c>
      <c r="G217" s="278">
        <v>38.833333333333336</v>
      </c>
      <c r="H217" s="278">
        <v>40.333333333333336</v>
      </c>
      <c r="I217" s="278">
        <v>40.716666666666661</v>
      </c>
      <c r="J217" s="278">
        <v>41.083333333333336</v>
      </c>
      <c r="K217" s="276">
        <v>40.35</v>
      </c>
      <c r="L217" s="276">
        <v>39.6</v>
      </c>
      <c r="M217" s="276">
        <v>12.961119999999999</v>
      </c>
    </row>
    <row r="218" spans="1:13">
      <c r="A218" s="267">
        <v>209</v>
      </c>
      <c r="B218" s="276" t="s">
        <v>415</v>
      </c>
      <c r="C218" s="277">
        <v>79.3</v>
      </c>
      <c r="D218" s="278">
        <v>78.283333333333317</v>
      </c>
      <c r="E218" s="278">
        <v>75.71666666666664</v>
      </c>
      <c r="F218" s="278">
        <v>72.133333333333326</v>
      </c>
      <c r="G218" s="278">
        <v>69.566666666666649</v>
      </c>
      <c r="H218" s="278">
        <v>81.866666666666632</v>
      </c>
      <c r="I218" s="278">
        <v>84.433333333333323</v>
      </c>
      <c r="J218" s="278">
        <v>88.016666666666623</v>
      </c>
      <c r="K218" s="276">
        <v>80.849999999999994</v>
      </c>
      <c r="L218" s="276">
        <v>74.7</v>
      </c>
      <c r="M218" s="276">
        <v>77.705150000000003</v>
      </c>
    </row>
    <row r="219" spans="1:13">
      <c r="A219" s="267">
        <v>210</v>
      </c>
      <c r="B219" s="276" t="s">
        <v>117</v>
      </c>
      <c r="C219" s="277">
        <v>214.85</v>
      </c>
      <c r="D219" s="278">
        <v>214.5</v>
      </c>
      <c r="E219" s="278">
        <v>211.7</v>
      </c>
      <c r="F219" s="278">
        <v>208.54999999999998</v>
      </c>
      <c r="G219" s="278">
        <v>205.74999999999997</v>
      </c>
      <c r="H219" s="278">
        <v>217.65</v>
      </c>
      <c r="I219" s="278">
        <v>220.45000000000002</v>
      </c>
      <c r="J219" s="278">
        <v>223.60000000000002</v>
      </c>
      <c r="K219" s="276">
        <v>217.3</v>
      </c>
      <c r="L219" s="276">
        <v>211.35</v>
      </c>
      <c r="M219" s="276">
        <v>156.52743000000001</v>
      </c>
    </row>
    <row r="220" spans="1:13">
      <c r="A220" s="267">
        <v>211</v>
      </c>
      <c r="B220" s="276" t="s">
        <v>118</v>
      </c>
      <c r="C220" s="277">
        <v>528.75</v>
      </c>
      <c r="D220" s="278">
        <v>528.76666666666665</v>
      </c>
      <c r="E220" s="278">
        <v>524.5333333333333</v>
      </c>
      <c r="F220" s="278">
        <v>520.31666666666661</v>
      </c>
      <c r="G220" s="278">
        <v>516.08333333333326</v>
      </c>
      <c r="H220" s="278">
        <v>532.98333333333335</v>
      </c>
      <c r="I220" s="278">
        <v>537.2166666666667</v>
      </c>
      <c r="J220" s="278">
        <v>541.43333333333339</v>
      </c>
      <c r="K220" s="276">
        <v>533</v>
      </c>
      <c r="L220" s="276">
        <v>524.54999999999995</v>
      </c>
      <c r="M220" s="276">
        <v>213.65141</v>
      </c>
    </row>
    <row r="221" spans="1:13">
      <c r="A221" s="267">
        <v>213</v>
      </c>
      <c r="B221" s="276" t="s">
        <v>256</v>
      </c>
      <c r="C221" s="277">
        <v>1510.1</v>
      </c>
      <c r="D221" s="278">
        <v>1515.55</v>
      </c>
      <c r="E221" s="278">
        <v>1490.8</v>
      </c>
      <c r="F221" s="278">
        <v>1471.5</v>
      </c>
      <c r="G221" s="278">
        <v>1446.75</v>
      </c>
      <c r="H221" s="278">
        <v>1534.85</v>
      </c>
      <c r="I221" s="278">
        <v>1559.6</v>
      </c>
      <c r="J221" s="278">
        <v>1578.8999999999999</v>
      </c>
      <c r="K221" s="276">
        <v>1540.3</v>
      </c>
      <c r="L221" s="276">
        <v>1496.25</v>
      </c>
      <c r="M221" s="276">
        <v>7.2189699999999997</v>
      </c>
    </row>
    <row r="222" spans="1:13">
      <c r="A222" s="267">
        <v>214</v>
      </c>
      <c r="B222" s="276" t="s">
        <v>119</v>
      </c>
      <c r="C222" s="277">
        <v>498.75</v>
      </c>
      <c r="D222" s="278">
        <v>497.51666666666665</v>
      </c>
      <c r="E222" s="278">
        <v>492.63333333333333</v>
      </c>
      <c r="F222" s="278">
        <v>486.51666666666665</v>
      </c>
      <c r="G222" s="278">
        <v>481.63333333333333</v>
      </c>
      <c r="H222" s="278">
        <v>503.63333333333333</v>
      </c>
      <c r="I222" s="278">
        <v>508.51666666666665</v>
      </c>
      <c r="J222" s="278">
        <v>514.63333333333333</v>
      </c>
      <c r="K222" s="276">
        <v>502.4</v>
      </c>
      <c r="L222" s="276">
        <v>491.4</v>
      </c>
      <c r="M222" s="276">
        <v>7.6317700000000004</v>
      </c>
    </row>
    <row r="223" spans="1:13">
      <c r="A223" s="267">
        <v>215</v>
      </c>
      <c r="B223" s="276" t="s">
        <v>403</v>
      </c>
      <c r="C223" s="277">
        <v>2912.45</v>
      </c>
      <c r="D223" s="278">
        <v>2901.5666666666662</v>
      </c>
      <c r="E223" s="278">
        <v>2866.0333333333324</v>
      </c>
      <c r="F223" s="278">
        <v>2819.6166666666663</v>
      </c>
      <c r="G223" s="278">
        <v>2784.0833333333326</v>
      </c>
      <c r="H223" s="278">
        <v>2947.9833333333322</v>
      </c>
      <c r="I223" s="278">
        <v>2983.516666666666</v>
      </c>
      <c r="J223" s="278">
        <v>3029.933333333332</v>
      </c>
      <c r="K223" s="276">
        <v>2937.1</v>
      </c>
      <c r="L223" s="276">
        <v>2855.15</v>
      </c>
      <c r="M223" s="276">
        <v>1.371E-2</v>
      </c>
    </row>
    <row r="224" spans="1:13">
      <c r="A224" s="267">
        <v>216</v>
      </c>
      <c r="B224" s="276" t="s">
        <v>257</v>
      </c>
      <c r="C224" s="277">
        <v>30.85</v>
      </c>
      <c r="D224" s="278">
        <v>31.166666666666668</v>
      </c>
      <c r="E224" s="278">
        <v>30.483333333333334</v>
      </c>
      <c r="F224" s="278">
        <v>30.116666666666667</v>
      </c>
      <c r="G224" s="278">
        <v>29.433333333333334</v>
      </c>
      <c r="H224" s="278">
        <v>31.533333333333335</v>
      </c>
      <c r="I224" s="278">
        <v>32.216666666666669</v>
      </c>
      <c r="J224" s="278">
        <v>32.583333333333336</v>
      </c>
      <c r="K224" s="276">
        <v>31.85</v>
      </c>
      <c r="L224" s="276">
        <v>30.8</v>
      </c>
      <c r="M224" s="276">
        <v>84.575609999999998</v>
      </c>
    </row>
    <row r="225" spans="1:13">
      <c r="A225" s="267">
        <v>217</v>
      </c>
      <c r="B225" s="276" t="s">
        <v>120</v>
      </c>
      <c r="C225" s="277">
        <v>10.199999999999999</v>
      </c>
      <c r="D225" s="278">
        <v>10.199999999999999</v>
      </c>
      <c r="E225" s="278">
        <v>10.049999999999999</v>
      </c>
      <c r="F225" s="278">
        <v>9.9</v>
      </c>
      <c r="G225" s="278">
        <v>9.75</v>
      </c>
      <c r="H225" s="278">
        <v>10.349999999999998</v>
      </c>
      <c r="I225" s="278">
        <v>10.499999999999996</v>
      </c>
      <c r="J225" s="278">
        <v>10.649999999999997</v>
      </c>
      <c r="K225" s="276">
        <v>10.35</v>
      </c>
      <c r="L225" s="276">
        <v>10.050000000000001</v>
      </c>
      <c r="M225" s="276">
        <v>1961.81871</v>
      </c>
    </row>
    <row r="226" spans="1:13">
      <c r="A226" s="267">
        <v>218</v>
      </c>
      <c r="B226" s="276" t="s">
        <v>404</v>
      </c>
      <c r="C226" s="277">
        <v>37.4</v>
      </c>
      <c r="D226" s="278">
        <v>37.516666666666673</v>
      </c>
      <c r="E226" s="278">
        <v>37.033333333333346</v>
      </c>
      <c r="F226" s="278">
        <v>36.666666666666671</v>
      </c>
      <c r="G226" s="278">
        <v>36.183333333333344</v>
      </c>
      <c r="H226" s="278">
        <v>37.883333333333347</v>
      </c>
      <c r="I226" s="278">
        <v>38.366666666666681</v>
      </c>
      <c r="J226" s="278">
        <v>38.733333333333348</v>
      </c>
      <c r="K226" s="276">
        <v>38</v>
      </c>
      <c r="L226" s="276">
        <v>37.15</v>
      </c>
      <c r="M226" s="276">
        <v>40.114190000000001</v>
      </c>
    </row>
    <row r="227" spans="1:13">
      <c r="A227" s="267">
        <v>219</v>
      </c>
      <c r="B227" s="276" t="s">
        <v>121</v>
      </c>
      <c r="C227" s="277">
        <v>36.65</v>
      </c>
      <c r="D227" s="278">
        <v>36.5</v>
      </c>
      <c r="E227" s="278">
        <v>36.049999999999997</v>
      </c>
      <c r="F227" s="278">
        <v>35.449999999999996</v>
      </c>
      <c r="G227" s="278">
        <v>34.999999999999993</v>
      </c>
      <c r="H227" s="278">
        <v>37.1</v>
      </c>
      <c r="I227" s="278">
        <v>37.550000000000004</v>
      </c>
      <c r="J227" s="278">
        <v>38.150000000000006</v>
      </c>
      <c r="K227" s="276">
        <v>36.950000000000003</v>
      </c>
      <c r="L227" s="276">
        <v>35.9</v>
      </c>
      <c r="M227" s="276">
        <v>196.33681999999999</v>
      </c>
    </row>
    <row r="228" spans="1:13">
      <c r="A228" s="267">
        <v>220</v>
      </c>
      <c r="B228" s="276" t="s">
        <v>416</v>
      </c>
      <c r="C228" s="277">
        <v>222.9</v>
      </c>
      <c r="D228" s="278">
        <v>221.80000000000004</v>
      </c>
      <c r="E228" s="278">
        <v>216.65000000000009</v>
      </c>
      <c r="F228" s="278">
        <v>210.40000000000006</v>
      </c>
      <c r="G228" s="278">
        <v>205.25000000000011</v>
      </c>
      <c r="H228" s="278">
        <v>228.05000000000007</v>
      </c>
      <c r="I228" s="278">
        <v>233.2</v>
      </c>
      <c r="J228" s="278">
        <v>239.45000000000005</v>
      </c>
      <c r="K228" s="276">
        <v>226.95</v>
      </c>
      <c r="L228" s="276">
        <v>215.55</v>
      </c>
      <c r="M228" s="276">
        <v>9.8697999999999997</v>
      </c>
    </row>
    <row r="229" spans="1:13">
      <c r="A229" s="267">
        <v>221</v>
      </c>
      <c r="B229" s="276" t="s">
        <v>405</v>
      </c>
      <c r="C229" s="277">
        <v>1165.6500000000001</v>
      </c>
      <c r="D229" s="278">
        <v>1171.5166666666667</v>
      </c>
      <c r="E229" s="278">
        <v>1145.0333333333333</v>
      </c>
      <c r="F229" s="278">
        <v>1124.4166666666667</v>
      </c>
      <c r="G229" s="278">
        <v>1097.9333333333334</v>
      </c>
      <c r="H229" s="278">
        <v>1192.1333333333332</v>
      </c>
      <c r="I229" s="278">
        <v>1218.6166666666663</v>
      </c>
      <c r="J229" s="278">
        <v>1239.2333333333331</v>
      </c>
      <c r="K229" s="276">
        <v>1198</v>
      </c>
      <c r="L229" s="276">
        <v>1150.9000000000001</v>
      </c>
      <c r="M229" s="276">
        <v>0.4884</v>
      </c>
    </row>
    <row r="230" spans="1:13">
      <c r="A230" s="267">
        <v>222</v>
      </c>
      <c r="B230" s="276" t="s">
        <v>406</v>
      </c>
      <c r="C230" s="277">
        <v>9.15</v>
      </c>
      <c r="D230" s="278">
        <v>9.1833333333333336</v>
      </c>
      <c r="E230" s="278">
        <v>9.0166666666666675</v>
      </c>
      <c r="F230" s="278">
        <v>8.8833333333333346</v>
      </c>
      <c r="G230" s="278">
        <v>8.7166666666666686</v>
      </c>
      <c r="H230" s="278">
        <v>9.3166666666666664</v>
      </c>
      <c r="I230" s="278">
        <v>9.4833333333333307</v>
      </c>
      <c r="J230" s="278">
        <v>9.6166666666666654</v>
      </c>
      <c r="K230" s="276">
        <v>9.35</v>
      </c>
      <c r="L230" s="276">
        <v>9.0500000000000007</v>
      </c>
      <c r="M230" s="276">
        <v>23.441040000000001</v>
      </c>
    </row>
    <row r="231" spans="1:13">
      <c r="A231" s="267">
        <v>223</v>
      </c>
      <c r="B231" s="276" t="s">
        <v>122</v>
      </c>
      <c r="C231" s="277">
        <v>505.55</v>
      </c>
      <c r="D231" s="278">
        <v>509.14999999999992</v>
      </c>
      <c r="E231" s="278">
        <v>498.79999999999984</v>
      </c>
      <c r="F231" s="278">
        <v>492.0499999999999</v>
      </c>
      <c r="G231" s="278">
        <v>481.69999999999982</v>
      </c>
      <c r="H231" s="278">
        <v>515.89999999999986</v>
      </c>
      <c r="I231" s="278">
        <v>526.24999999999989</v>
      </c>
      <c r="J231" s="278">
        <v>532.99999999999989</v>
      </c>
      <c r="K231" s="276">
        <v>519.5</v>
      </c>
      <c r="L231" s="276">
        <v>502.4</v>
      </c>
      <c r="M231" s="276">
        <v>64.240499999999997</v>
      </c>
    </row>
    <row r="232" spans="1:13">
      <c r="A232" s="267">
        <v>224</v>
      </c>
      <c r="B232" s="276" t="s">
        <v>407</v>
      </c>
      <c r="C232" s="277">
        <v>112.65</v>
      </c>
      <c r="D232" s="278">
        <v>113.11666666666667</v>
      </c>
      <c r="E232" s="278">
        <v>111.23333333333335</v>
      </c>
      <c r="F232" s="278">
        <v>109.81666666666668</v>
      </c>
      <c r="G232" s="278">
        <v>107.93333333333335</v>
      </c>
      <c r="H232" s="278">
        <v>114.53333333333335</v>
      </c>
      <c r="I232" s="278">
        <v>116.41666666666667</v>
      </c>
      <c r="J232" s="278">
        <v>117.83333333333334</v>
      </c>
      <c r="K232" s="276">
        <v>115</v>
      </c>
      <c r="L232" s="276">
        <v>111.7</v>
      </c>
      <c r="M232" s="276">
        <v>3.4647199999999998</v>
      </c>
    </row>
    <row r="233" spans="1:13">
      <c r="A233" s="267">
        <v>225</v>
      </c>
      <c r="B233" s="276" t="s">
        <v>1603</v>
      </c>
      <c r="C233" s="277">
        <v>1001.45</v>
      </c>
      <c r="D233" s="278">
        <v>996.44999999999993</v>
      </c>
      <c r="E233" s="278">
        <v>980.34999999999991</v>
      </c>
      <c r="F233" s="278">
        <v>959.25</v>
      </c>
      <c r="G233" s="278">
        <v>943.15</v>
      </c>
      <c r="H233" s="278">
        <v>1017.5499999999998</v>
      </c>
      <c r="I233" s="278">
        <v>1033.6500000000001</v>
      </c>
      <c r="J233" s="278">
        <v>1054.7499999999998</v>
      </c>
      <c r="K233" s="276">
        <v>1012.55</v>
      </c>
      <c r="L233" s="276">
        <v>975.35</v>
      </c>
      <c r="M233" s="276">
        <v>0.39102999999999999</v>
      </c>
    </row>
    <row r="234" spans="1:13">
      <c r="A234" s="267">
        <v>226</v>
      </c>
      <c r="B234" s="276" t="s">
        <v>260</v>
      </c>
      <c r="C234" s="277">
        <v>121.85</v>
      </c>
      <c r="D234" s="278">
        <v>121.84999999999998</v>
      </c>
      <c r="E234" s="278">
        <v>120.34999999999997</v>
      </c>
      <c r="F234" s="278">
        <v>118.84999999999998</v>
      </c>
      <c r="G234" s="278">
        <v>117.34999999999997</v>
      </c>
      <c r="H234" s="278">
        <v>123.34999999999997</v>
      </c>
      <c r="I234" s="278">
        <v>124.85</v>
      </c>
      <c r="J234" s="278">
        <v>126.34999999999997</v>
      </c>
      <c r="K234" s="276">
        <v>123.35</v>
      </c>
      <c r="L234" s="276">
        <v>120.35</v>
      </c>
      <c r="M234" s="276">
        <v>9.0352499999999996</v>
      </c>
    </row>
    <row r="235" spans="1:13">
      <c r="A235" s="267">
        <v>227</v>
      </c>
      <c r="B235" s="276" t="s">
        <v>412</v>
      </c>
      <c r="C235" s="277">
        <v>174.05</v>
      </c>
      <c r="D235" s="278">
        <v>163.48333333333335</v>
      </c>
      <c r="E235" s="278">
        <v>152.91666666666669</v>
      </c>
      <c r="F235" s="278">
        <v>131.78333333333333</v>
      </c>
      <c r="G235" s="278">
        <v>121.21666666666667</v>
      </c>
      <c r="H235" s="278">
        <v>184.6166666666667</v>
      </c>
      <c r="I235" s="278">
        <v>195.18333333333337</v>
      </c>
      <c r="J235" s="278">
        <v>216.31666666666672</v>
      </c>
      <c r="K235" s="276">
        <v>174.05</v>
      </c>
      <c r="L235" s="276">
        <v>142.35</v>
      </c>
      <c r="M235" s="276">
        <v>308.62625000000003</v>
      </c>
    </row>
    <row r="236" spans="1:13">
      <c r="A236" s="267">
        <v>228</v>
      </c>
      <c r="B236" s="276" t="s">
        <v>1615</v>
      </c>
      <c r="C236" s="277">
        <v>6251.05</v>
      </c>
      <c r="D236" s="278">
        <v>6244.7</v>
      </c>
      <c r="E236" s="278">
        <v>6206.3499999999995</v>
      </c>
      <c r="F236" s="278">
        <v>6161.65</v>
      </c>
      <c r="G236" s="278">
        <v>6123.2999999999993</v>
      </c>
      <c r="H236" s="278">
        <v>6289.4</v>
      </c>
      <c r="I236" s="278">
        <v>6327.75</v>
      </c>
      <c r="J236" s="278">
        <v>6372.45</v>
      </c>
      <c r="K236" s="276">
        <v>6283.05</v>
      </c>
      <c r="L236" s="276">
        <v>6200</v>
      </c>
      <c r="M236" s="276">
        <v>0.37478</v>
      </c>
    </row>
    <row r="237" spans="1:13">
      <c r="A237" s="267">
        <v>229</v>
      </c>
      <c r="B237" s="276" t="s">
        <v>259</v>
      </c>
      <c r="C237" s="277">
        <v>87.05</v>
      </c>
      <c r="D237" s="278">
        <v>87.466666666666654</v>
      </c>
      <c r="E237" s="278">
        <v>85.833333333333314</v>
      </c>
      <c r="F237" s="278">
        <v>84.61666666666666</v>
      </c>
      <c r="G237" s="278">
        <v>82.98333333333332</v>
      </c>
      <c r="H237" s="278">
        <v>88.683333333333309</v>
      </c>
      <c r="I237" s="278">
        <v>90.316666666666663</v>
      </c>
      <c r="J237" s="278">
        <v>91.533333333333303</v>
      </c>
      <c r="K237" s="276">
        <v>89.1</v>
      </c>
      <c r="L237" s="276">
        <v>86.25</v>
      </c>
      <c r="M237" s="276">
        <v>25.34807</v>
      </c>
    </row>
    <row r="238" spans="1:13">
      <c r="A238" s="267">
        <v>230</v>
      </c>
      <c r="B238" s="276" t="s">
        <v>123</v>
      </c>
      <c r="C238" s="277">
        <v>1689.7</v>
      </c>
      <c r="D238" s="278">
        <v>1689.1333333333332</v>
      </c>
      <c r="E238" s="278">
        <v>1677.8166666666664</v>
      </c>
      <c r="F238" s="278">
        <v>1665.9333333333332</v>
      </c>
      <c r="G238" s="278">
        <v>1654.6166666666663</v>
      </c>
      <c r="H238" s="278">
        <v>1701.0166666666664</v>
      </c>
      <c r="I238" s="278">
        <v>1712.333333333333</v>
      </c>
      <c r="J238" s="278">
        <v>1724.2166666666665</v>
      </c>
      <c r="K238" s="276">
        <v>1700.45</v>
      </c>
      <c r="L238" s="276">
        <v>1677.25</v>
      </c>
      <c r="M238" s="276">
        <v>10.653689999999999</v>
      </c>
    </row>
    <row r="239" spans="1:13">
      <c r="A239" s="267">
        <v>231</v>
      </c>
      <c r="B239" s="276" t="s">
        <v>1622</v>
      </c>
      <c r="C239" s="277">
        <v>297.89999999999998</v>
      </c>
      <c r="D239" s="278">
        <v>295.2</v>
      </c>
      <c r="E239" s="278">
        <v>289.5</v>
      </c>
      <c r="F239" s="278">
        <v>281.10000000000002</v>
      </c>
      <c r="G239" s="278">
        <v>275.40000000000003</v>
      </c>
      <c r="H239" s="278">
        <v>303.59999999999997</v>
      </c>
      <c r="I239" s="278">
        <v>309.2999999999999</v>
      </c>
      <c r="J239" s="278">
        <v>317.69999999999993</v>
      </c>
      <c r="K239" s="276">
        <v>300.89999999999998</v>
      </c>
      <c r="L239" s="276">
        <v>286.8</v>
      </c>
      <c r="M239" s="276">
        <v>1.3643400000000001</v>
      </c>
    </row>
    <row r="240" spans="1:13">
      <c r="A240" s="267">
        <v>232</v>
      </c>
      <c r="B240" s="276" t="s">
        <v>418</v>
      </c>
      <c r="C240" s="277">
        <v>314.95</v>
      </c>
      <c r="D240" s="278">
        <v>317.2833333333333</v>
      </c>
      <c r="E240" s="278">
        <v>310.66666666666663</v>
      </c>
      <c r="F240" s="278">
        <v>306.38333333333333</v>
      </c>
      <c r="G240" s="278">
        <v>299.76666666666665</v>
      </c>
      <c r="H240" s="278">
        <v>321.56666666666661</v>
      </c>
      <c r="I240" s="278">
        <v>328.18333333333328</v>
      </c>
      <c r="J240" s="278">
        <v>332.46666666666658</v>
      </c>
      <c r="K240" s="276">
        <v>323.89999999999998</v>
      </c>
      <c r="L240" s="276">
        <v>313</v>
      </c>
      <c r="M240" s="276">
        <v>0.53937000000000002</v>
      </c>
    </row>
    <row r="241" spans="1:13">
      <c r="A241" s="267">
        <v>233</v>
      </c>
      <c r="B241" s="276" t="s">
        <v>124</v>
      </c>
      <c r="C241" s="277">
        <v>899.05</v>
      </c>
      <c r="D241" s="278">
        <v>903.25</v>
      </c>
      <c r="E241" s="278">
        <v>883.8</v>
      </c>
      <c r="F241" s="278">
        <v>868.55</v>
      </c>
      <c r="G241" s="278">
        <v>849.09999999999991</v>
      </c>
      <c r="H241" s="278">
        <v>918.5</v>
      </c>
      <c r="I241" s="278">
        <v>937.95</v>
      </c>
      <c r="J241" s="278">
        <v>953.2</v>
      </c>
      <c r="K241" s="276">
        <v>922.7</v>
      </c>
      <c r="L241" s="276">
        <v>888</v>
      </c>
      <c r="M241" s="276">
        <v>114.62263</v>
      </c>
    </row>
    <row r="242" spans="1:13">
      <c r="A242" s="267">
        <v>234</v>
      </c>
      <c r="B242" s="276" t="s">
        <v>419</v>
      </c>
      <c r="C242" s="277">
        <v>85.85</v>
      </c>
      <c r="D242" s="278">
        <v>85.850000000000009</v>
      </c>
      <c r="E242" s="278">
        <v>84.300000000000011</v>
      </c>
      <c r="F242" s="278">
        <v>82.75</v>
      </c>
      <c r="G242" s="278">
        <v>81.2</v>
      </c>
      <c r="H242" s="278">
        <v>87.40000000000002</v>
      </c>
      <c r="I242" s="278">
        <v>88.95</v>
      </c>
      <c r="J242" s="278">
        <v>90.500000000000028</v>
      </c>
      <c r="K242" s="276">
        <v>87.4</v>
      </c>
      <c r="L242" s="276">
        <v>84.3</v>
      </c>
      <c r="M242" s="276">
        <v>2.1252499999999999</v>
      </c>
    </row>
    <row r="243" spans="1:13">
      <c r="A243" s="267">
        <v>235</v>
      </c>
      <c r="B243" s="276" t="s">
        <v>3777</v>
      </c>
      <c r="C243" s="277">
        <v>231.45</v>
      </c>
      <c r="D243" s="278">
        <v>232.63333333333335</v>
      </c>
      <c r="E243" s="278">
        <v>227.8666666666667</v>
      </c>
      <c r="F243" s="278">
        <v>224.28333333333336</v>
      </c>
      <c r="G243" s="278">
        <v>219.51666666666671</v>
      </c>
      <c r="H243" s="278">
        <v>236.2166666666667</v>
      </c>
      <c r="I243" s="278">
        <v>240.98333333333335</v>
      </c>
      <c r="J243" s="278">
        <v>244.56666666666669</v>
      </c>
      <c r="K243" s="276">
        <v>237.4</v>
      </c>
      <c r="L243" s="276">
        <v>229.05</v>
      </c>
      <c r="M243" s="276">
        <v>47.140090000000001</v>
      </c>
    </row>
    <row r="244" spans="1:13">
      <c r="A244" s="267">
        <v>236</v>
      </c>
      <c r="B244" s="276" t="s">
        <v>126</v>
      </c>
      <c r="C244" s="277">
        <v>1246.8</v>
      </c>
      <c r="D244" s="278">
        <v>1246.0833333333333</v>
      </c>
      <c r="E244" s="278">
        <v>1238.8666666666666</v>
      </c>
      <c r="F244" s="278">
        <v>1230.9333333333334</v>
      </c>
      <c r="G244" s="278">
        <v>1223.7166666666667</v>
      </c>
      <c r="H244" s="278">
        <v>1254.0166666666664</v>
      </c>
      <c r="I244" s="278">
        <v>1261.2333333333331</v>
      </c>
      <c r="J244" s="278">
        <v>1269.1666666666663</v>
      </c>
      <c r="K244" s="276">
        <v>1253.3</v>
      </c>
      <c r="L244" s="276">
        <v>1238.1500000000001</v>
      </c>
      <c r="M244" s="276">
        <v>51.946899999999999</v>
      </c>
    </row>
    <row r="245" spans="1:13">
      <c r="A245" s="267">
        <v>237</v>
      </c>
      <c r="B245" s="276" t="s">
        <v>1645</v>
      </c>
      <c r="C245" s="277">
        <v>654.75</v>
      </c>
      <c r="D245" s="278">
        <v>652.13333333333333</v>
      </c>
      <c r="E245" s="278">
        <v>644.86666666666667</v>
      </c>
      <c r="F245" s="278">
        <v>634.98333333333335</v>
      </c>
      <c r="G245" s="278">
        <v>627.7166666666667</v>
      </c>
      <c r="H245" s="278">
        <v>662.01666666666665</v>
      </c>
      <c r="I245" s="278">
        <v>669.2833333333333</v>
      </c>
      <c r="J245" s="278">
        <v>679.16666666666663</v>
      </c>
      <c r="K245" s="276">
        <v>659.4</v>
      </c>
      <c r="L245" s="276">
        <v>642.25</v>
      </c>
      <c r="M245" s="276">
        <v>0.29247000000000001</v>
      </c>
    </row>
    <row r="246" spans="1:13">
      <c r="A246" s="267">
        <v>238</v>
      </c>
      <c r="B246" s="276" t="s">
        <v>420</v>
      </c>
      <c r="C246" s="277">
        <v>280.75</v>
      </c>
      <c r="D246" s="278">
        <v>280.76666666666665</v>
      </c>
      <c r="E246" s="278">
        <v>278.23333333333329</v>
      </c>
      <c r="F246" s="278">
        <v>275.71666666666664</v>
      </c>
      <c r="G246" s="278">
        <v>273.18333333333328</v>
      </c>
      <c r="H246" s="278">
        <v>283.2833333333333</v>
      </c>
      <c r="I246" s="278">
        <v>285.81666666666661</v>
      </c>
      <c r="J246" s="278">
        <v>288.33333333333331</v>
      </c>
      <c r="K246" s="276">
        <v>283.3</v>
      </c>
      <c r="L246" s="276">
        <v>278.25</v>
      </c>
      <c r="M246" s="276">
        <v>2.5864500000000001</v>
      </c>
    </row>
    <row r="247" spans="1:13">
      <c r="A247" s="267">
        <v>239</v>
      </c>
      <c r="B247" s="276" t="s">
        <v>421</v>
      </c>
      <c r="C247" s="277">
        <v>316.85000000000002</v>
      </c>
      <c r="D247" s="278">
        <v>320.78333333333336</v>
      </c>
      <c r="E247" s="278">
        <v>311.56666666666672</v>
      </c>
      <c r="F247" s="278">
        <v>306.28333333333336</v>
      </c>
      <c r="G247" s="278">
        <v>297.06666666666672</v>
      </c>
      <c r="H247" s="278">
        <v>326.06666666666672</v>
      </c>
      <c r="I247" s="278">
        <v>335.2833333333333</v>
      </c>
      <c r="J247" s="278">
        <v>340.56666666666672</v>
      </c>
      <c r="K247" s="276">
        <v>330</v>
      </c>
      <c r="L247" s="276">
        <v>315.5</v>
      </c>
      <c r="M247" s="276">
        <v>3.8885000000000001</v>
      </c>
    </row>
    <row r="248" spans="1:13">
      <c r="A248" s="267">
        <v>240</v>
      </c>
      <c r="B248" s="276" t="s">
        <v>417</v>
      </c>
      <c r="C248" s="277">
        <v>10.5</v>
      </c>
      <c r="D248" s="278">
        <v>10.533333333333333</v>
      </c>
      <c r="E248" s="278">
        <v>10.366666666666667</v>
      </c>
      <c r="F248" s="278">
        <v>10.233333333333334</v>
      </c>
      <c r="G248" s="278">
        <v>10.066666666666668</v>
      </c>
      <c r="H248" s="278">
        <v>10.666666666666666</v>
      </c>
      <c r="I248" s="278">
        <v>10.833333333333334</v>
      </c>
      <c r="J248" s="278">
        <v>10.966666666666665</v>
      </c>
      <c r="K248" s="276">
        <v>10.7</v>
      </c>
      <c r="L248" s="276">
        <v>10.4</v>
      </c>
      <c r="M248" s="276">
        <v>13.51599</v>
      </c>
    </row>
    <row r="249" spans="1:13">
      <c r="A249" s="267">
        <v>241</v>
      </c>
      <c r="B249" s="276" t="s">
        <v>127</v>
      </c>
      <c r="C249" s="277">
        <v>90.9</v>
      </c>
      <c r="D249" s="278">
        <v>90.866666666666674</v>
      </c>
      <c r="E249" s="278">
        <v>90.033333333333346</v>
      </c>
      <c r="F249" s="278">
        <v>89.166666666666671</v>
      </c>
      <c r="G249" s="278">
        <v>88.333333333333343</v>
      </c>
      <c r="H249" s="278">
        <v>91.733333333333348</v>
      </c>
      <c r="I249" s="278">
        <v>92.566666666666663</v>
      </c>
      <c r="J249" s="278">
        <v>93.433333333333351</v>
      </c>
      <c r="K249" s="276">
        <v>91.7</v>
      </c>
      <c r="L249" s="276">
        <v>90</v>
      </c>
      <c r="M249" s="276">
        <v>134.21048999999999</v>
      </c>
    </row>
    <row r="250" spans="1:13">
      <c r="A250" s="267">
        <v>242</v>
      </c>
      <c r="B250" s="276" t="s">
        <v>262</v>
      </c>
      <c r="C250" s="277">
        <v>2175.5</v>
      </c>
      <c r="D250" s="278">
        <v>2172.2000000000003</v>
      </c>
      <c r="E250" s="278">
        <v>2150.4000000000005</v>
      </c>
      <c r="F250" s="278">
        <v>2125.3000000000002</v>
      </c>
      <c r="G250" s="278">
        <v>2103.5000000000005</v>
      </c>
      <c r="H250" s="278">
        <v>2197.3000000000006</v>
      </c>
      <c r="I250" s="278">
        <v>2219.1000000000008</v>
      </c>
      <c r="J250" s="278">
        <v>2244.2000000000007</v>
      </c>
      <c r="K250" s="276">
        <v>2194</v>
      </c>
      <c r="L250" s="276">
        <v>2147.1</v>
      </c>
      <c r="M250" s="276">
        <v>1.9836100000000001</v>
      </c>
    </row>
    <row r="251" spans="1:13">
      <c r="A251" s="267">
        <v>243</v>
      </c>
      <c r="B251" s="276" t="s">
        <v>408</v>
      </c>
      <c r="C251" s="277">
        <v>109.75</v>
      </c>
      <c r="D251" s="278">
        <v>110.05</v>
      </c>
      <c r="E251" s="278">
        <v>108.69999999999999</v>
      </c>
      <c r="F251" s="278">
        <v>107.64999999999999</v>
      </c>
      <c r="G251" s="278">
        <v>106.29999999999998</v>
      </c>
      <c r="H251" s="278">
        <v>111.1</v>
      </c>
      <c r="I251" s="278">
        <v>112.44999999999999</v>
      </c>
      <c r="J251" s="278">
        <v>113.5</v>
      </c>
      <c r="K251" s="276">
        <v>111.4</v>
      </c>
      <c r="L251" s="276">
        <v>109</v>
      </c>
      <c r="M251" s="276">
        <v>2.0686900000000001</v>
      </c>
    </row>
    <row r="252" spans="1:13">
      <c r="A252" s="267">
        <v>244</v>
      </c>
      <c r="B252" s="276" t="s">
        <v>409</v>
      </c>
      <c r="C252" s="277">
        <v>86.9</v>
      </c>
      <c r="D252" s="278">
        <v>87.13333333333334</v>
      </c>
      <c r="E252" s="278">
        <v>86.316666666666677</v>
      </c>
      <c r="F252" s="278">
        <v>85.733333333333334</v>
      </c>
      <c r="G252" s="278">
        <v>84.916666666666671</v>
      </c>
      <c r="H252" s="278">
        <v>87.716666666666683</v>
      </c>
      <c r="I252" s="278">
        <v>88.533333333333346</v>
      </c>
      <c r="J252" s="278">
        <v>89.116666666666688</v>
      </c>
      <c r="K252" s="276">
        <v>87.95</v>
      </c>
      <c r="L252" s="276">
        <v>86.55</v>
      </c>
      <c r="M252" s="276">
        <v>3.8614700000000002</v>
      </c>
    </row>
    <row r="253" spans="1:13">
      <c r="A253" s="267">
        <v>245</v>
      </c>
      <c r="B253" s="276" t="s">
        <v>2931</v>
      </c>
      <c r="C253" s="277">
        <v>1434.95</v>
      </c>
      <c r="D253" s="278">
        <v>1428.6499999999999</v>
      </c>
      <c r="E253" s="278">
        <v>1414.2999999999997</v>
      </c>
      <c r="F253" s="278">
        <v>1393.6499999999999</v>
      </c>
      <c r="G253" s="278">
        <v>1379.2999999999997</v>
      </c>
      <c r="H253" s="278">
        <v>1449.2999999999997</v>
      </c>
      <c r="I253" s="278">
        <v>1463.6499999999996</v>
      </c>
      <c r="J253" s="278">
        <v>1484.2999999999997</v>
      </c>
      <c r="K253" s="276">
        <v>1443</v>
      </c>
      <c r="L253" s="276">
        <v>1408</v>
      </c>
      <c r="M253" s="276">
        <v>16.372039999999998</v>
      </c>
    </row>
    <row r="254" spans="1:13">
      <c r="A254" s="267">
        <v>246</v>
      </c>
      <c r="B254" s="276" t="s">
        <v>402</v>
      </c>
      <c r="C254" s="277">
        <v>455.45</v>
      </c>
      <c r="D254" s="278">
        <v>456.83333333333331</v>
      </c>
      <c r="E254" s="278">
        <v>451.66666666666663</v>
      </c>
      <c r="F254" s="278">
        <v>447.88333333333333</v>
      </c>
      <c r="G254" s="278">
        <v>442.71666666666664</v>
      </c>
      <c r="H254" s="278">
        <v>460.61666666666662</v>
      </c>
      <c r="I254" s="278">
        <v>465.78333333333325</v>
      </c>
      <c r="J254" s="278">
        <v>469.56666666666661</v>
      </c>
      <c r="K254" s="276">
        <v>462</v>
      </c>
      <c r="L254" s="276">
        <v>453.05</v>
      </c>
      <c r="M254" s="276">
        <v>3.4459599999999999</v>
      </c>
    </row>
    <row r="255" spans="1:13">
      <c r="A255" s="267">
        <v>247</v>
      </c>
      <c r="B255" s="276" t="s">
        <v>128</v>
      </c>
      <c r="C255" s="277">
        <v>211.15</v>
      </c>
      <c r="D255" s="278">
        <v>211.4</v>
      </c>
      <c r="E255" s="278">
        <v>209.3</v>
      </c>
      <c r="F255" s="278">
        <v>207.45000000000002</v>
      </c>
      <c r="G255" s="278">
        <v>205.35000000000002</v>
      </c>
      <c r="H255" s="278">
        <v>213.25</v>
      </c>
      <c r="I255" s="278">
        <v>215.34999999999997</v>
      </c>
      <c r="J255" s="278">
        <v>217.2</v>
      </c>
      <c r="K255" s="276">
        <v>213.5</v>
      </c>
      <c r="L255" s="276">
        <v>209.55</v>
      </c>
      <c r="M255" s="276">
        <v>189.25262000000001</v>
      </c>
    </row>
    <row r="256" spans="1:13">
      <c r="A256" s="267">
        <v>248</v>
      </c>
      <c r="B256" s="276" t="s">
        <v>413</v>
      </c>
      <c r="C256" s="277">
        <v>330.95</v>
      </c>
      <c r="D256" s="278">
        <v>334.25</v>
      </c>
      <c r="E256" s="278">
        <v>319.7</v>
      </c>
      <c r="F256" s="278">
        <v>308.45</v>
      </c>
      <c r="G256" s="278">
        <v>293.89999999999998</v>
      </c>
      <c r="H256" s="278">
        <v>345.5</v>
      </c>
      <c r="I256" s="278">
        <v>360.04999999999995</v>
      </c>
      <c r="J256" s="278">
        <v>371.3</v>
      </c>
      <c r="K256" s="276">
        <v>348.8</v>
      </c>
      <c r="L256" s="276">
        <v>323</v>
      </c>
      <c r="M256" s="276">
        <v>4.00448</v>
      </c>
    </row>
    <row r="257" spans="1:13">
      <c r="A257" s="267">
        <v>249</v>
      </c>
      <c r="B257" s="276" t="s">
        <v>411</v>
      </c>
      <c r="C257" s="277">
        <v>127.8</v>
      </c>
      <c r="D257" s="278">
        <v>127.98333333333333</v>
      </c>
      <c r="E257" s="278">
        <v>125.06666666666666</v>
      </c>
      <c r="F257" s="278">
        <v>122.33333333333333</v>
      </c>
      <c r="G257" s="278">
        <v>119.41666666666666</v>
      </c>
      <c r="H257" s="278">
        <v>130.71666666666667</v>
      </c>
      <c r="I257" s="278">
        <v>133.63333333333333</v>
      </c>
      <c r="J257" s="278">
        <v>136.36666666666667</v>
      </c>
      <c r="K257" s="276">
        <v>130.9</v>
      </c>
      <c r="L257" s="276">
        <v>125.25</v>
      </c>
      <c r="M257" s="276">
        <v>5.7207800000000004</v>
      </c>
    </row>
    <row r="258" spans="1:13">
      <c r="A258" s="267">
        <v>250</v>
      </c>
      <c r="B258" s="276" t="s">
        <v>431</v>
      </c>
      <c r="C258" s="277">
        <v>22.95</v>
      </c>
      <c r="D258" s="278">
        <v>22.966666666666665</v>
      </c>
      <c r="E258" s="278">
        <v>22.783333333333331</v>
      </c>
      <c r="F258" s="278">
        <v>22.616666666666667</v>
      </c>
      <c r="G258" s="278">
        <v>22.433333333333334</v>
      </c>
      <c r="H258" s="278">
        <v>23.133333333333329</v>
      </c>
      <c r="I258" s="278">
        <v>23.316666666666659</v>
      </c>
      <c r="J258" s="278">
        <v>23.483333333333327</v>
      </c>
      <c r="K258" s="276">
        <v>23.15</v>
      </c>
      <c r="L258" s="276">
        <v>22.8</v>
      </c>
      <c r="M258" s="276">
        <v>10.77689</v>
      </c>
    </row>
    <row r="259" spans="1:13">
      <c r="A259" s="267">
        <v>251</v>
      </c>
      <c r="B259" s="276" t="s">
        <v>428</v>
      </c>
      <c r="C259" s="277">
        <v>42.95</v>
      </c>
      <c r="D259" s="278">
        <v>42.65</v>
      </c>
      <c r="E259" s="278">
        <v>42.099999999999994</v>
      </c>
      <c r="F259" s="278">
        <v>41.249999999999993</v>
      </c>
      <c r="G259" s="278">
        <v>40.699999999999989</v>
      </c>
      <c r="H259" s="278">
        <v>43.5</v>
      </c>
      <c r="I259" s="278">
        <v>44.05</v>
      </c>
      <c r="J259" s="278">
        <v>44.900000000000006</v>
      </c>
      <c r="K259" s="276">
        <v>43.2</v>
      </c>
      <c r="L259" s="276">
        <v>41.8</v>
      </c>
      <c r="M259" s="276">
        <v>3.0947300000000002</v>
      </c>
    </row>
    <row r="260" spans="1:13">
      <c r="A260" s="267">
        <v>252</v>
      </c>
      <c r="B260" s="276" t="s">
        <v>429</v>
      </c>
      <c r="C260" s="277">
        <v>94.65</v>
      </c>
      <c r="D260" s="278">
        <v>93.683333333333337</v>
      </c>
      <c r="E260" s="278">
        <v>91.116666666666674</v>
      </c>
      <c r="F260" s="278">
        <v>87.583333333333343</v>
      </c>
      <c r="G260" s="278">
        <v>85.01666666666668</v>
      </c>
      <c r="H260" s="278">
        <v>97.216666666666669</v>
      </c>
      <c r="I260" s="278">
        <v>99.783333333333331</v>
      </c>
      <c r="J260" s="278">
        <v>103.31666666666666</v>
      </c>
      <c r="K260" s="276">
        <v>96.25</v>
      </c>
      <c r="L260" s="276">
        <v>90.15</v>
      </c>
      <c r="M260" s="276">
        <v>20.61243</v>
      </c>
    </row>
    <row r="261" spans="1:13">
      <c r="A261" s="267">
        <v>253</v>
      </c>
      <c r="B261" s="276" t="s">
        <v>432</v>
      </c>
      <c r="C261" s="277">
        <v>61.05</v>
      </c>
      <c r="D261" s="278">
        <v>60.35</v>
      </c>
      <c r="E261" s="278">
        <v>59.2</v>
      </c>
      <c r="F261" s="278">
        <v>57.35</v>
      </c>
      <c r="G261" s="278">
        <v>56.2</v>
      </c>
      <c r="H261" s="278">
        <v>62.2</v>
      </c>
      <c r="I261" s="278">
        <v>63.349999999999994</v>
      </c>
      <c r="J261" s="278">
        <v>65.2</v>
      </c>
      <c r="K261" s="276">
        <v>61.5</v>
      </c>
      <c r="L261" s="276">
        <v>58.5</v>
      </c>
      <c r="M261" s="276">
        <v>19.524789999999999</v>
      </c>
    </row>
    <row r="262" spans="1:13">
      <c r="A262" s="267">
        <v>254</v>
      </c>
      <c r="B262" s="276" t="s">
        <v>422</v>
      </c>
      <c r="C262" s="277">
        <v>1006.85</v>
      </c>
      <c r="D262" s="278">
        <v>1013.6333333333332</v>
      </c>
      <c r="E262" s="278">
        <v>993.26666666666642</v>
      </c>
      <c r="F262" s="278">
        <v>979.68333333333317</v>
      </c>
      <c r="G262" s="278">
        <v>959.31666666666638</v>
      </c>
      <c r="H262" s="278">
        <v>1027.2166666666665</v>
      </c>
      <c r="I262" s="278">
        <v>1047.5833333333333</v>
      </c>
      <c r="J262" s="278">
        <v>1061.1666666666665</v>
      </c>
      <c r="K262" s="276">
        <v>1034</v>
      </c>
      <c r="L262" s="276">
        <v>1000.05</v>
      </c>
      <c r="M262" s="276">
        <v>0.56757999999999997</v>
      </c>
    </row>
    <row r="263" spans="1:13">
      <c r="A263" s="267">
        <v>255</v>
      </c>
      <c r="B263" s="276" t="s">
        <v>436</v>
      </c>
      <c r="C263" s="277">
        <v>2540.35</v>
      </c>
      <c r="D263" s="278">
        <v>2540.35</v>
      </c>
      <c r="E263" s="278">
        <v>2500.1</v>
      </c>
      <c r="F263" s="278">
        <v>2459.85</v>
      </c>
      <c r="G263" s="278">
        <v>2419.6</v>
      </c>
      <c r="H263" s="278">
        <v>2580.6</v>
      </c>
      <c r="I263" s="278">
        <v>2620.85</v>
      </c>
      <c r="J263" s="278">
        <v>2661.1</v>
      </c>
      <c r="K263" s="276">
        <v>2580.6</v>
      </c>
      <c r="L263" s="276">
        <v>2500.1</v>
      </c>
      <c r="M263" s="276">
        <v>0.30317</v>
      </c>
    </row>
    <row r="264" spans="1:13">
      <c r="A264" s="267">
        <v>256</v>
      </c>
      <c r="B264" s="276" t="s">
        <v>433</v>
      </c>
      <c r="C264" s="277">
        <v>75.849999999999994</v>
      </c>
      <c r="D264" s="278">
        <v>75.983333333333334</v>
      </c>
      <c r="E264" s="278">
        <v>75.066666666666663</v>
      </c>
      <c r="F264" s="278">
        <v>74.283333333333331</v>
      </c>
      <c r="G264" s="278">
        <v>73.36666666666666</v>
      </c>
      <c r="H264" s="278">
        <v>76.766666666666666</v>
      </c>
      <c r="I264" s="278">
        <v>77.683333333333323</v>
      </c>
      <c r="J264" s="278">
        <v>78.466666666666669</v>
      </c>
      <c r="K264" s="276">
        <v>76.900000000000006</v>
      </c>
      <c r="L264" s="276">
        <v>75.2</v>
      </c>
      <c r="M264" s="276">
        <v>7.7465000000000002</v>
      </c>
    </row>
    <row r="265" spans="1:13">
      <c r="A265" s="267">
        <v>257</v>
      </c>
      <c r="B265" s="276" t="s">
        <v>129</v>
      </c>
      <c r="C265" s="277">
        <v>265.95</v>
      </c>
      <c r="D265" s="278">
        <v>265.01666666666665</v>
      </c>
      <c r="E265" s="278">
        <v>261.13333333333333</v>
      </c>
      <c r="F265" s="278">
        <v>256.31666666666666</v>
      </c>
      <c r="G265" s="278">
        <v>252.43333333333334</v>
      </c>
      <c r="H265" s="278">
        <v>269.83333333333331</v>
      </c>
      <c r="I265" s="278">
        <v>273.71666666666664</v>
      </c>
      <c r="J265" s="278">
        <v>278.5333333333333</v>
      </c>
      <c r="K265" s="276">
        <v>268.89999999999998</v>
      </c>
      <c r="L265" s="276">
        <v>260.2</v>
      </c>
      <c r="M265" s="276">
        <v>94.491699999999994</v>
      </c>
    </row>
    <row r="266" spans="1:13">
      <c r="A266" s="267">
        <v>258</v>
      </c>
      <c r="B266" s="276" t="s">
        <v>423</v>
      </c>
      <c r="C266" s="277">
        <v>1942.05</v>
      </c>
      <c r="D266" s="278">
        <v>1937.1833333333332</v>
      </c>
      <c r="E266" s="278">
        <v>1909.5166666666664</v>
      </c>
      <c r="F266" s="278">
        <v>1876.9833333333333</v>
      </c>
      <c r="G266" s="278">
        <v>1849.3166666666666</v>
      </c>
      <c r="H266" s="278">
        <v>1969.7166666666662</v>
      </c>
      <c r="I266" s="278">
        <v>1997.3833333333328</v>
      </c>
      <c r="J266" s="278">
        <v>2029.9166666666661</v>
      </c>
      <c r="K266" s="276">
        <v>1964.85</v>
      </c>
      <c r="L266" s="276">
        <v>1904.65</v>
      </c>
      <c r="M266" s="276">
        <v>1.13439</v>
      </c>
    </row>
    <row r="267" spans="1:13">
      <c r="A267" s="267">
        <v>259</v>
      </c>
      <c r="B267" s="276" t="s">
        <v>424</v>
      </c>
      <c r="C267" s="277">
        <v>345.35</v>
      </c>
      <c r="D267" s="278">
        <v>342.91666666666669</v>
      </c>
      <c r="E267" s="278">
        <v>335.83333333333337</v>
      </c>
      <c r="F267" s="278">
        <v>326.31666666666666</v>
      </c>
      <c r="G267" s="278">
        <v>319.23333333333335</v>
      </c>
      <c r="H267" s="278">
        <v>352.43333333333339</v>
      </c>
      <c r="I267" s="278">
        <v>359.51666666666677</v>
      </c>
      <c r="J267" s="278">
        <v>369.03333333333342</v>
      </c>
      <c r="K267" s="276">
        <v>350</v>
      </c>
      <c r="L267" s="276">
        <v>333.4</v>
      </c>
      <c r="M267" s="276">
        <v>7.1681499999999998</v>
      </c>
    </row>
    <row r="268" spans="1:13">
      <c r="A268" s="267">
        <v>260</v>
      </c>
      <c r="B268" s="276" t="s">
        <v>425</v>
      </c>
      <c r="C268" s="277">
        <v>104.9</v>
      </c>
      <c r="D268" s="278">
        <v>105.26666666666667</v>
      </c>
      <c r="E268" s="278">
        <v>104.08333333333333</v>
      </c>
      <c r="F268" s="278">
        <v>103.26666666666667</v>
      </c>
      <c r="G268" s="278">
        <v>102.08333333333333</v>
      </c>
      <c r="H268" s="278">
        <v>106.08333333333333</v>
      </c>
      <c r="I268" s="278">
        <v>107.26666666666667</v>
      </c>
      <c r="J268" s="278">
        <v>108.08333333333333</v>
      </c>
      <c r="K268" s="276">
        <v>106.45</v>
      </c>
      <c r="L268" s="276">
        <v>104.45</v>
      </c>
      <c r="M268" s="276">
        <v>5.2268400000000002</v>
      </c>
    </row>
    <row r="269" spans="1:13">
      <c r="A269" s="267">
        <v>261</v>
      </c>
      <c r="B269" s="276" t="s">
        <v>426</v>
      </c>
      <c r="C269" s="277">
        <v>74.900000000000006</v>
      </c>
      <c r="D269" s="278">
        <v>74.7</v>
      </c>
      <c r="E269" s="278">
        <v>74</v>
      </c>
      <c r="F269" s="278">
        <v>73.099999999999994</v>
      </c>
      <c r="G269" s="278">
        <v>72.399999999999991</v>
      </c>
      <c r="H269" s="278">
        <v>75.600000000000009</v>
      </c>
      <c r="I269" s="278">
        <v>76.300000000000026</v>
      </c>
      <c r="J269" s="278">
        <v>77.200000000000017</v>
      </c>
      <c r="K269" s="276">
        <v>75.400000000000006</v>
      </c>
      <c r="L269" s="276">
        <v>73.8</v>
      </c>
      <c r="M269" s="276">
        <v>18.111899999999999</v>
      </c>
    </row>
    <row r="270" spans="1:13">
      <c r="A270" s="267">
        <v>262</v>
      </c>
      <c r="B270" s="276" t="s">
        <v>427</v>
      </c>
      <c r="C270" s="277">
        <v>83.55</v>
      </c>
      <c r="D270" s="278">
        <v>83.666666666666671</v>
      </c>
      <c r="E270" s="278">
        <v>82.583333333333343</v>
      </c>
      <c r="F270" s="278">
        <v>81.616666666666674</v>
      </c>
      <c r="G270" s="278">
        <v>80.533333333333346</v>
      </c>
      <c r="H270" s="278">
        <v>84.63333333333334</v>
      </c>
      <c r="I270" s="278">
        <v>85.716666666666683</v>
      </c>
      <c r="J270" s="278">
        <v>86.683333333333337</v>
      </c>
      <c r="K270" s="276">
        <v>84.75</v>
      </c>
      <c r="L270" s="276">
        <v>82.7</v>
      </c>
      <c r="M270" s="276">
        <v>10.065849999999999</v>
      </c>
    </row>
    <row r="271" spans="1:13">
      <c r="A271" s="267">
        <v>263</v>
      </c>
      <c r="B271" s="276" t="s">
        <v>435</v>
      </c>
      <c r="C271" s="277">
        <v>77</v>
      </c>
      <c r="D271" s="278">
        <v>78.5</v>
      </c>
      <c r="E271" s="278">
        <v>74.599999999999994</v>
      </c>
      <c r="F271" s="278">
        <v>72.199999999999989</v>
      </c>
      <c r="G271" s="278">
        <v>68.299999999999983</v>
      </c>
      <c r="H271" s="278">
        <v>80.900000000000006</v>
      </c>
      <c r="I271" s="278">
        <v>84.800000000000011</v>
      </c>
      <c r="J271" s="278">
        <v>87.200000000000017</v>
      </c>
      <c r="K271" s="276">
        <v>82.4</v>
      </c>
      <c r="L271" s="276">
        <v>76.099999999999994</v>
      </c>
      <c r="M271" s="276">
        <v>26.79121</v>
      </c>
    </row>
    <row r="272" spans="1:13">
      <c r="A272" s="267">
        <v>264</v>
      </c>
      <c r="B272" s="276" t="s">
        <v>434</v>
      </c>
      <c r="C272" s="277">
        <v>142.94999999999999</v>
      </c>
      <c r="D272" s="278">
        <v>145.63333333333333</v>
      </c>
      <c r="E272" s="278">
        <v>138.46666666666664</v>
      </c>
      <c r="F272" s="278">
        <v>133.98333333333332</v>
      </c>
      <c r="G272" s="278">
        <v>126.81666666666663</v>
      </c>
      <c r="H272" s="278">
        <v>150.11666666666665</v>
      </c>
      <c r="I272" s="278">
        <v>157.28333333333333</v>
      </c>
      <c r="J272" s="278">
        <v>161.76666666666665</v>
      </c>
      <c r="K272" s="276">
        <v>152.80000000000001</v>
      </c>
      <c r="L272" s="276">
        <v>141.15</v>
      </c>
      <c r="M272" s="276">
        <v>11.403600000000001</v>
      </c>
    </row>
    <row r="273" spans="1:13">
      <c r="A273" s="267">
        <v>265</v>
      </c>
      <c r="B273" s="276" t="s">
        <v>263</v>
      </c>
      <c r="C273" s="277">
        <v>68.7</v>
      </c>
      <c r="D273" s="278">
        <v>68.533333333333346</v>
      </c>
      <c r="E273" s="278">
        <v>67.966666666666697</v>
      </c>
      <c r="F273" s="278">
        <v>67.233333333333348</v>
      </c>
      <c r="G273" s="278">
        <v>66.6666666666667</v>
      </c>
      <c r="H273" s="278">
        <v>69.266666666666694</v>
      </c>
      <c r="I273" s="278">
        <v>69.833333333333329</v>
      </c>
      <c r="J273" s="278">
        <v>70.566666666666691</v>
      </c>
      <c r="K273" s="276">
        <v>69.099999999999994</v>
      </c>
      <c r="L273" s="276">
        <v>67.8</v>
      </c>
      <c r="M273" s="276">
        <v>9.8250499999999992</v>
      </c>
    </row>
    <row r="274" spans="1:13">
      <c r="A274" s="267">
        <v>266</v>
      </c>
      <c r="B274" s="276" t="s">
        <v>130</v>
      </c>
      <c r="C274" s="277">
        <v>386.1</v>
      </c>
      <c r="D274" s="278">
        <v>384.2166666666667</v>
      </c>
      <c r="E274" s="278">
        <v>380.53333333333342</v>
      </c>
      <c r="F274" s="278">
        <v>374.9666666666667</v>
      </c>
      <c r="G274" s="278">
        <v>371.28333333333342</v>
      </c>
      <c r="H274" s="278">
        <v>389.78333333333342</v>
      </c>
      <c r="I274" s="278">
        <v>393.4666666666667</v>
      </c>
      <c r="J274" s="278">
        <v>399.03333333333342</v>
      </c>
      <c r="K274" s="276">
        <v>387.9</v>
      </c>
      <c r="L274" s="276">
        <v>378.65</v>
      </c>
      <c r="M274" s="276">
        <v>46.371740000000003</v>
      </c>
    </row>
    <row r="275" spans="1:13">
      <c r="A275" s="267">
        <v>267</v>
      </c>
      <c r="B275" s="276" t="s">
        <v>264</v>
      </c>
      <c r="C275" s="277">
        <v>848</v>
      </c>
      <c r="D275" s="278">
        <v>857.33333333333337</v>
      </c>
      <c r="E275" s="278">
        <v>835.66666666666674</v>
      </c>
      <c r="F275" s="278">
        <v>823.33333333333337</v>
      </c>
      <c r="G275" s="278">
        <v>801.66666666666674</v>
      </c>
      <c r="H275" s="278">
        <v>869.66666666666674</v>
      </c>
      <c r="I275" s="278">
        <v>891.33333333333348</v>
      </c>
      <c r="J275" s="278">
        <v>903.66666666666674</v>
      </c>
      <c r="K275" s="276">
        <v>879</v>
      </c>
      <c r="L275" s="276">
        <v>845</v>
      </c>
      <c r="M275" s="276">
        <v>7.9074499999999999</v>
      </c>
    </row>
    <row r="276" spans="1:13">
      <c r="A276" s="267">
        <v>268</v>
      </c>
      <c r="B276" s="276" t="s">
        <v>131</v>
      </c>
      <c r="C276" s="277">
        <v>2682.15</v>
      </c>
      <c r="D276" s="278">
        <v>2691.3833333333337</v>
      </c>
      <c r="E276" s="278">
        <v>2657.2166666666672</v>
      </c>
      <c r="F276" s="278">
        <v>2632.2833333333333</v>
      </c>
      <c r="G276" s="278">
        <v>2598.1166666666668</v>
      </c>
      <c r="H276" s="278">
        <v>2716.3166666666675</v>
      </c>
      <c r="I276" s="278">
        <v>2750.4833333333345</v>
      </c>
      <c r="J276" s="278">
        <v>2775.4166666666679</v>
      </c>
      <c r="K276" s="276">
        <v>2725.55</v>
      </c>
      <c r="L276" s="276">
        <v>2666.45</v>
      </c>
      <c r="M276" s="276">
        <v>7.0096299999999996</v>
      </c>
    </row>
    <row r="277" spans="1:13">
      <c r="A277" s="267">
        <v>269</v>
      </c>
      <c r="B277" s="276" t="s">
        <v>132</v>
      </c>
      <c r="C277" s="277">
        <v>633.04999999999995</v>
      </c>
      <c r="D277" s="278">
        <v>630.9</v>
      </c>
      <c r="E277" s="278">
        <v>613.79999999999995</v>
      </c>
      <c r="F277" s="278">
        <v>594.54999999999995</v>
      </c>
      <c r="G277" s="278">
        <v>577.44999999999993</v>
      </c>
      <c r="H277" s="278">
        <v>650.15</v>
      </c>
      <c r="I277" s="278">
        <v>667.25000000000011</v>
      </c>
      <c r="J277" s="278">
        <v>686.5</v>
      </c>
      <c r="K277" s="276">
        <v>648</v>
      </c>
      <c r="L277" s="276">
        <v>611.65</v>
      </c>
      <c r="M277" s="276">
        <v>27.948509999999999</v>
      </c>
    </row>
    <row r="278" spans="1:13">
      <c r="A278" s="267">
        <v>270</v>
      </c>
      <c r="B278" s="276" t="s">
        <v>437</v>
      </c>
      <c r="C278" s="277">
        <v>146.94999999999999</v>
      </c>
      <c r="D278" s="278">
        <v>146.53333333333333</v>
      </c>
      <c r="E278" s="278">
        <v>143.06666666666666</v>
      </c>
      <c r="F278" s="278">
        <v>139.18333333333334</v>
      </c>
      <c r="G278" s="278">
        <v>135.71666666666667</v>
      </c>
      <c r="H278" s="278">
        <v>150.41666666666666</v>
      </c>
      <c r="I278" s="278">
        <v>153.8833333333333</v>
      </c>
      <c r="J278" s="278">
        <v>157.76666666666665</v>
      </c>
      <c r="K278" s="276">
        <v>150</v>
      </c>
      <c r="L278" s="276">
        <v>142.65</v>
      </c>
      <c r="M278" s="276">
        <v>9.2370300000000007</v>
      </c>
    </row>
    <row r="279" spans="1:13">
      <c r="A279" s="267">
        <v>271</v>
      </c>
      <c r="B279" s="276" t="s">
        <v>443</v>
      </c>
      <c r="C279" s="277">
        <v>689.65</v>
      </c>
      <c r="D279" s="278">
        <v>690.11666666666667</v>
      </c>
      <c r="E279" s="278">
        <v>681.5333333333333</v>
      </c>
      <c r="F279" s="278">
        <v>673.41666666666663</v>
      </c>
      <c r="G279" s="278">
        <v>664.83333333333326</v>
      </c>
      <c r="H279" s="278">
        <v>698.23333333333335</v>
      </c>
      <c r="I279" s="278">
        <v>706.81666666666661</v>
      </c>
      <c r="J279" s="278">
        <v>714.93333333333339</v>
      </c>
      <c r="K279" s="276">
        <v>698.7</v>
      </c>
      <c r="L279" s="276">
        <v>682</v>
      </c>
      <c r="M279" s="276">
        <v>1.70105</v>
      </c>
    </row>
    <row r="280" spans="1:13">
      <c r="A280" s="267">
        <v>272</v>
      </c>
      <c r="B280" s="276" t="s">
        <v>444</v>
      </c>
      <c r="C280" s="277">
        <v>318.14999999999998</v>
      </c>
      <c r="D280" s="278">
        <v>318.2833333333333</v>
      </c>
      <c r="E280" s="278">
        <v>311.56666666666661</v>
      </c>
      <c r="F280" s="278">
        <v>304.98333333333329</v>
      </c>
      <c r="G280" s="278">
        <v>298.26666666666659</v>
      </c>
      <c r="H280" s="278">
        <v>324.86666666666662</v>
      </c>
      <c r="I280" s="278">
        <v>331.58333333333331</v>
      </c>
      <c r="J280" s="278">
        <v>338.16666666666663</v>
      </c>
      <c r="K280" s="276">
        <v>325</v>
      </c>
      <c r="L280" s="276">
        <v>311.7</v>
      </c>
      <c r="M280" s="276">
        <v>8.1557399999999998</v>
      </c>
    </row>
    <row r="281" spans="1:13">
      <c r="A281" s="267">
        <v>273</v>
      </c>
      <c r="B281" s="276" t="s">
        <v>445</v>
      </c>
      <c r="C281" s="277">
        <v>624.6</v>
      </c>
      <c r="D281" s="278">
        <v>608.7166666666667</v>
      </c>
      <c r="E281" s="278">
        <v>585.08333333333337</v>
      </c>
      <c r="F281" s="278">
        <v>545.56666666666672</v>
      </c>
      <c r="G281" s="278">
        <v>521.93333333333339</v>
      </c>
      <c r="H281" s="278">
        <v>648.23333333333335</v>
      </c>
      <c r="I281" s="278">
        <v>671.86666666666656</v>
      </c>
      <c r="J281" s="278">
        <v>711.38333333333333</v>
      </c>
      <c r="K281" s="276">
        <v>632.35</v>
      </c>
      <c r="L281" s="276">
        <v>569.20000000000005</v>
      </c>
      <c r="M281" s="276">
        <v>12.47753</v>
      </c>
    </row>
    <row r="282" spans="1:13">
      <c r="A282" s="267">
        <v>274</v>
      </c>
      <c r="B282" s="276" t="s">
        <v>447</v>
      </c>
      <c r="C282" s="277">
        <v>45.6</v>
      </c>
      <c r="D282" s="278">
        <v>45.716666666666669</v>
      </c>
      <c r="E282" s="278">
        <v>45.033333333333339</v>
      </c>
      <c r="F282" s="278">
        <v>44.466666666666669</v>
      </c>
      <c r="G282" s="278">
        <v>43.783333333333339</v>
      </c>
      <c r="H282" s="278">
        <v>46.283333333333339</v>
      </c>
      <c r="I282" s="278">
        <v>46.966666666666676</v>
      </c>
      <c r="J282" s="278">
        <v>47.533333333333339</v>
      </c>
      <c r="K282" s="276">
        <v>46.4</v>
      </c>
      <c r="L282" s="276">
        <v>45.15</v>
      </c>
      <c r="M282" s="276">
        <v>12.69237</v>
      </c>
    </row>
    <row r="283" spans="1:13">
      <c r="A283" s="267">
        <v>275</v>
      </c>
      <c r="B283" s="276" t="s">
        <v>449</v>
      </c>
      <c r="C283" s="277">
        <v>366.8</v>
      </c>
      <c r="D283" s="278">
        <v>366.9666666666667</v>
      </c>
      <c r="E283" s="278">
        <v>362.03333333333342</v>
      </c>
      <c r="F283" s="278">
        <v>357.26666666666671</v>
      </c>
      <c r="G283" s="278">
        <v>352.33333333333343</v>
      </c>
      <c r="H283" s="278">
        <v>371.73333333333341</v>
      </c>
      <c r="I283" s="278">
        <v>376.66666666666669</v>
      </c>
      <c r="J283" s="278">
        <v>381.43333333333339</v>
      </c>
      <c r="K283" s="276">
        <v>371.9</v>
      </c>
      <c r="L283" s="276">
        <v>362.2</v>
      </c>
      <c r="M283" s="276">
        <v>1.06541</v>
      </c>
    </row>
    <row r="284" spans="1:13">
      <c r="A284" s="267">
        <v>276</v>
      </c>
      <c r="B284" s="276" t="s">
        <v>439</v>
      </c>
      <c r="C284" s="277">
        <v>490.1</v>
      </c>
      <c r="D284" s="278">
        <v>489.93333333333334</v>
      </c>
      <c r="E284" s="278">
        <v>484.36666666666667</v>
      </c>
      <c r="F284" s="278">
        <v>478.63333333333333</v>
      </c>
      <c r="G284" s="278">
        <v>473.06666666666666</v>
      </c>
      <c r="H284" s="278">
        <v>495.66666666666669</v>
      </c>
      <c r="I284" s="278">
        <v>501.23333333333341</v>
      </c>
      <c r="J284" s="278">
        <v>506.9666666666667</v>
      </c>
      <c r="K284" s="276">
        <v>495.5</v>
      </c>
      <c r="L284" s="276">
        <v>484.2</v>
      </c>
      <c r="M284" s="276">
        <v>2.6626500000000002</v>
      </c>
    </row>
    <row r="285" spans="1:13">
      <c r="A285" s="267">
        <v>277</v>
      </c>
      <c r="B285" s="276" t="s">
        <v>440</v>
      </c>
      <c r="C285" s="277">
        <v>326.05</v>
      </c>
      <c r="D285" s="278">
        <v>326.55</v>
      </c>
      <c r="E285" s="278">
        <v>324.5</v>
      </c>
      <c r="F285" s="278">
        <v>322.95</v>
      </c>
      <c r="G285" s="278">
        <v>320.89999999999998</v>
      </c>
      <c r="H285" s="278">
        <v>328.1</v>
      </c>
      <c r="I285" s="278">
        <v>330.15000000000009</v>
      </c>
      <c r="J285" s="278">
        <v>331.70000000000005</v>
      </c>
      <c r="K285" s="276">
        <v>328.6</v>
      </c>
      <c r="L285" s="276">
        <v>325</v>
      </c>
      <c r="M285" s="276">
        <v>1.01132</v>
      </c>
    </row>
    <row r="286" spans="1:13">
      <c r="A286" s="267">
        <v>278</v>
      </c>
      <c r="B286" s="276" t="s">
        <v>451</v>
      </c>
      <c r="C286" s="277">
        <v>241.3</v>
      </c>
      <c r="D286" s="278">
        <v>238.76666666666665</v>
      </c>
      <c r="E286" s="278">
        <v>233.5333333333333</v>
      </c>
      <c r="F286" s="278">
        <v>225.76666666666665</v>
      </c>
      <c r="G286" s="278">
        <v>220.5333333333333</v>
      </c>
      <c r="H286" s="278">
        <v>246.5333333333333</v>
      </c>
      <c r="I286" s="278">
        <v>251.76666666666665</v>
      </c>
      <c r="J286" s="278">
        <v>259.5333333333333</v>
      </c>
      <c r="K286" s="276">
        <v>244</v>
      </c>
      <c r="L286" s="276">
        <v>231</v>
      </c>
      <c r="M286" s="276">
        <v>1.33867</v>
      </c>
    </row>
    <row r="287" spans="1:13">
      <c r="A287" s="267">
        <v>279</v>
      </c>
      <c r="B287" s="276" t="s">
        <v>133</v>
      </c>
      <c r="C287" s="277">
        <v>2017.95</v>
      </c>
      <c r="D287" s="278">
        <v>2014.6499999999999</v>
      </c>
      <c r="E287" s="278">
        <v>2002.2999999999997</v>
      </c>
      <c r="F287" s="278">
        <v>1986.6499999999999</v>
      </c>
      <c r="G287" s="278">
        <v>1974.2999999999997</v>
      </c>
      <c r="H287" s="278">
        <v>2030.2999999999997</v>
      </c>
      <c r="I287" s="278">
        <v>2042.6499999999996</v>
      </c>
      <c r="J287" s="278">
        <v>2058.2999999999997</v>
      </c>
      <c r="K287" s="276">
        <v>2027</v>
      </c>
      <c r="L287" s="276">
        <v>1999</v>
      </c>
      <c r="M287" s="276">
        <v>26.574310000000001</v>
      </c>
    </row>
    <row r="288" spans="1:13">
      <c r="A288" s="267">
        <v>280</v>
      </c>
      <c r="B288" s="276" t="s">
        <v>441</v>
      </c>
      <c r="C288" s="277">
        <v>134.15</v>
      </c>
      <c r="D288" s="278">
        <v>133.28333333333333</v>
      </c>
      <c r="E288" s="278">
        <v>128.86666666666667</v>
      </c>
      <c r="F288" s="278">
        <v>123.58333333333334</v>
      </c>
      <c r="G288" s="278">
        <v>119.16666666666669</v>
      </c>
      <c r="H288" s="278">
        <v>138.56666666666666</v>
      </c>
      <c r="I288" s="278">
        <v>142.98333333333335</v>
      </c>
      <c r="J288" s="278">
        <v>148.26666666666665</v>
      </c>
      <c r="K288" s="276">
        <v>137.69999999999999</v>
      </c>
      <c r="L288" s="276">
        <v>128</v>
      </c>
      <c r="M288" s="276">
        <v>29.671130000000002</v>
      </c>
    </row>
    <row r="289" spans="1:13">
      <c r="A289" s="267">
        <v>281</v>
      </c>
      <c r="B289" s="276" t="s">
        <v>438</v>
      </c>
      <c r="C289" s="277">
        <v>876</v>
      </c>
      <c r="D289" s="278">
        <v>876.5333333333333</v>
      </c>
      <c r="E289" s="278">
        <v>868.06666666666661</v>
      </c>
      <c r="F289" s="278">
        <v>860.13333333333333</v>
      </c>
      <c r="G289" s="278">
        <v>851.66666666666663</v>
      </c>
      <c r="H289" s="278">
        <v>884.46666666666658</v>
      </c>
      <c r="I289" s="278">
        <v>892.93333333333328</v>
      </c>
      <c r="J289" s="278">
        <v>900.86666666666656</v>
      </c>
      <c r="K289" s="276">
        <v>885</v>
      </c>
      <c r="L289" s="276">
        <v>868.6</v>
      </c>
      <c r="M289" s="276">
        <v>0.39734000000000003</v>
      </c>
    </row>
    <row r="290" spans="1:13">
      <c r="A290" s="267">
        <v>282</v>
      </c>
      <c r="B290" s="276" t="s">
        <v>442</v>
      </c>
      <c r="C290" s="277">
        <v>251.35</v>
      </c>
      <c r="D290" s="278">
        <v>251.7166666666667</v>
      </c>
      <c r="E290" s="278">
        <v>246.68333333333339</v>
      </c>
      <c r="F290" s="278">
        <v>242.01666666666671</v>
      </c>
      <c r="G290" s="278">
        <v>236.98333333333341</v>
      </c>
      <c r="H290" s="278">
        <v>256.38333333333338</v>
      </c>
      <c r="I290" s="278">
        <v>261.41666666666669</v>
      </c>
      <c r="J290" s="278">
        <v>266.08333333333337</v>
      </c>
      <c r="K290" s="276">
        <v>256.75</v>
      </c>
      <c r="L290" s="276">
        <v>247.05</v>
      </c>
      <c r="M290" s="276">
        <v>6.1005799999999999</v>
      </c>
    </row>
    <row r="291" spans="1:13">
      <c r="A291" s="267">
        <v>283</v>
      </c>
      <c r="B291" s="276" t="s">
        <v>1830</v>
      </c>
      <c r="C291" s="277">
        <v>641.35</v>
      </c>
      <c r="D291" s="278">
        <v>641.9666666666667</v>
      </c>
      <c r="E291" s="278">
        <v>633.98333333333335</v>
      </c>
      <c r="F291" s="278">
        <v>626.61666666666667</v>
      </c>
      <c r="G291" s="278">
        <v>618.63333333333333</v>
      </c>
      <c r="H291" s="278">
        <v>649.33333333333337</v>
      </c>
      <c r="I291" s="278">
        <v>657.31666666666672</v>
      </c>
      <c r="J291" s="278">
        <v>664.68333333333339</v>
      </c>
      <c r="K291" s="276">
        <v>649.95000000000005</v>
      </c>
      <c r="L291" s="276">
        <v>634.6</v>
      </c>
      <c r="M291" s="276">
        <v>0.218</v>
      </c>
    </row>
    <row r="292" spans="1:13">
      <c r="A292" s="267">
        <v>284</v>
      </c>
      <c r="B292" s="276" t="s">
        <v>448</v>
      </c>
      <c r="C292" s="277">
        <v>520.65</v>
      </c>
      <c r="D292" s="278">
        <v>523.48333333333323</v>
      </c>
      <c r="E292" s="278">
        <v>514.76666666666642</v>
      </c>
      <c r="F292" s="278">
        <v>508.88333333333321</v>
      </c>
      <c r="G292" s="278">
        <v>500.1666666666664</v>
      </c>
      <c r="H292" s="278">
        <v>529.36666666666645</v>
      </c>
      <c r="I292" s="278">
        <v>538.08333333333337</v>
      </c>
      <c r="J292" s="278">
        <v>543.96666666666647</v>
      </c>
      <c r="K292" s="276">
        <v>532.20000000000005</v>
      </c>
      <c r="L292" s="276">
        <v>517.6</v>
      </c>
      <c r="M292" s="276">
        <v>1.8785799999999999</v>
      </c>
    </row>
    <row r="293" spans="1:13">
      <c r="A293" s="267">
        <v>285</v>
      </c>
      <c r="B293" s="276" t="s">
        <v>446</v>
      </c>
      <c r="C293" s="277">
        <v>58.3</v>
      </c>
      <c r="D293" s="278">
        <v>58.5</v>
      </c>
      <c r="E293" s="278">
        <v>57</v>
      </c>
      <c r="F293" s="278">
        <v>55.7</v>
      </c>
      <c r="G293" s="278">
        <v>54.2</v>
      </c>
      <c r="H293" s="278">
        <v>59.8</v>
      </c>
      <c r="I293" s="278">
        <v>61.3</v>
      </c>
      <c r="J293" s="278">
        <v>62.599999999999994</v>
      </c>
      <c r="K293" s="276">
        <v>60</v>
      </c>
      <c r="L293" s="276">
        <v>57.2</v>
      </c>
      <c r="M293" s="276">
        <v>41.424320000000002</v>
      </c>
    </row>
    <row r="294" spans="1:13">
      <c r="A294" s="267">
        <v>286</v>
      </c>
      <c r="B294" s="276" t="s">
        <v>134</v>
      </c>
      <c r="C294" s="277">
        <v>93.1</v>
      </c>
      <c r="D294" s="278">
        <v>93.233333333333348</v>
      </c>
      <c r="E294" s="278">
        <v>92.016666666666694</v>
      </c>
      <c r="F294" s="278">
        <v>90.933333333333351</v>
      </c>
      <c r="G294" s="278">
        <v>89.716666666666697</v>
      </c>
      <c r="H294" s="278">
        <v>94.316666666666691</v>
      </c>
      <c r="I294" s="278">
        <v>95.533333333333331</v>
      </c>
      <c r="J294" s="278">
        <v>96.616666666666688</v>
      </c>
      <c r="K294" s="276">
        <v>94.45</v>
      </c>
      <c r="L294" s="276">
        <v>92.15</v>
      </c>
      <c r="M294" s="276">
        <v>89.112960000000001</v>
      </c>
    </row>
    <row r="295" spans="1:13">
      <c r="A295" s="267">
        <v>287</v>
      </c>
      <c r="B295" s="276" t="s">
        <v>358</v>
      </c>
      <c r="C295" s="277">
        <v>2318.6999999999998</v>
      </c>
      <c r="D295" s="278">
        <v>2312.9333333333334</v>
      </c>
      <c r="E295" s="278">
        <v>2293.9666666666667</v>
      </c>
      <c r="F295" s="278">
        <v>2269.2333333333331</v>
      </c>
      <c r="G295" s="278">
        <v>2250.2666666666664</v>
      </c>
      <c r="H295" s="278">
        <v>2337.666666666667</v>
      </c>
      <c r="I295" s="278">
        <v>2356.6333333333341</v>
      </c>
      <c r="J295" s="278">
        <v>2381.3666666666672</v>
      </c>
      <c r="K295" s="276">
        <v>2331.9</v>
      </c>
      <c r="L295" s="276">
        <v>2288.1999999999998</v>
      </c>
      <c r="M295" s="276">
        <v>0.72318000000000005</v>
      </c>
    </row>
    <row r="296" spans="1:13">
      <c r="A296" s="267">
        <v>288</v>
      </c>
      <c r="B296" s="276" t="s">
        <v>1841</v>
      </c>
      <c r="C296" s="277">
        <v>241.6</v>
      </c>
      <c r="D296" s="278">
        <v>239.26666666666665</v>
      </c>
      <c r="E296" s="278">
        <v>235.0333333333333</v>
      </c>
      <c r="F296" s="278">
        <v>228.46666666666664</v>
      </c>
      <c r="G296" s="278">
        <v>224.23333333333329</v>
      </c>
      <c r="H296" s="278">
        <v>245.83333333333331</v>
      </c>
      <c r="I296" s="278">
        <v>250.06666666666666</v>
      </c>
      <c r="J296" s="278">
        <v>256.63333333333333</v>
      </c>
      <c r="K296" s="276">
        <v>243.5</v>
      </c>
      <c r="L296" s="276">
        <v>232.7</v>
      </c>
      <c r="M296" s="276">
        <v>2.7807499999999998</v>
      </c>
    </row>
    <row r="297" spans="1:13">
      <c r="A297" s="267">
        <v>289</v>
      </c>
      <c r="B297" s="276" t="s">
        <v>454</v>
      </c>
      <c r="C297" s="277">
        <v>350.05</v>
      </c>
      <c r="D297" s="278">
        <v>348.18333333333339</v>
      </c>
      <c r="E297" s="278">
        <v>342.96666666666681</v>
      </c>
      <c r="F297" s="278">
        <v>335.88333333333344</v>
      </c>
      <c r="G297" s="278">
        <v>330.66666666666686</v>
      </c>
      <c r="H297" s="278">
        <v>355.26666666666677</v>
      </c>
      <c r="I297" s="278">
        <v>360.48333333333335</v>
      </c>
      <c r="J297" s="278">
        <v>367.56666666666672</v>
      </c>
      <c r="K297" s="276">
        <v>353.4</v>
      </c>
      <c r="L297" s="276">
        <v>341.1</v>
      </c>
      <c r="M297" s="276">
        <v>15.37979</v>
      </c>
    </row>
    <row r="298" spans="1:13">
      <c r="A298" s="267">
        <v>290</v>
      </c>
      <c r="B298" s="276" t="s">
        <v>452</v>
      </c>
      <c r="C298" s="277">
        <v>4582.95</v>
      </c>
      <c r="D298" s="278">
        <v>4593.6333333333332</v>
      </c>
      <c r="E298" s="278">
        <v>4539.3166666666666</v>
      </c>
      <c r="F298" s="278">
        <v>4495.6833333333334</v>
      </c>
      <c r="G298" s="278">
        <v>4441.3666666666668</v>
      </c>
      <c r="H298" s="278">
        <v>4637.2666666666664</v>
      </c>
      <c r="I298" s="278">
        <v>4691.5833333333321</v>
      </c>
      <c r="J298" s="278">
        <v>4735.2166666666662</v>
      </c>
      <c r="K298" s="276">
        <v>4647.95</v>
      </c>
      <c r="L298" s="276">
        <v>4550</v>
      </c>
      <c r="M298" s="276">
        <v>4.1450000000000001E-2</v>
      </c>
    </row>
    <row r="299" spans="1:13">
      <c r="A299" s="267">
        <v>291</v>
      </c>
      <c r="B299" s="276" t="s">
        <v>455</v>
      </c>
      <c r="C299" s="277">
        <v>40.299999999999997</v>
      </c>
      <c r="D299" s="278">
        <v>40.266666666666659</v>
      </c>
      <c r="E299" s="278">
        <v>39.633333333333319</v>
      </c>
      <c r="F299" s="278">
        <v>38.966666666666661</v>
      </c>
      <c r="G299" s="278">
        <v>38.333333333333321</v>
      </c>
      <c r="H299" s="278">
        <v>40.933333333333316</v>
      </c>
      <c r="I299" s="278">
        <v>41.566666666666656</v>
      </c>
      <c r="J299" s="278">
        <v>42.233333333333313</v>
      </c>
      <c r="K299" s="276">
        <v>40.9</v>
      </c>
      <c r="L299" s="276">
        <v>39.6</v>
      </c>
      <c r="M299" s="276">
        <v>13.27542</v>
      </c>
    </row>
    <row r="300" spans="1:13">
      <c r="A300" s="267">
        <v>292</v>
      </c>
      <c r="B300" s="276" t="s">
        <v>135</v>
      </c>
      <c r="C300" s="277">
        <v>360.3</v>
      </c>
      <c r="D300" s="278">
        <v>360.8</v>
      </c>
      <c r="E300" s="278">
        <v>355.6</v>
      </c>
      <c r="F300" s="278">
        <v>350.90000000000003</v>
      </c>
      <c r="G300" s="278">
        <v>345.70000000000005</v>
      </c>
      <c r="H300" s="278">
        <v>365.5</v>
      </c>
      <c r="I300" s="278">
        <v>370.69999999999993</v>
      </c>
      <c r="J300" s="278">
        <v>375.4</v>
      </c>
      <c r="K300" s="276">
        <v>366</v>
      </c>
      <c r="L300" s="276">
        <v>356.1</v>
      </c>
      <c r="M300" s="276">
        <v>43.955869999999997</v>
      </c>
    </row>
    <row r="301" spans="1:13">
      <c r="A301" s="267">
        <v>293</v>
      </c>
      <c r="B301" s="276" t="s">
        <v>456</v>
      </c>
      <c r="C301" s="277">
        <v>972.8</v>
      </c>
      <c r="D301" s="278">
        <v>974.4</v>
      </c>
      <c r="E301" s="278">
        <v>956.4</v>
      </c>
      <c r="F301" s="278">
        <v>940</v>
      </c>
      <c r="G301" s="278">
        <v>922</v>
      </c>
      <c r="H301" s="278">
        <v>990.8</v>
      </c>
      <c r="I301" s="278">
        <v>1008.8</v>
      </c>
      <c r="J301" s="278">
        <v>1025.1999999999998</v>
      </c>
      <c r="K301" s="276">
        <v>992.4</v>
      </c>
      <c r="L301" s="276">
        <v>958</v>
      </c>
      <c r="M301" s="276">
        <v>0.44882</v>
      </c>
    </row>
    <row r="302" spans="1:13">
      <c r="A302" s="267">
        <v>294</v>
      </c>
      <c r="B302" s="276" t="s">
        <v>136</v>
      </c>
      <c r="C302" s="277">
        <v>1292.05</v>
      </c>
      <c r="D302" s="278">
        <v>1286.4666666666665</v>
      </c>
      <c r="E302" s="278">
        <v>1276.583333333333</v>
      </c>
      <c r="F302" s="278">
        <v>1261.1166666666666</v>
      </c>
      <c r="G302" s="278">
        <v>1251.2333333333331</v>
      </c>
      <c r="H302" s="278">
        <v>1301.9333333333329</v>
      </c>
      <c r="I302" s="278">
        <v>1311.8166666666666</v>
      </c>
      <c r="J302" s="278">
        <v>1327.2833333333328</v>
      </c>
      <c r="K302" s="276">
        <v>1296.3499999999999</v>
      </c>
      <c r="L302" s="276">
        <v>1271</v>
      </c>
      <c r="M302" s="276">
        <v>28.663920000000001</v>
      </c>
    </row>
    <row r="303" spans="1:13">
      <c r="A303" s="267">
        <v>295</v>
      </c>
      <c r="B303" s="276" t="s">
        <v>266</v>
      </c>
      <c r="C303" s="277">
        <v>3661.15</v>
      </c>
      <c r="D303" s="278">
        <v>3633.9500000000003</v>
      </c>
      <c r="E303" s="278">
        <v>3593.0000000000005</v>
      </c>
      <c r="F303" s="278">
        <v>3524.8500000000004</v>
      </c>
      <c r="G303" s="278">
        <v>3483.9000000000005</v>
      </c>
      <c r="H303" s="278">
        <v>3702.1000000000004</v>
      </c>
      <c r="I303" s="278">
        <v>3743.05</v>
      </c>
      <c r="J303" s="278">
        <v>3811.2000000000003</v>
      </c>
      <c r="K303" s="276">
        <v>3674.9</v>
      </c>
      <c r="L303" s="276">
        <v>3565.8</v>
      </c>
      <c r="M303" s="276">
        <v>2.6955100000000001</v>
      </c>
    </row>
    <row r="304" spans="1:13">
      <c r="A304" s="267">
        <v>296</v>
      </c>
      <c r="B304" s="276" t="s">
        <v>265</v>
      </c>
      <c r="C304" s="277">
        <v>2338.65</v>
      </c>
      <c r="D304" s="278">
        <v>2344.4</v>
      </c>
      <c r="E304" s="278">
        <v>2304.25</v>
      </c>
      <c r="F304" s="278">
        <v>2269.85</v>
      </c>
      <c r="G304" s="278">
        <v>2229.6999999999998</v>
      </c>
      <c r="H304" s="278">
        <v>2378.8000000000002</v>
      </c>
      <c r="I304" s="278">
        <v>2418.9500000000007</v>
      </c>
      <c r="J304" s="278">
        <v>2453.3500000000004</v>
      </c>
      <c r="K304" s="276">
        <v>2384.5500000000002</v>
      </c>
      <c r="L304" s="276">
        <v>2310</v>
      </c>
      <c r="M304" s="276">
        <v>2.25448</v>
      </c>
    </row>
    <row r="305" spans="1:13">
      <c r="A305" s="267">
        <v>297</v>
      </c>
      <c r="B305" s="276" t="s">
        <v>137</v>
      </c>
      <c r="C305" s="277">
        <v>977.6</v>
      </c>
      <c r="D305" s="278">
        <v>974.69999999999993</v>
      </c>
      <c r="E305" s="278">
        <v>967.39999999999986</v>
      </c>
      <c r="F305" s="278">
        <v>957.19999999999993</v>
      </c>
      <c r="G305" s="278">
        <v>949.89999999999986</v>
      </c>
      <c r="H305" s="278">
        <v>984.89999999999986</v>
      </c>
      <c r="I305" s="278">
        <v>992.19999999999982</v>
      </c>
      <c r="J305" s="278">
        <v>1002.3999999999999</v>
      </c>
      <c r="K305" s="276">
        <v>982</v>
      </c>
      <c r="L305" s="276">
        <v>964.5</v>
      </c>
      <c r="M305" s="276">
        <v>19.118230000000001</v>
      </c>
    </row>
    <row r="306" spans="1:13">
      <c r="A306" s="267">
        <v>298</v>
      </c>
      <c r="B306" s="276" t="s">
        <v>457</v>
      </c>
      <c r="C306" s="277">
        <v>1659.4</v>
      </c>
      <c r="D306" s="278">
        <v>1666.1333333333332</v>
      </c>
      <c r="E306" s="278">
        <v>1642.2666666666664</v>
      </c>
      <c r="F306" s="278">
        <v>1625.1333333333332</v>
      </c>
      <c r="G306" s="278">
        <v>1601.2666666666664</v>
      </c>
      <c r="H306" s="278">
        <v>1683.2666666666664</v>
      </c>
      <c r="I306" s="278">
        <v>1707.1333333333332</v>
      </c>
      <c r="J306" s="278">
        <v>1724.2666666666664</v>
      </c>
      <c r="K306" s="276">
        <v>1690</v>
      </c>
      <c r="L306" s="276">
        <v>1649</v>
      </c>
      <c r="M306" s="276">
        <v>0.42342000000000002</v>
      </c>
    </row>
    <row r="307" spans="1:13">
      <c r="A307" s="267">
        <v>299</v>
      </c>
      <c r="B307" s="276" t="s">
        <v>138</v>
      </c>
      <c r="C307" s="277">
        <v>720.7</v>
      </c>
      <c r="D307" s="278">
        <v>716.44999999999993</v>
      </c>
      <c r="E307" s="278">
        <v>708.59999999999991</v>
      </c>
      <c r="F307" s="278">
        <v>696.5</v>
      </c>
      <c r="G307" s="278">
        <v>688.65</v>
      </c>
      <c r="H307" s="278">
        <v>728.54999999999984</v>
      </c>
      <c r="I307" s="278">
        <v>736.4</v>
      </c>
      <c r="J307" s="278">
        <v>748.49999999999977</v>
      </c>
      <c r="K307" s="276">
        <v>724.3</v>
      </c>
      <c r="L307" s="276">
        <v>704.35</v>
      </c>
      <c r="M307" s="276">
        <v>32.190359999999998</v>
      </c>
    </row>
    <row r="308" spans="1:13">
      <c r="A308" s="267">
        <v>300</v>
      </c>
      <c r="B308" s="276" t="s">
        <v>139</v>
      </c>
      <c r="C308" s="277">
        <v>174.25</v>
      </c>
      <c r="D308" s="278">
        <v>174.21666666666667</v>
      </c>
      <c r="E308" s="278">
        <v>172.13333333333333</v>
      </c>
      <c r="F308" s="278">
        <v>170.01666666666665</v>
      </c>
      <c r="G308" s="278">
        <v>167.93333333333331</v>
      </c>
      <c r="H308" s="278">
        <v>176.33333333333334</v>
      </c>
      <c r="I308" s="278">
        <v>178.41666666666666</v>
      </c>
      <c r="J308" s="278">
        <v>180.53333333333336</v>
      </c>
      <c r="K308" s="276">
        <v>176.3</v>
      </c>
      <c r="L308" s="276">
        <v>172.1</v>
      </c>
      <c r="M308" s="276">
        <v>55.209679999999999</v>
      </c>
    </row>
    <row r="309" spans="1:13">
      <c r="A309" s="267">
        <v>301</v>
      </c>
      <c r="B309" s="276" t="s">
        <v>319</v>
      </c>
      <c r="C309" s="277">
        <v>13.05</v>
      </c>
      <c r="D309" s="278">
        <v>13.083333333333334</v>
      </c>
      <c r="E309" s="278">
        <v>12.916666666666668</v>
      </c>
      <c r="F309" s="278">
        <v>12.783333333333333</v>
      </c>
      <c r="G309" s="278">
        <v>12.616666666666667</v>
      </c>
      <c r="H309" s="278">
        <v>13.216666666666669</v>
      </c>
      <c r="I309" s="278">
        <v>13.383333333333336</v>
      </c>
      <c r="J309" s="278">
        <v>13.516666666666669</v>
      </c>
      <c r="K309" s="276">
        <v>13.25</v>
      </c>
      <c r="L309" s="276">
        <v>12.95</v>
      </c>
      <c r="M309" s="276">
        <v>12.283060000000001</v>
      </c>
    </row>
    <row r="310" spans="1:13">
      <c r="A310" s="267">
        <v>302</v>
      </c>
      <c r="B310" s="276" t="s">
        <v>464</v>
      </c>
      <c r="C310" s="277">
        <v>170.4</v>
      </c>
      <c r="D310" s="278">
        <v>171.04999999999998</v>
      </c>
      <c r="E310" s="278">
        <v>167.24999999999997</v>
      </c>
      <c r="F310" s="278">
        <v>164.1</v>
      </c>
      <c r="G310" s="278">
        <v>160.29999999999998</v>
      </c>
      <c r="H310" s="278">
        <v>174.19999999999996</v>
      </c>
      <c r="I310" s="278">
        <v>177.99999999999997</v>
      </c>
      <c r="J310" s="278">
        <v>181.14999999999995</v>
      </c>
      <c r="K310" s="276">
        <v>174.85</v>
      </c>
      <c r="L310" s="276">
        <v>167.9</v>
      </c>
      <c r="M310" s="276">
        <v>2.0500799999999999</v>
      </c>
    </row>
    <row r="311" spans="1:13">
      <c r="A311" s="267">
        <v>303</v>
      </c>
      <c r="B311" s="276" t="s">
        <v>466</v>
      </c>
      <c r="C311" s="277">
        <v>422.55</v>
      </c>
      <c r="D311" s="278">
        <v>419.8</v>
      </c>
      <c r="E311" s="278">
        <v>414.75</v>
      </c>
      <c r="F311" s="278">
        <v>406.95</v>
      </c>
      <c r="G311" s="278">
        <v>401.9</v>
      </c>
      <c r="H311" s="278">
        <v>427.6</v>
      </c>
      <c r="I311" s="278">
        <v>432.65000000000009</v>
      </c>
      <c r="J311" s="278">
        <v>440.45000000000005</v>
      </c>
      <c r="K311" s="276">
        <v>424.85</v>
      </c>
      <c r="L311" s="276">
        <v>412</v>
      </c>
      <c r="M311" s="276">
        <v>0.49278</v>
      </c>
    </row>
    <row r="312" spans="1:13">
      <c r="A312" s="267">
        <v>304</v>
      </c>
      <c r="B312" s="276" t="s">
        <v>462</v>
      </c>
      <c r="C312" s="277">
        <v>3847.65</v>
      </c>
      <c r="D312" s="278">
        <v>3821.15</v>
      </c>
      <c r="E312" s="278">
        <v>3754.5</v>
      </c>
      <c r="F312" s="278">
        <v>3661.35</v>
      </c>
      <c r="G312" s="278">
        <v>3594.7</v>
      </c>
      <c r="H312" s="278">
        <v>3914.3</v>
      </c>
      <c r="I312" s="278">
        <v>3980.9500000000007</v>
      </c>
      <c r="J312" s="278">
        <v>4074.1000000000004</v>
      </c>
      <c r="K312" s="276">
        <v>3887.8</v>
      </c>
      <c r="L312" s="276">
        <v>3728</v>
      </c>
      <c r="M312" s="276">
        <v>9.1800000000000007E-2</v>
      </c>
    </row>
    <row r="313" spans="1:13">
      <c r="A313" s="267">
        <v>305</v>
      </c>
      <c r="B313" s="276" t="s">
        <v>463</v>
      </c>
      <c r="C313" s="277">
        <v>324.85000000000002</v>
      </c>
      <c r="D313" s="278">
        <v>325.63333333333333</v>
      </c>
      <c r="E313" s="278">
        <v>322.36666666666667</v>
      </c>
      <c r="F313" s="278">
        <v>319.88333333333333</v>
      </c>
      <c r="G313" s="278">
        <v>316.61666666666667</v>
      </c>
      <c r="H313" s="278">
        <v>328.11666666666667</v>
      </c>
      <c r="I313" s="278">
        <v>331.38333333333333</v>
      </c>
      <c r="J313" s="278">
        <v>333.86666666666667</v>
      </c>
      <c r="K313" s="276">
        <v>328.9</v>
      </c>
      <c r="L313" s="276">
        <v>323.14999999999998</v>
      </c>
      <c r="M313" s="276">
        <v>0.53718999999999995</v>
      </c>
    </row>
    <row r="314" spans="1:13">
      <c r="A314" s="267">
        <v>306</v>
      </c>
      <c r="B314" s="276" t="s">
        <v>140</v>
      </c>
      <c r="C314" s="277">
        <v>165.6</v>
      </c>
      <c r="D314" s="278">
        <v>165.53333333333333</v>
      </c>
      <c r="E314" s="278">
        <v>163.86666666666667</v>
      </c>
      <c r="F314" s="278">
        <v>162.13333333333335</v>
      </c>
      <c r="G314" s="278">
        <v>160.4666666666667</v>
      </c>
      <c r="H314" s="278">
        <v>167.26666666666665</v>
      </c>
      <c r="I314" s="278">
        <v>168.93333333333334</v>
      </c>
      <c r="J314" s="278">
        <v>170.66666666666663</v>
      </c>
      <c r="K314" s="276">
        <v>167.2</v>
      </c>
      <c r="L314" s="276">
        <v>163.80000000000001</v>
      </c>
      <c r="M314" s="276">
        <v>44.090960000000003</v>
      </c>
    </row>
    <row r="315" spans="1:13">
      <c r="A315" s="267">
        <v>307</v>
      </c>
      <c r="B315" s="276" t="s">
        <v>141</v>
      </c>
      <c r="C315" s="277">
        <v>403.45</v>
      </c>
      <c r="D315" s="278">
        <v>404.98333333333335</v>
      </c>
      <c r="E315" s="278">
        <v>399.4666666666667</v>
      </c>
      <c r="F315" s="278">
        <v>395.48333333333335</v>
      </c>
      <c r="G315" s="278">
        <v>389.9666666666667</v>
      </c>
      <c r="H315" s="278">
        <v>408.9666666666667</v>
      </c>
      <c r="I315" s="278">
        <v>414.48333333333335</v>
      </c>
      <c r="J315" s="278">
        <v>418.4666666666667</v>
      </c>
      <c r="K315" s="276">
        <v>410.5</v>
      </c>
      <c r="L315" s="276">
        <v>401</v>
      </c>
      <c r="M315" s="276">
        <v>21.483699999999999</v>
      </c>
    </row>
    <row r="316" spans="1:13">
      <c r="A316" s="267">
        <v>308</v>
      </c>
      <c r="B316" s="276" t="s">
        <v>142</v>
      </c>
      <c r="C316" s="277">
        <v>7612.9</v>
      </c>
      <c r="D316" s="278">
        <v>7559.3</v>
      </c>
      <c r="E316" s="278">
        <v>7483.6</v>
      </c>
      <c r="F316" s="278">
        <v>7354.3</v>
      </c>
      <c r="G316" s="278">
        <v>7278.6</v>
      </c>
      <c r="H316" s="278">
        <v>7688.6</v>
      </c>
      <c r="I316" s="278">
        <v>7764.2999999999993</v>
      </c>
      <c r="J316" s="278">
        <v>7893.6</v>
      </c>
      <c r="K316" s="276">
        <v>7635</v>
      </c>
      <c r="L316" s="276">
        <v>7430</v>
      </c>
      <c r="M316" s="276">
        <v>10.298</v>
      </c>
    </row>
    <row r="317" spans="1:13">
      <c r="A317" s="267">
        <v>309</v>
      </c>
      <c r="B317" s="276" t="s">
        <v>458</v>
      </c>
      <c r="C317" s="277">
        <v>936.65</v>
      </c>
      <c r="D317" s="278">
        <v>932.65</v>
      </c>
      <c r="E317" s="278">
        <v>917.5</v>
      </c>
      <c r="F317" s="278">
        <v>898.35</v>
      </c>
      <c r="G317" s="278">
        <v>883.2</v>
      </c>
      <c r="H317" s="278">
        <v>951.8</v>
      </c>
      <c r="I317" s="278">
        <v>966.94999999999982</v>
      </c>
      <c r="J317" s="278">
        <v>986.09999999999991</v>
      </c>
      <c r="K317" s="276">
        <v>947.8</v>
      </c>
      <c r="L317" s="276">
        <v>913.5</v>
      </c>
      <c r="M317" s="276">
        <v>0.20738000000000001</v>
      </c>
    </row>
    <row r="318" spans="1:13">
      <c r="A318" s="267">
        <v>310</v>
      </c>
      <c r="B318" s="276" t="s">
        <v>143</v>
      </c>
      <c r="C318" s="277">
        <v>577.75</v>
      </c>
      <c r="D318" s="278">
        <v>576.61666666666667</v>
      </c>
      <c r="E318" s="278">
        <v>572.73333333333335</v>
      </c>
      <c r="F318" s="278">
        <v>567.7166666666667</v>
      </c>
      <c r="G318" s="278">
        <v>563.83333333333337</v>
      </c>
      <c r="H318" s="278">
        <v>581.63333333333333</v>
      </c>
      <c r="I318" s="278">
        <v>585.51666666666677</v>
      </c>
      <c r="J318" s="278">
        <v>590.5333333333333</v>
      </c>
      <c r="K318" s="276">
        <v>580.5</v>
      </c>
      <c r="L318" s="276">
        <v>571.6</v>
      </c>
      <c r="M318" s="276">
        <v>18.589729999999999</v>
      </c>
    </row>
    <row r="319" spans="1:13">
      <c r="A319" s="267">
        <v>311</v>
      </c>
      <c r="B319" s="276" t="s">
        <v>472</v>
      </c>
      <c r="C319" s="277">
        <v>1756.2</v>
      </c>
      <c r="D319" s="278">
        <v>1756.8333333333333</v>
      </c>
      <c r="E319" s="278">
        <v>1738.6666666666665</v>
      </c>
      <c r="F319" s="278">
        <v>1721.1333333333332</v>
      </c>
      <c r="G319" s="278">
        <v>1702.9666666666665</v>
      </c>
      <c r="H319" s="278">
        <v>1774.3666666666666</v>
      </c>
      <c r="I319" s="278">
        <v>1792.5333333333331</v>
      </c>
      <c r="J319" s="278">
        <v>1810.0666666666666</v>
      </c>
      <c r="K319" s="276">
        <v>1775</v>
      </c>
      <c r="L319" s="276">
        <v>1739.3</v>
      </c>
      <c r="M319" s="276">
        <v>1.6329100000000001</v>
      </c>
    </row>
    <row r="320" spans="1:13">
      <c r="A320" s="267">
        <v>312</v>
      </c>
      <c r="B320" s="276" t="s">
        <v>468</v>
      </c>
      <c r="C320" s="277">
        <v>1959.75</v>
      </c>
      <c r="D320" s="278">
        <v>1959.5833333333333</v>
      </c>
      <c r="E320" s="278">
        <v>1950.1666666666665</v>
      </c>
      <c r="F320" s="278">
        <v>1940.5833333333333</v>
      </c>
      <c r="G320" s="278">
        <v>1931.1666666666665</v>
      </c>
      <c r="H320" s="278">
        <v>1969.1666666666665</v>
      </c>
      <c r="I320" s="278">
        <v>1978.583333333333</v>
      </c>
      <c r="J320" s="278">
        <v>1988.1666666666665</v>
      </c>
      <c r="K320" s="276">
        <v>1969</v>
      </c>
      <c r="L320" s="276">
        <v>1950</v>
      </c>
      <c r="M320" s="276">
        <v>0.49752999999999997</v>
      </c>
    </row>
    <row r="321" spans="1:13">
      <c r="A321" s="267">
        <v>313</v>
      </c>
      <c r="B321" s="276" t="s">
        <v>144</v>
      </c>
      <c r="C321" s="277">
        <v>683.85</v>
      </c>
      <c r="D321" s="278">
        <v>682.36666666666667</v>
      </c>
      <c r="E321" s="278">
        <v>674.48333333333335</v>
      </c>
      <c r="F321" s="278">
        <v>665.11666666666667</v>
      </c>
      <c r="G321" s="278">
        <v>657.23333333333335</v>
      </c>
      <c r="H321" s="278">
        <v>691.73333333333335</v>
      </c>
      <c r="I321" s="278">
        <v>699.61666666666679</v>
      </c>
      <c r="J321" s="278">
        <v>708.98333333333335</v>
      </c>
      <c r="K321" s="276">
        <v>690.25</v>
      </c>
      <c r="L321" s="276">
        <v>673</v>
      </c>
      <c r="M321" s="276">
        <v>8.5222899999999999</v>
      </c>
    </row>
    <row r="322" spans="1:13">
      <c r="A322" s="267">
        <v>314</v>
      </c>
      <c r="B322" s="276" t="s">
        <v>145</v>
      </c>
      <c r="C322" s="277">
        <v>1070.4000000000001</v>
      </c>
      <c r="D322" s="278">
        <v>1077</v>
      </c>
      <c r="E322" s="278">
        <v>1059</v>
      </c>
      <c r="F322" s="278">
        <v>1047.5999999999999</v>
      </c>
      <c r="G322" s="278">
        <v>1029.5999999999999</v>
      </c>
      <c r="H322" s="278">
        <v>1088.4000000000001</v>
      </c>
      <c r="I322" s="278">
        <v>1106.4000000000001</v>
      </c>
      <c r="J322" s="278">
        <v>1117.8000000000002</v>
      </c>
      <c r="K322" s="276">
        <v>1095</v>
      </c>
      <c r="L322" s="276">
        <v>1065.5999999999999</v>
      </c>
      <c r="M322" s="276">
        <v>10.84657</v>
      </c>
    </row>
    <row r="323" spans="1:13">
      <c r="A323" s="267">
        <v>315</v>
      </c>
      <c r="B323" s="276" t="s">
        <v>465</v>
      </c>
      <c r="C323" s="277">
        <v>208.6</v>
      </c>
      <c r="D323" s="278">
        <v>210.20000000000002</v>
      </c>
      <c r="E323" s="278">
        <v>205.40000000000003</v>
      </c>
      <c r="F323" s="278">
        <v>202.20000000000002</v>
      </c>
      <c r="G323" s="278">
        <v>197.40000000000003</v>
      </c>
      <c r="H323" s="278">
        <v>213.40000000000003</v>
      </c>
      <c r="I323" s="278">
        <v>218.20000000000005</v>
      </c>
      <c r="J323" s="278">
        <v>221.40000000000003</v>
      </c>
      <c r="K323" s="276">
        <v>215</v>
      </c>
      <c r="L323" s="276">
        <v>207</v>
      </c>
      <c r="M323" s="276">
        <v>2.7238099999999998</v>
      </c>
    </row>
    <row r="324" spans="1:13">
      <c r="A324" s="267">
        <v>316</v>
      </c>
      <c r="B324" s="276" t="s">
        <v>1975</v>
      </c>
      <c r="C324" s="277">
        <v>196.95</v>
      </c>
      <c r="D324" s="278">
        <v>198.26666666666665</v>
      </c>
      <c r="E324" s="278">
        <v>194.68333333333331</v>
      </c>
      <c r="F324" s="278">
        <v>192.41666666666666</v>
      </c>
      <c r="G324" s="278">
        <v>188.83333333333331</v>
      </c>
      <c r="H324" s="278">
        <v>200.5333333333333</v>
      </c>
      <c r="I324" s="278">
        <v>204.11666666666667</v>
      </c>
      <c r="J324" s="278">
        <v>206.3833333333333</v>
      </c>
      <c r="K324" s="276">
        <v>201.85</v>
      </c>
      <c r="L324" s="276">
        <v>196</v>
      </c>
      <c r="M324" s="276">
        <v>4.8766699999999998</v>
      </c>
    </row>
    <row r="325" spans="1:13">
      <c r="A325" s="267">
        <v>317</v>
      </c>
      <c r="B325" s="276" t="s">
        <v>469</v>
      </c>
      <c r="C325" s="277">
        <v>90.4</v>
      </c>
      <c r="D325" s="278">
        <v>91.100000000000009</v>
      </c>
      <c r="E325" s="278">
        <v>89.300000000000011</v>
      </c>
      <c r="F325" s="278">
        <v>88.2</v>
      </c>
      <c r="G325" s="278">
        <v>86.4</v>
      </c>
      <c r="H325" s="278">
        <v>92.200000000000017</v>
      </c>
      <c r="I325" s="278">
        <v>94</v>
      </c>
      <c r="J325" s="278">
        <v>95.100000000000023</v>
      </c>
      <c r="K325" s="276">
        <v>92.9</v>
      </c>
      <c r="L325" s="276">
        <v>90</v>
      </c>
      <c r="M325" s="276">
        <v>4.6058700000000004</v>
      </c>
    </row>
    <row r="326" spans="1:13">
      <c r="A326" s="267">
        <v>318</v>
      </c>
      <c r="B326" s="276" t="s">
        <v>470</v>
      </c>
      <c r="C326" s="277">
        <v>397.75</v>
      </c>
      <c r="D326" s="278">
        <v>400.91666666666669</v>
      </c>
      <c r="E326" s="278">
        <v>391.83333333333337</v>
      </c>
      <c r="F326" s="278">
        <v>385.91666666666669</v>
      </c>
      <c r="G326" s="278">
        <v>376.83333333333337</v>
      </c>
      <c r="H326" s="278">
        <v>406.83333333333337</v>
      </c>
      <c r="I326" s="278">
        <v>415.91666666666674</v>
      </c>
      <c r="J326" s="278">
        <v>421.83333333333337</v>
      </c>
      <c r="K326" s="276">
        <v>410</v>
      </c>
      <c r="L326" s="276">
        <v>395</v>
      </c>
      <c r="M326" s="276">
        <v>0.94111</v>
      </c>
    </row>
    <row r="327" spans="1:13">
      <c r="A327" s="267">
        <v>319</v>
      </c>
      <c r="B327" s="276" t="s">
        <v>146</v>
      </c>
      <c r="C327" s="277">
        <v>1629.95</v>
      </c>
      <c r="D327" s="278">
        <v>1624.3500000000001</v>
      </c>
      <c r="E327" s="278">
        <v>1613.3000000000002</v>
      </c>
      <c r="F327" s="278">
        <v>1596.65</v>
      </c>
      <c r="G327" s="278">
        <v>1585.6000000000001</v>
      </c>
      <c r="H327" s="278">
        <v>1641.0000000000002</v>
      </c>
      <c r="I327" s="278">
        <v>1652.05</v>
      </c>
      <c r="J327" s="278">
        <v>1668.7000000000003</v>
      </c>
      <c r="K327" s="276">
        <v>1635.4</v>
      </c>
      <c r="L327" s="276">
        <v>1607.7</v>
      </c>
      <c r="M327" s="276">
        <v>9.0371500000000005</v>
      </c>
    </row>
    <row r="328" spans="1:13">
      <c r="A328" s="267">
        <v>320</v>
      </c>
      <c r="B328" s="276" t="s">
        <v>459</v>
      </c>
      <c r="C328" s="277">
        <v>27.15</v>
      </c>
      <c r="D328" s="278">
        <v>26.5</v>
      </c>
      <c r="E328" s="278">
        <v>25.25</v>
      </c>
      <c r="F328" s="278">
        <v>23.35</v>
      </c>
      <c r="G328" s="278">
        <v>22.1</v>
      </c>
      <c r="H328" s="278">
        <v>28.4</v>
      </c>
      <c r="I328" s="278">
        <v>29.65</v>
      </c>
      <c r="J328" s="278">
        <v>31.549999999999997</v>
      </c>
      <c r="K328" s="276">
        <v>27.75</v>
      </c>
      <c r="L328" s="276">
        <v>24.6</v>
      </c>
      <c r="M328" s="276">
        <v>197.17789999999999</v>
      </c>
    </row>
    <row r="329" spans="1:13">
      <c r="A329" s="267">
        <v>321</v>
      </c>
      <c r="B329" s="276" t="s">
        <v>460</v>
      </c>
      <c r="C329" s="277">
        <v>145.1</v>
      </c>
      <c r="D329" s="278">
        <v>143.1</v>
      </c>
      <c r="E329" s="278">
        <v>139.85</v>
      </c>
      <c r="F329" s="278">
        <v>134.6</v>
      </c>
      <c r="G329" s="278">
        <v>131.35</v>
      </c>
      <c r="H329" s="278">
        <v>148.35</v>
      </c>
      <c r="I329" s="278">
        <v>151.6</v>
      </c>
      <c r="J329" s="278">
        <v>156.85</v>
      </c>
      <c r="K329" s="276">
        <v>146.35</v>
      </c>
      <c r="L329" s="276">
        <v>137.85</v>
      </c>
      <c r="M329" s="276">
        <v>6.9533399999999999</v>
      </c>
    </row>
    <row r="330" spans="1:13">
      <c r="A330" s="267">
        <v>322</v>
      </c>
      <c r="B330" s="276" t="s">
        <v>147</v>
      </c>
      <c r="C330" s="277">
        <v>160.55000000000001</v>
      </c>
      <c r="D330" s="278">
        <v>159.08333333333334</v>
      </c>
      <c r="E330" s="278">
        <v>156.76666666666668</v>
      </c>
      <c r="F330" s="278">
        <v>152.98333333333335</v>
      </c>
      <c r="G330" s="278">
        <v>150.66666666666669</v>
      </c>
      <c r="H330" s="278">
        <v>162.86666666666667</v>
      </c>
      <c r="I330" s="278">
        <v>165.18333333333334</v>
      </c>
      <c r="J330" s="278">
        <v>168.96666666666667</v>
      </c>
      <c r="K330" s="276">
        <v>161.4</v>
      </c>
      <c r="L330" s="276">
        <v>155.30000000000001</v>
      </c>
      <c r="M330" s="276">
        <v>94.753460000000004</v>
      </c>
    </row>
    <row r="331" spans="1:13">
      <c r="A331" s="267">
        <v>323</v>
      </c>
      <c r="B331" s="276" t="s">
        <v>471</v>
      </c>
      <c r="C331" s="277">
        <v>601.20000000000005</v>
      </c>
      <c r="D331" s="278">
        <v>602.1</v>
      </c>
      <c r="E331" s="278">
        <v>594.5</v>
      </c>
      <c r="F331" s="278">
        <v>587.79999999999995</v>
      </c>
      <c r="G331" s="278">
        <v>580.19999999999993</v>
      </c>
      <c r="H331" s="278">
        <v>608.80000000000007</v>
      </c>
      <c r="I331" s="278">
        <v>616.4000000000002</v>
      </c>
      <c r="J331" s="278">
        <v>623.10000000000014</v>
      </c>
      <c r="K331" s="276">
        <v>609.70000000000005</v>
      </c>
      <c r="L331" s="276">
        <v>595.4</v>
      </c>
      <c r="M331" s="276">
        <v>0.76105</v>
      </c>
    </row>
    <row r="332" spans="1:13">
      <c r="A332" s="267">
        <v>324</v>
      </c>
      <c r="B332" s="276" t="s">
        <v>268</v>
      </c>
      <c r="C332" s="277">
        <v>1590.4</v>
      </c>
      <c r="D332" s="278">
        <v>1571.8333333333333</v>
      </c>
      <c r="E332" s="278">
        <v>1544.6666666666665</v>
      </c>
      <c r="F332" s="278">
        <v>1498.9333333333332</v>
      </c>
      <c r="G332" s="278">
        <v>1471.7666666666664</v>
      </c>
      <c r="H332" s="278">
        <v>1617.5666666666666</v>
      </c>
      <c r="I332" s="278">
        <v>1644.7333333333331</v>
      </c>
      <c r="J332" s="278">
        <v>1690.4666666666667</v>
      </c>
      <c r="K332" s="276">
        <v>1599</v>
      </c>
      <c r="L332" s="276">
        <v>1526.1</v>
      </c>
      <c r="M332" s="276">
        <v>2.6178499999999998</v>
      </c>
    </row>
    <row r="333" spans="1:13">
      <c r="A333" s="267">
        <v>325</v>
      </c>
      <c r="B333" s="276" t="s">
        <v>148</v>
      </c>
      <c r="C333" s="277">
        <v>76925.100000000006</v>
      </c>
      <c r="D333" s="278">
        <v>76632.616666666669</v>
      </c>
      <c r="E333" s="278">
        <v>75592.483333333337</v>
      </c>
      <c r="F333" s="278">
        <v>74259.866666666669</v>
      </c>
      <c r="G333" s="278">
        <v>73219.733333333337</v>
      </c>
      <c r="H333" s="278">
        <v>77965.233333333337</v>
      </c>
      <c r="I333" s="278">
        <v>79005.366666666669</v>
      </c>
      <c r="J333" s="278">
        <v>80337.983333333337</v>
      </c>
      <c r="K333" s="276">
        <v>77672.75</v>
      </c>
      <c r="L333" s="276">
        <v>75300</v>
      </c>
      <c r="M333" s="276">
        <v>0.16170999999999999</v>
      </c>
    </row>
    <row r="334" spans="1:13">
      <c r="A334" s="267">
        <v>326</v>
      </c>
      <c r="B334" s="276" t="s">
        <v>267</v>
      </c>
      <c r="C334" s="277">
        <v>35.25</v>
      </c>
      <c r="D334" s="278">
        <v>35.050000000000004</v>
      </c>
      <c r="E334" s="278">
        <v>34.20000000000001</v>
      </c>
      <c r="F334" s="278">
        <v>33.150000000000006</v>
      </c>
      <c r="G334" s="278">
        <v>32.300000000000011</v>
      </c>
      <c r="H334" s="278">
        <v>36.100000000000009</v>
      </c>
      <c r="I334" s="278">
        <v>36.950000000000003</v>
      </c>
      <c r="J334" s="278">
        <v>38.000000000000007</v>
      </c>
      <c r="K334" s="276">
        <v>35.9</v>
      </c>
      <c r="L334" s="276">
        <v>34</v>
      </c>
      <c r="M334" s="276">
        <v>43.407899999999998</v>
      </c>
    </row>
    <row r="335" spans="1:13">
      <c r="A335" s="267">
        <v>327</v>
      </c>
      <c r="B335" s="276" t="s">
        <v>149</v>
      </c>
      <c r="C335" s="277">
        <v>1212.45</v>
      </c>
      <c r="D335" s="278">
        <v>1210.7666666666667</v>
      </c>
      <c r="E335" s="278">
        <v>1202.6833333333334</v>
      </c>
      <c r="F335" s="278">
        <v>1192.9166666666667</v>
      </c>
      <c r="G335" s="278">
        <v>1184.8333333333335</v>
      </c>
      <c r="H335" s="278">
        <v>1220.5333333333333</v>
      </c>
      <c r="I335" s="278">
        <v>1228.6166666666668</v>
      </c>
      <c r="J335" s="278">
        <v>1238.3833333333332</v>
      </c>
      <c r="K335" s="276">
        <v>1218.8499999999999</v>
      </c>
      <c r="L335" s="276">
        <v>1201</v>
      </c>
      <c r="M335" s="276">
        <v>6.0470800000000002</v>
      </c>
    </row>
    <row r="336" spans="1:13">
      <c r="A336" s="267">
        <v>328</v>
      </c>
      <c r="B336" s="276" t="s">
        <v>3161</v>
      </c>
      <c r="C336" s="277">
        <v>300.2</v>
      </c>
      <c r="D336" s="278">
        <v>301.86666666666662</v>
      </c>
      <c r="E336" s="278">
        <v>297.78333333333325</v>
      </c>
      <c r="F336" s="278">
        <v>295.36666666666662</v>
      </c>
      <c r="G336" s="278">
        <v>291.28333333333325</v>
      </c>
      <c r="H336" s="278">
        <v>304.28333333333325</v>
      </c>
      <c r="I336" s="278">
        <v>308.36666666666662</v>
      </c>
      <c r="J336" s="278">
        <v>310.78333333333325</v>
      </c>
      <c r="K336" s="276">
        <v>305.95</v>
      </c>
      <c r="L336" s="276">
        <v>299.45</v>
      </c>
      <c r="M336" s="276">
        <v>7.7202799999999998</v>
      </c>
    </row>
    <row r="337" spans="1:13">
      <c r="A337" s="267">
        <v>329</v>
      </c>
      <c r="B337" s="276" t="s">
        <v>269</v>
      </c>
      <c r="C337" s="277">
        <v>968.5</v>
      </c>
      <c r="D337" s="278">
        <v>962.05000000000007</v>
      </c>
      <c r="E337" s="278">
        <v>952.10000000000014</v>
      </c>
      <c r="F337" s="278">
        <v>935.7</v>
      </c>
      <c r="G337" s="278">
        <v>925.75000000000011</v>
      </c>
      <c r="H337" s="278">
        <v>978.45000000000016</v>
      </c>
      <c r="I337" s="278">
        <v>988.4000000000002</v>
      </c>
      <c r="J337" s="278">
        <v>1004.8000000000002</v>
      </c>
      <c r="K337" s="276">
        <v>972</v>
      </c>
      <c r="L337" s="276">
        <v>945.65</v>
      </c>
      <c r="M337" s="276">
        <v>3.2621500000000001</v>
      </c>
    </row>
    <row r="338" spans="1:13">
      <c r="A338" s="267">
        <v>330</v>
      </c>
      <c r="B338" s="276" t="s">
        <v>150</v>
      </c>
      <c r="C338" s="277">
        <v>41.55</v>
      </c>
      <c r="D338" s="278">
        <v>41.666666666666664</v>
      </c>
      <c r="E338" s="278">
        <v>40.883333333333326</v>
      </c>
      <c r="F338" s="278">
        <v>40.216666666666661</v>
      </c>
      <c r="G338" s="278">
        <v>39.433333333333323</v>
      </c>
      <c r="H338" s="278">
        <v>42.333333333333329</v>
      </c>
      <c r="I338" s="278">
        <v>43.116666666666674</v>
      </c>
      <c r="J338" s="278">
        <v>43.783333333333331</v>
      </c>
      <c r="K338" s="276">
        <v>42.45</v>
      </c>
      <c r="L338" s="276">
        <v>41</v>
      </c>
      <c r="M338" s="276">
        <v>197.62935999999999</v>
      </c>
    </row>
    <row r="339" spans="1:13">
      <c r="A339" s="267">
        <v>331</v>
      </c>
      <c r="B339" s="276" t="s">
        <v>261</v>
      </c>
      <c r="C339" s="277">
        <v>4777.7</v>
      </c>
      <c r="D339" s="278">
        <v>4747.8</v>
      </c>
      <c r="E339" s="278">
        <v>4703.6000000000004</v>
      </c>
      <c r="F339" s="278">
        <v>4629.5</v>
      </c>
      <c r="G339" s="278">
        <v>4585.3</v>
      </c>
      <c r="H339" s="278">
        <v>4821.9000000000005</v>
      </c>
      <c r="I339" s="278">
        <v>4866.0999999999995</v>
      </c>
      <c r="J339" s="278">
        <v>4940.2000000000007</v>
      </c>
      <c r="K339" s="276">
        <v>4792</v>
      </c>
      <c r="L339" s="276">
        <v>4673.7</v>
      </c>
      <c r="M339" s="276">
        <v>5.0729800000000003</v>
      </c>
    </row>
    <row r="340" spans="1:13">
      <c r="A340" s="267">
        <v>332</v>
      </c>
      <c r="B340" s="276" t="s">
        <v>478</v>
      </c>
      <c r="C340" s="277">
        <v>2601.35</v>
      </c>
      <c r="D340" s="278">
        <v>2606.5333333333333</v>
      </c>
      <c r="E340" s="278">
        <v>2584.8166666666666</v>
      </c>
      <c r="F340" s="278">
        <v>2568.2833333333333</v>
      </c>
      <c r="G340" s="278">
        <v>2546.5666666666666</v>
      </c>
      <c r="H340" s="278">
        <v>2623.0666666666666</v>
      </c>
      <c r="I340" s="278">
        <v>2644.7833333333328</v>
      </c>
      <c r="J340" s="278">
        <v>2661.3166666666666</v>
      </c>
      <c r="K340" s="276">
        <v>2628.25</v>
      </c>
      <c r="L340" s="276">
        <v>2590</v>
      </c>
      <c r="M340" s="276">
        <v>0.45737</v>
      </c>
    </row>
    <row r="341" spans="1:13">
      <c r="A341" s="267">
        <v>333</v>
      </c>
      <c r="B341" s="276" t="s">
        <v>151</v>
      </c>
      <c r="C341" s="277">
        <v>29.4</v>
      </c>
      <c r="D341" s="278">
        <v>29.416666666666668</v>
      </c>
      <c r="E341" s="278">
        <v>28.933333333333337</v>
      </c>
      <c r="F341" s="278">
        <v>28.466666666666669</v>
      </c>
      <c r="G341" s="278">
        <v>27.983333333333338</v>
      </c>
      <c r="H341" s="278">
        <v>29.883333333333336</v>
      </c>
      <c r="I341" s="278">
        <v>30.366666666666664</v>
      </c>
      <c r="J341" s="278">
        <v>30.833333333333336</v>
      </c>
      <c r="K341" s="276">
        <v>29.9</v>
      </c>
      <c r="L341" s="276">
        <v>28.95</v>
      </c>
      <c r="M341" s="276">
        <v>57.449449999999999</v>
      </c>
    </row>
    <row r="342" spans="1:13">
      <c r="A342" s="267">
        <v>334</v>
      </c>
      <c r="B342" s="276" t="s">
        <v>477</v>
      </c>
      <c r="C342" s="277">
        <v>62.9</v>
      </c>
      <c r="D342" s="278">
        <v>63.366666666666667</v>
      </c>
      <c r="E342" s="278">
        <v>61.933333333333337</v>
      </c>
      <c r="F342" s="278">
        <v>60.966666666666669</v>
      </c>
      <c r="G342" s="278">
        <v>59.533333333333339</v>
      </c>
      <c r="H342" s="278">
        <v>64.333333333333343</v>
      </c>
      <c r="I342" s="278">
        <v>65.766666666666652</v>
      </c>
      <c r="J342" s="278">
        <v>66.733333333333334</v>
      </c>
      <c r="K342" s="276">
        <v>64.8</v>
      </c>
      <c r="L342" s="276">
        <v>62.4</v>
      </c>
      <c r="M342" s="276">
        <v>18.881820000000001</v>
      </c>
    </row>
    <row r="343" spans="1:13">
      <c r="A343" s="267">
        <v>335</v>
      </c>
      <c r="B343" s="276" t="s">
        <v>152</v>
      </c>
      <c r="C343" s="277">
        <v>58.9</v>
      </c>
      <c r="D343" s="278">
        <v>59.216666666666669</v>
      </c>
      <c r="E343" s="278">
        <v>58.183333333333337</v>
      </c>
      <c r="F343" s="278">
        <v>57.466666666666669</v>
      </c>
      <c r="G343" s="278">
        <v>56.433333333333337</v>
      </c>
      <c r="H343" s="278">
        <v>59.933333333333337</v>
      </c>
      <c r="I343" s="278">
        <v>60.966666666666669</v>
      </c>
      <c r="J343" s="278">
        <v>61.683333333333337</v>
      </c>
      <c r="K343" s="276">
        <v>60.25</v>
      </c>
      <c r="L343" s="276">
        <v>58.5</v>
      </c>
      <c r="M343" s="276">
        <v>78.525239999999997</v>
      </c>
    </row>
    <row r="344" spans="1:13">
      <c r="A344" s="267">
        <v>336</v>
      </c>
      <c r="B344" s="276" t="s">
        <v>473</v>
      </c>
      <c r="C344" s="277">
        <v>547.5</v>
      </c>
      <c r="D344" s="278">
        <v>544.7833333333333</v>
      </c>
      <c r="E344" s="278">
        <v>535.56666666666661</v>
      </c>
      <c r="F344" s="278">
        <v>523.63333333333333</v>
      </c>
      <c r="G344" s="278">
        <v>514.41666666666663</v>
      </c>
      <c r="H344" s="278">
        <v>556.71666666666658</v>
      </c>
      <c r="I344" s="278">
        <v>565.93333333333328</v>
      </c>
      <c r="J344" s="278">
        <v>577.86666666666656</v>
      </c>
      <c r="K344" s="276">
        <v>554</v>
      </c>
      <c r="L344" s="276">
        <v>532.85</v>
      </c>
      <c r="M344" s="276">
        <v>0.95360999999999996</v>
      </c>
    </row>
    <row r="345" spans="1:13">
      <c r="A345" s="267">
        <v>337</v>
      </c>
      <c r="B345" s="276" t="s">
        <v>153</v>
      </c>
      <c r="C345" s="277">
        <v>18379.25</v>
      </c>
      <c r="D345" s="278">
        <v>18359.083333333332</v>
      </c>
      <c r="E345" s="278">
        <v>18250.166666666664</v>
      </c>
      <c r="F345" s="278">
        <v>18121.083333333332</v>
      </c>
      <c r="G345" s="278">
        <v>18012.166666666664</v>
      </c>
      <c r="H345" s="278">
        <v>18488.166666666664</v>
      </c>
      <c r="I345" s="278">
        <v>18597.083333333328</v>
      </c>
      <c r="J345" s="278">
        <v>18726.166666666664</v>
      </c>
      <c r="K345" s="276">
        <v>18468</v>
      </c>
      <c r="L345" s="276">
        <v>18230</v>
      </c>
      <c r="M345" s="276">
        <v>0.93654000000000004</v>
      </c>
    </row>
    <row r="346" spans="1:13">
      <c r="A346" s="267">
        <v>338</v>
      </c>
      <c r="B346" s="276" t="s">
        <v>476</v>
      </c>
      <c r="C346" s="277">
        <v>37.85</v>
      </c>
      <c r="D346" s="278">
        <v>38.050000000000004</v>
      </c>
      <c r="E346" s="278">
        <v>37.400000000000006</v>
      </c>
      <c r="F346" s="278">
        <v>36.950000000000003</v>
      </c>
      <c r="G346" s="278">
        <v>36.300000000000004</v>
      </c>
      <c r="H346" s="278">
        <v>38.500000000000007</v>
      </c>
      <c r="I346" s="278">
        <v>39.15</v>
      </c>
      <c r="J346" s="278">
        <v>39.600000000000009</v>
      </c>
      <c r="K346" s="276">
        <v>38.700000000000003</v>
      </c>
      <c r="L346" s="276">
        <v>37.6</v>
      </c>
      <c r="M346" s="276">
        <v>8.6128099999999996</v>
      </c>
    </row>
    <row r="347" spans="1:13">
      <c r="A347" s="267">
        <v>339</v>
      </c>
      <c r="B347" s="276" t="s">
        <v>475</v>
      </c>
      <c r="C347" s="277">
        <v>448.95</v>
      </c>
      <c r="D347" s="278">
        <v>442.13333333333338</v>
      </c>
      <c r="E347" s="278">
        <v>430.76666666666677</v>
      </c>
      <c r="F347" s="278">
        <v>412.58333333333337</v>
      </c>
      <c r="G347" s="278">
        <v>401.21666666666675</v>
      </c>
      <c r="H347" s="278">
        <v>460.31666666666678</v>
      </c>
      <c r="I347" s="278">
        <v>471.68333333333345</v>
      </c>
      <c r="J347" s="278">
        <v>489.86666666666679</v>
      </c>
      <c r="K347" s="276">
        <v>453.5</v>
      </c>
      <c r="L347" s="276">
        <v>423.95</v>
      </c>
      <c r="M347" s="276">
        <v>4.6322200000000002</v>
      </c>
    </row>
    <row r="348" spans="1:13">
      <c r="A348" s="267">
        <v>340</v>
      </c>
      <c r="B348" s="276" t="s">
        <v>270</v>
      </c>
      <c r="C348" s="277">
        <v>23.15</v>
      </c>
      <c r="D348" s="278">
        <v>23.083333333333332</v>
      </c>
      <c r="E348" s="278">
        <v>22.966666666666665</v>
      </c>
      <c r="F348" s="278">
        <v>22.783333333333331</v>
      </c>
      <c r="G348" s="278">
        <v>22.666666666666664</v>
      </c>
      <c r="H348" s="278">
        <v>23.266666666666666</v>
      </c>
      <c r="I348" s="278">
        <v>23.383333333333333</v>
      </c>
      <c r="J348" s="278">
        <v>23.566666666666666</v>
      </c>
      <c r="K348" s="276">
        <v>23.2</v>
      </c>
      <c r="L348" s="276">
        <v>22.9</v>
      </c>
      <c r="M348" s="276">
        <v>42.609349999999999</v>
      </c>
    </row>
    <row r="349" spans="1:13">
      <c r="A349" s="267">
        <v>341</v>
      </c>
      <c r="B349" s="276" t="s">
        <v>283</v>
      </c>
      <c r="C349" s="277">
        <v>129.15</v>
      </c>
      <c r="D349" s="278">
        <v>129.54999999999998</v>
      </c>
      <c r="E349" s="278">
        <v>127.49999999999997</v>
      </c>
      <c r="F349" s="278">
        <v>125.85</v>
      </c>
      <c r="G349" s="278">
        <v>123.79999999999998</v>
      </c>
      <c r="H349" s="278">
        <v>131.19999999999996</v>
      </c>
      <c r="I349" s="278">
        <v>133.24999999999997</v>
      </c>
      <c r="J349" s="278">
        <v>134.89999999999995</v>
      </c>
      <c r="K349" s="276">
        <v>131.6</v>
      </c>
      <c r="L349" s="276">
        <v>127.9</v>
      </c>
      <c r="M349" s="276">
        <v>2.88137</v>
      </c>
    </row>
    <row r="350" spans="1:13">
      <c r="A350" s="267">
        <v>342</v>
      </c>
      <c r="B350" s="276" t="s">
        <v>479</v>
      </c>
      <c r="C350" s="277">
        <v>1531.75</v>
      </c>
      <c r="D350" s="278">
        <v>1539.1833333333334</v>
      </c>
      <c r="E350" s="278">
        <v>1517.5666666666668</v>
      </c>
      <c r="F350" s="278">
        <v>1503.3833333333334</v>
      </c>
      <c r="G350" s="278">
        <v>1481.7666666666669</v>
      </c>
      <c r="H350" s="278">
        <v>1553.3666666666668</v>
      </c>
      <c r="I350" s="278">
        <v>1574.9833333333336</v>
      </c>
      <c r="J350" s="278">
        <v>1589.1666666666667</v>
      </c>
      <c r="K350" s="276">
        <v>1560.8</v>
      </c>
      <c r="L350" s="276">
        <v>1525</v>
      </c>
      <c r="M350" s="276">
        <v>0.24335000000000001</v>
      </c>
    </row>
    <row r="351" spans="1:13">
      <c r="A351" s="267">
        <v>343</v>
      </c>
      <c r="B351" s="276" t="s">
        <v>474</v>
      </c>
      <c r="C351" s="277">
        <v>55.65</v>
      </c>
      <c r="D351" s="278">
        <v>55.366666666666674</v>
      </c>
      <c r="E351" s="278">
        <v>54.483333333333348</v>
      </c>
      <c r="F351" s="278">
        <v>53.316666666666677</v>
      </c>
      <c r="G351" s="278">
        <v>52.433333333333351</v>
      </c>
      <c r="H351" s="278">
        <v>56.533333333333346</v>
      </c>
      <c r="I351" s="278">
        <v>57.416666666666671</v>
      </c>
      <c r="J351" s="278">
        <v>58.583333333333343</v>
      </c>
      <c r="K351" s="276">
        <v>56.25</v>
      </c>
      <c r="L351" s="276">
        <v>54.2</v>
      </c>
      <c r="M351" s="276">
        <v>7.4237900000000003</v>
      </c>
    </row>
    <row r="352" spans="1:13">
      <c r="A352" s="267">
        <v>344</v>
      </c>
      <c r="B352" s="276" t="s">
        <v>155</v>
      </c>
      <c r="C352" s="277">
        <v>115.9</v>
      </c>
      <c r="D352" s="278">
        <v>115.16666666666667</v>
      </c>
      <c r="E352" s="278">
        <v>113.43333333333334</v>
      </c>
      <c r="F352" s="278">
        <v>110.96666666666667</v>
      </c>
      <c r="G352" s="278">
        <v>109.23333333333333</v>
      </c>
      <c r="H352" s="278">
        <v>117.63333333333334</v>
      </c>
      <c r="I352" s="278">
        <v>119.36666666666666</v>
      </c>
      <c r="J352" s="278">
        <v>121.83333333333334</v>
      </c>
      <c r="K352" s="276">
        <v>116.9</v>
      </c>
      <c r="L352" s="276">
        <v>112.7</v>
      </c>
      <c r="M352" s="276">
        <v>78.615889999999993</v>
      </c>
    </row>
    <row r="353" spans="1:13">
      <c r="A353" s="267">
        <v>345</v>
      </c>
      <c r="B353" s="276" t="s">
        <v>156</v>
      </c>
      <c r="C353" s="277">
        <v>99.1</v>
      </c>
      <c r="D353" s="278">
        <v>98.983333333333334</v>
      </c>
      <c r="E353" s="278">
        <v>98.316666666666663</v>
      </c>
      <c r="F353" s="278">
        <v>97.533333333333331</v>
      </c>
      <c r="G353" s="278">
        <v>96.86666666666666</v>
      </c>
      <c r="H353" s="278">
        <v>99.766666666666666</v>
      </c>
      <c r="I353" s="278">
        <v>100.43333333333332</v>
      </c>
      <c r="J353" s="278">
        <v>101.21666666666667</v>
      </c>
      <c r="K353" s="276">
        <v>99.65</v>
      </c>
      <c r="L353" s="276">
        <v>98.2</v>
      </c>
      <c r="M353" s="276">
        <v>302.81285000000003</v>
      </c>
    </row>
    <row r="354" spans="1:13">
      <c r="A354" s="267">
        <v>346</v>
      </c>
      <c r="B354" s="276" t="s">
        <v>271</v>
      </c>
      <c r="C354" s="277">
        <v>567.95000000000005</v>
      </c>
      <c r="D354" s="278">
        <v>559.25</v>
      </c>
      <c r="E354" s="278">
        <v>547.79999999999995</v>
      </c>
      <c r="F354" s="278">
        <v>527.65</v>
      </c>
      <c r="G354" s="278">
        <v>516.19999999999993</v>
      </c>
      <c r="H354" s="278">
        <v>579.4</v>
      </c>
      <c r="I354" s="278">
        <v>590.85</v>
      </c>
      <c r="J354" s="278">
        <v>611</v>
      </c>
      <c r="K354" s="276">
        <v>570.70000000000005</v>
      </c>
      <c r="L354" s="276">
        <v>539.1</v>
      </c>
      <c r="M354" s="276">
        <v>6.6205299999999996</v>
      </c>
    </row>
    <row r="355" spans="1:13">
      <c r="A355" s="267">
        <v>347</v>
      </c>
      <c r="B355" s="276" t="s">
        <v>272</v>
      </c>
      <c r="C355" s="277">
        <v>3225.15</v>
      </c>
      <c r="D355" s="278">
        <v>3221.8833333333332</v>
      </c>
      <c r="E355" s="278">
        <v>3205.2666666666664</v>
      </c>
      <c r="F355" s="278">
        <v>3185.3833333333332</v>
      </c>
      <c r="G355" s="278">
        <v>3168.7666666666664</v>
      </c>
      <c r="H355" s="278">
        <v>3241.7666666666664</v>
      </c>
      <c r="I355" s="278">
        <v>3258.3833333333332</v>
      </c>
      <c r="J355" s="278">
        <v>3278.2666666666664</v>
      </c>
      <c r="K355" s="276">
        <v>3238.5</v>
      </c>
      <c r="L355" s="276">
        <v>3202</v>
      </c>
      <c r="M355" s="276">
        <v>0.32849</v>
      </c>
    </row>
    <row r="356" spans="1:13">
      <c r="A356" s="267">
        <v>348</v>
      </c>
      <c r="B356" s="276" t="s">
        <v>157</v>
      </c>
      <c r="C356" s="277">
        <v>110.55</v>
      </c>
      <c r="D356" s="278">
        <v>110.51666666666667</v>
      </c>
      <c r="E356" s="278">
        <v>109.53333333333333</v>
      </c>
      <c r="F356" s="278">
        <v>108.51666666666667</v>
      </c>
      <c r="G356" s="278">
        <v>107.53333333333333</v>
      </c>
      <c r="H356" s="278">
        <v>111.53333333333333</v>
      </c>
      <c r="I356" s="278">
        <v>112.51666666666665</v>
      </c>
      <c r="J356" s="278">
        <v>113.53333333333333</v>
      </c>
      <c r="K356" s="276">
        <v>111.5</v>
      </c>
      <c r="L356" s="276">
        <v>109.5</v>
      </c>
      <c r="M356" s="276">
        <v>6.2388000000000003</v>
      </c>
    </row>
    <row r="357" spans="1:13">
      <c r="A357" s="267">
        <v>349</v>
      </c>
      <c r="B357" s="276" t="s">
        <v>480</v>
      </c>
      <c r="C357" s="277">
        <v>82.05</v>
      </c>
      <c r="D357" s="278">
        <v>81.583333333333329</v>
      </c>
      <c r="E357" s="278">
        <v>80.466666666666654</v>
      </c>
      <c r="F357" s="278">
        <v>78.883333333333326</v>
      </c>
      <c r="G357" s="278">
        <v>77.766666666666652</v>
      </c>
      <c r="H357" s="278">
        <v>83.166666666666657</v>
      </c>
      <c r="I357" s="278">
        <v>84.283333333333331</v>
      </c>
      <c r="J357" s="278">
        <v>85.86666666666666</v>
      </c>
      <c r="K357" s="276">
        <v>82.7</v>
      </c>
      <c r="L357" s="276">
        <v>80</v>
      </c>
      <c r="M357" s="276">
        <v>0.39946999999999999</v>
      </c>
    </row>
    <row r="358" spans="1:13">
      <c r="A358" s="267">
        <v>350</v>
      </c>
      <c r="B358" s="276" t="s">
        <v>158</v>
      </c>
      <c r="C358" s="277">
        <v>93.25</v>
      </c>
      <c r="D358" s="278">
        <v>93.5</v>
      </c>
      <c r="E358" s="278">
        <v>92.5</v>
      </c>
      <c r="F358" s="278">
        <v>91.75</v>
      </c>
      <c r="G358" s="278">
        <v>90.75</v>
      </c>
      <c r="H358" s="278">
        <v>94.25</v>
      </c>
      <c r="I358" s="278">
        <v>95.25</v>
      </c>
      <c r="J358" s="278">
        <v>96</v>
      </c>
      <c r="K358" s="276">
        <v>94.5</v>
      </c>
      <c r="L358" s="276">
        <v>92.75</v>
      </c>
      <c r="M358" s="276">
        <v>159.60704999999999</v>
      </c>
    </row>
    <row r="359" spans="1:13">
      <c r="A359" s="267">
        <v>351</v>
      </c>
      <c r="B359" s="276" t="s">
        <v>481</v>
      </c>
      <c r="C359" s="277">
        <v>86.7</v>
      </c>
      <c r="D359" s="278">
        <v>85.566666666666663</v>
      </c>
      <c r="E359" s="278">
        <v>83.333333333333329</v>
      </c>
      <c r="F359" s="278">
        <v>79.966666666666669</v>
      </c>
      <c r="G359" s="278">
        <v>77.733333333333334</v>
      </c>
      <c r="H359" s="278">
        <v>88.933333333333323</v>
      </c>
      <c r="I359" s="278">
        <v>91.166666666666671</v>
      </c>
      <c r="J359" s="278">
        <v>94.533333333333317</v>
      </c>
      <c r="K359" s="276">
        <v>87.8</v>
      </c>
      <c r="L359" s="276">
        <v>82.2</v>
      </c>
      <c r="M359" s="276">
        <v>14.31439</v>
      </c>
    </row>
    <row r="360" spans="1:13">
      <c r="A360" s="267">
        <v>352</v>
      </c>
      <c r="B360" s="276" t="s">
        <v>482</v>
      </c>
      <c r="C360" s="277">
        <v>226.7</v>
      </c>
      <c r="D360" s="278">
        <v>226.66666666666666</v>
      </c>
      <c r="E360" s="278">
        <v>222.83333333333331</v>
      </c>
      <c r="F360" s="278">
        <v>218.96666666666667</v>
      </c>
      <c r="G360" s="278">
        <v>215.13333333333333</v>
      </c>
      <c r="H360" s="278">
        <v>230.5333333333333</v>
      </c>
      <c r="I360" s="278">
        <v>234.36666666666662</v>
      </c>
      <c r="J360" s="278">
        <v>238.23333333333329</v>
      </c>
      <c r="K360" s="276">
        <v>230.5</v>
      </c>
      <c r="L360" s="276">
        <v>222.8</v>
      </c>
      <c r="M360" s="276">
        <v>1.2867500000000001</v>
      </c>
    </row>
    <row r="361" spans="1:13">
      <c r="A361" s="267">
        <v>353</v>
      </c>
      <c r="B361" s="276" t="s">
        <v>483</v>
      </c>
      <c r="C361" s="277">
        <v>250.2</v>
      </c>
      <c r="D361" s="278">
        <v>247.29999999999998</v>
      </c>
      <c r="E361" s="278">
        <v>233.95</v>
      </c>
      <c r="F361" s="278">
        <v>217.70000000000002</v>
      </c>
      <c r="G361" s="278">
        <v>204.35000000000002</v>
      </c>
      <c r="H361" s="278">
        <v>263.54999999999995</v>
      </c>
      <c r="I361" s="278">
        <v>276.89999999999992</v>
      </c>
      <c r="J361" s="278">
        <v>293.14999999999992</v>
      </c>
      <c r="K361" s="276">
        <v>260.64999999999998</v>
      </c>
      <c r="L361" s="276">
        <v>231.05</v>
      </c>
      <c r="M361" s="276">
        <v>4.8062199999999997</v>
      </c>
    </row>
    <row r="362" spans="1:13">
      <c r="A362" s="267">
        <v>354</v>
      </c>
      <c r="B362" s="276" t="s">
        <v>159</v>
      </c>
      <c r="C362" s="277">
        <v>27336.1</v>
      </c>
      <c r="D362" s="278">
        <v>27355.333333333332</v>
      </c>
      <c r="E362" s="278">
        <v>26990.716666666664</v>
      </c>
      <c r="F362" s="278">
        <v>26645.333333333332</v>
      </c>
      <c r="G362" s="278">
        <v>26280.716666666664</v>
      </c>
      <c r="H362" s="278">
        <v>27700.716666666664</v>
      </c>
      <c r="I362" s="278">
        <v>28065.333333333332</v>
      </c>
      <c r="J362" s="278">
        <v>28410.716666666664</v>
      </c>
      <c r="K362" s="276">
        <v>27719.95</v>
      </c>
      <c r="L362" s="276">
        <v>27009.95</v>
      </c>
      <c r="M362" s="276">
        <v>0.22713</v>
      </c>
    </row>
    <row r="363" spans="1:13">
      <c r="A363" s="267">
        <v>355</v>
      </c>
      <c r="B363" s="276" t="s">
        <v>160</v>
      </c>
      <c r="C363" s="277">
        <v>1435.8</v>
      </c>
      <c r="D363" s="278">
        <v>1426.2333333333336</v>
      </c>
      <c r="E363" s="278">
        <v>1412.4666666666672</v>
      </c>
      <c r="F363" s="278">
        <v>1389.1333333333337</v>
      </c>
      <c r="G363" s="278">
        <v>1375.3666666666672</v>
      </c>
      <c r="H363" s="278">
        <v>1449.5666666666671</v>
      </c>
      <c r="I363" s="278">
        <v>1463.3333333333335</v>
      </c>
      <c r="J363" s="278">
        <v>1486.666666666667</v>
      </c>
      <c r="K363" s="276">
        <v>1440</v>
      </c>
      <c r="L363" s="276">
        <v>1402.9</v>
      </c>
      <c r="M363" s="276">
        <v>8.4852799999999995</v>
      </c>
    </row>
    <row r="364" spans="1:13">
      <c r="A364" s="267">
        <v>356</v>
      </c>
      <c r="B364" s="276" t="s">
        <v>488</v>
      </c>
      <c r="C364" s="277">
        <v>1532.4</v>
      </c>
      <c r="D364" s="278">
        <v>1512.1499999999999</v>
      </c>
      <c r="E364" s="278">
        <v>1485.2999999999997</v>
      </c>
      <c r="F364" s="278">
        <v>1438.1999999999998</v>
      </c>
      <c r="G364" s="278">
        <v>1411.3499999999997</v>
      </c>
      <c r="H364" s="278">
        <v>1559.2499999999998</v>
      </c>
      <c r="I364" s="278">
        <v>1586.0999999999997</v>
      </c>
      <c r="J364" s="278">
        <v>1633.1999999999998</v>
      </c>
      <c r="K364" s="276">
        <v>1539</v>
      </c>
      <c r="L364" s="276">
        <v>1465.05</v>
      </c>
      <c r="M364" s="276">
        <v>2.8671500000000001</v>
      </c>
    </row>
    <row r="365" spans="1:13">
      <c r="A365" s="267">
        <v>357</v>
      </c>
      <c r="B365" s="276" t="s">
        <v>161</v>
      </c>
      <c r="C365" s="277">
        <v>246.5</v>
      </c>
      <c r="D365" s="278">
        <v>247.96666666666667</v>
      </c>
      <c r="E365" s="278">
        <v>244.63333333333333</v>
      </c>
      <c r="F365" s="278">
        <v>242.76666666666665</v>
      </c>
      <c r="G365" s="278">
        <v>239.43333333333331</v>
      </c>
      <c r="H365" s="278">
        <v>249.83333333333334</v>
      </c>
      <c r="I365" s="278">
        <v>253.16666666666666</v>
      </c>
      <c r="J365" s="278">
        <v>255.03333333333336</v>
      </c>
      <c r="K365" s="276">
        <v>251.3</v>
      </c>
      <c r="L365" s="276">
        <v>246.1</v>
      </c>
      <c r="M365" s="276">
        <v>37.651609999999998</v>
      </c>
    </row>
    <row r="366" spans="1:13">
      <c r="A366" s="267">
        <v>358</v>
      </c>
      <c r="B366" s="276" t="s">
        <v>162</v>
      </c>
      <c r="C366" s="277">
        <v>114.55</v>
      </c>
      <c r="D366" s="278">
        <v>114.86666666666667</v>
      </c>
      <c r="E366" s="278">
        <v>113.28333333333335</v>
      </c>
      <c r="F366" s="278">
        <v>112.01666666666667</v>
      </c>
      <c r="G366" s="278">
        <v>110.43333333333334</v>
      </c>
      <c r="H366" s="278">
        <v>116.13333333333335</v>
      </c>
      <c r="I366" s="278">
        <v>117.71666666666667</v>
      </c>
      <c r="J366" s="278">
        <v>118.98333333333336</v>
      </c>
      <c r="K366" s="276">
        <v>116.45</v>
      </c>
      <c r="L366" s="276">
        <v>113.6</v>
      </c>
      <c r="M366" s="276">
        <v>39.064210000000003</v>
      </c>
    </row>
    <row r="367" spans="1:13">
      <c r="A367" s="267">
        <v>359</v>
      </c>
      <c r="B367" s="276" t="s">
        <v>275</v>
      </c>
      <c r="C367" s="277">
        <v>5112.5</v>
      </c>
      <c r="D367" s="278">
        <v>5125.8166666666666</v>
      </c>
      <c r="E367" s="278">
        <v>5091.6833333333334</v>
      </c>
      <c r="F367" s="278">
        <v>5070.8666666666668</v>
      </c>
      <c r="G367" s="278">
        <v>5036.7333333333336</v>
      </c>
      <c r="H367" s="278">
        <v>5146.6333333333332</v>
      </c>
      <c r="I367" s="278">
        <v>5180.7666666666664</v>
      </c>
      <c r="J367" s="278">
        <v>5201.583333333333</v>
      </c>
      <c r="K367" s="276">
        <v>5159.95</v>
      </c>
      <c r="L367" s="276">
        <v>5105</v>
      </c>
      <c r="M367" s="276">
        <v>0.45279000000000003</v>
      </c>
    </row>
    <row r="368" spans="1:13">
      <c r="A368" s="267">
        <v>360</v>
      </c>
      <c r="B368" s="276" t="s">
        <v>277</v>
      </c>
      <c r="C368" s="277">
        <v>11183.05</v>
      </c>
      <c r="D368" s="278">
        <v>11179.35</v>
      </c>
      <c r="E368" s="278">
        <v>11014.7</v>
      </c>
      <c r="F368" s="278">
        <v>10846.35</v>
      </c>
      <c r="G368" s="278">
        <v>10681.7</v>
      </c>
      <c r="H368" s="278">
        <v>11347.7</v>
      </c>
      <c r="I368" s="278">
        <v>11512.349999999999</v>
      </c>
      <c r="J368" s="278">
        <v>11680.7</v>
      </c>
      <c r="K368" s="276">
        <v>11344</v>
      </c>
      <c r="L368" s="276">
        <v>11011</v>
      </c>
      <c r="M368" s="276">
        <v>0.19796</v>
      </c>
    </row>
    <row r="369" spans="1:13">
      <c r="A369" s="267">
        <v>361</v>
      </c>
      <c r="B369" s="276" t="s">
        <v>494</v>
      </c>
      <c r="C369" s="277">
        <v>6857.65</v>
      </c>
      <c r="D369" s="278">
        <v>6913.0499999999993</v>
      </c>
      <c r="E369" s="278">
        <v>6786.1499999999987</v>
      </c>
      <c r="F369" s="278">
        <v>6714.65</v>
      </c>
      <c r="G369" s="278">
        <v>6587.7499999999991</v>
      </c>
      <c r="H369" s="278">
        <v>6984.5499999999984</v>
      </c>
      <c r="I369" s="278">
        <v>7111.45</v>
      </c>
      <c r="J369" s="278">
        <v>7182.949999999998</v>
      </c>
      <c r="K369" s="276">
        <v>7039.95</v>
      </c>
      <c r="L369" s="276">
        <v>6841.55</v>
      </c>
      <c r="M369" s="276">
        <v>0.10603</v>
      </c>
    </row>
    <row r="370" spans="1:13">
      <c r="A370" s="267">
        <v>362</v>
      </c>
      <c r="B370" s="276" t="s">
        <v>489</v>
      </c>
      <c r="C370" s="277">
        <v>171.45</v>
      </c>
      <c r="D370" s="278">
        <v>169.98333333333332</v>
      </c>
      <c r="E370" s="278">
        <v>165.46666666666664</v>
      </c>
      <c r="F370" s="278">
        <v>159.48333333333332</v>
      </c>
      <c r="G370" s="278">
        <v>154.96666666666664</v>
      </c>
      <c r="H370" s="278">
        <v>175.96666666666664</v>
      </c>
      <c r="I370" s="278">
        <v>180.48333333333335</v>
      </c>
      <c r="J370" s="278">
        <v>186.46666666666664</v>
      </c>
      <c r="K370" s="276">
        <v>174.5</v>
      </c>
      <c r="L370" s="276">
        <v>164</v>
      </c>
      <c r="M370" s="276">
        <v>40.775019999999998</v>
      </c>
    </row>
    <row r="371" spans="1:13">
      <c r="A371" s="267">
        <v>363</v>
      </c>
      <c r="B371" s="276" t="s">
        <v>490</v>
      </c>
      <c r="C371" s="277">
        <v>763.05</v>
      </c>
      <c r="D371" s="278">
        <v>758.75</v>
      </c>
      <c r="E371" s="278">
        <v>750.7</v>
      </c>
      <c r="F371" s="278">
        <v>738.35</v>
      </c>
      <c r="G371" s="278">
        <v>730.30000000000007</v>
      </c>
      <c r="H371" s="278">
        <v>771.1</v>
      </c>
      <c r="I371" s="278">
        <v>779.15</v>
      </c>
      <c r="J371" s="278">
        <v>791.5</v>
      </c>
      <c r="K371" s="276">
        <v>766.8</v>
      </c>
      <c r="L371" s="276">
        <v>746.4</v>
      </c>
      <c r="M371" s="276">
        <v>2.20668</v>
      </c>
    </row>
    <row r="372" spans="1:13">
      <c r="A372" s="267">
        <v>364</v>
      </c>
      <c r="B372" s="276" t="s">
        <v>163</v>
      </c>
      <c r="C372" s="277">
        <v>1749.7</v>
      </c>
      <c r="D372" s="278">
        <v>1753.4166666666667</v>
      </c>
      <c r="E372" s="278">
        <v>1736.8833333333334</v>
      </c>
      <c r="F372" s="278">
        <v>1724.0666666666666</v>
      </c>
      <c r="G372" s="278">
        <v>1707.5333333333333</v>
      </c>
      <c r="H372" s="278">
        <v>1766.2333333333336</v>
      </c>
      <c r="I372" s="278">
        <v>1782.7666666666669</v>
      </c>
      <c r="J372" s="278">
        <v>1795.5833333333337</v>
      </c>
      <c r="K372" s="276">
        <v>1769.95</v>
      </c>
      <c r="L372" s="276">
        <v>1740.6</v>
      </c>
      <c r="M372" s="276">
        <v>7.1191800000000001</v>
      </c>
    </row>
    <row r="373" spans="1:13">
      <c r="A373" s="267">
        <v>365</v>
      </c>
      <c r="B373" s="276" t="s">
        <v>273</v>
      </c>
      <c r="C373" s="277">
        <v>2209.9</v>
      </c>
      <c r="D373" s="278">
        <v>2213.2999999999997</v>
      </c>
      <c r="E373" s="278">
        <v>2196.5999999999995</v>
      </c>
      <c r="F373" s="278">
        <v>2183.2999999999997</v>
      </c>
      <c r="G373" s="278">
        <v>2166.5999999999995</v>
      </c>
      <c r="H373" s="278">
        <v>2226.5999999999995</v>
      </c>
      <c r="I373" s="278">
        <v>2243.2999999999993</v>
      </c>
      <c r="J373" s="278">
        <v>2256.5999999999995</v>
      </c>
      <c r="K373" s="276">
        <v>2230</v>
      </c>
      <c r="L373" s="276">
        <v>2200</v>
      </c>
      <c r="M373" s="276">
        <v>1.1153900000000001</v>
      </c>
    </row>
    <row r="374" spans="1:13">
      <c r="A374" s="267">
        <v>366</v>
      </c>
      <c r="B374" s="276" t="s">
        <v>164</v>
      </c>
      <c r="C374" s="277">
        <v>32.75</v>
      </c>
      <c r="D374" s="278">
        <v>32.933333333333337</v>
      </c>
      <c r="E374" s="278">
        <v>32.166666666666671</v>
      </c>
      <c r="F374" s="278">
        <v>31.583333333333336</v>
      </c>
      <c r="G374" s="278">
        <v>30.81666666666667</v>
      </c>
      <c r="H374" s="278">
        <v>33.516666666666673</v>
      </c>
      <c r="I374" s="278">
        <v>34.283333333333339</v>
      </c>
      <c r="J374" s="278">
        <v>34.866666666666674</v>
      </c>
      <c r="K374" s="276">
        <v>33.700000000000003</v>
      </c>
      <c r="L374" s="276">
        <v>32.35</v>
      </c>
      <c r="M374" s="276">
        <v>925.97922000000005</v>
      </c>
    </row>
    <row r="375" spans="1:13">
      <c r="A375" s="267">
        <v>367</v>
      </c>
      <c r="B375" s="276" t="s">
        <v>274</v>
      </c>
      <c r="C375" s="277">
        <v>357.05</v>
      </c>
      <c r="D375" s="278">
        <v>358.26666666666671</v>
      </c>
      <c r="E375" s="278">
        <v>353.88333333333344</v>
      </c>
      <c r="F375" s="278">
        <v>350.71666666666675</v>
      </c>
      <c r="G375" s="278">
        <v>346.33333333333348</v>
      </c>
      <c r="H375" s="278">
        <v>361.43333333333339</v>
      </c>
      <c r="I375" s="278">
        <v>365.81666666666672</v>
      </c>
      <c r="J375" s="278">
        <v>368.98333333333335</v>
      </c>
      <c r="K375" s="276">
        <v>362.65</v>
      </c>
      <c r="L375" s="276">
        <v>355.1</v>
      </c>
      <c r="M375" s="276">
        <v>0.81832000000000005</v>
      </c>
    </row>
    <row r="376" spans="1:13">
      <c r="A376" s="267">
        <v>368</v>
      </c>
      <c r="B376" s="276" t="s">
        <v>485</v>
      </c>
      <c r="C376" s="277">
        <v>173.45</v>
      </c>
      <c r="D376" s="278">
        <v>172.61666666666667</v>
      </c>
      <c r="E376" s="278">
        <v>170.33333333333334</v>
      </c>
      <c r="F376" s="278">
        <v>167.21666666666667</v>
      </c>
      <c r="G376" s="278">
        <v>164.93333333333334</v>
      </c>
      <c r="H376" s="278">
        <v>175.73333333333335</v>
      </c>
      <c r="I376" s="278">
        <v>178.01666666666665</v>
      </c>
      <c r="J376" s="278">
        <v>181.13333333333335</v>
      </c>
      <c r="K376" s="276">
        <v>174.9</v>
      </c>
      <c r="L376" s="276">
        <v>169.5</v>
      </c>
      <c r="M376" s="276">
        <v>1.28451</v>
      </c>
    </row>
    <row r="377" spans="1:13">
      <c r="A377" s="267">
        <v>369</v>
      </c>
      <c r="B377" s="276" t="s">
        <v>491</v>
      </c>
      <c r="C377" s="277">
        <v>1032.95</v>
      </c>
      <c r="D377" s="278">
        <v>1033.9333333333334</v>
      </c>
      <c r="E377" s="278">
        <v>1024.0166666666669</v>
      </c>
      <c r="F377" s="278">
        <v>1015.0833333333335</v>
      </c>
      <c r="G377" s="278">
        <v>1005.166666666667</v>
      </c>
      <c r="H377" s="278">
        <v>1042.8666666666668</v>
      </c>
      <c r="I377" s="278">
        <v>1052.7833333333333</v>
      </c>
      <c r="J377" s="278">
        <v>1061.7166666666667</v>
      </c>
      <c r="K377" s="276">
        <v>1043.8499999999999</v>
      </c>
      <c r="L377" s="276">
        <v>1025</v>
      </c>
      <c r="M377" s="276">
        <v>1.0502400000000001</v>
      </c>
    </row>
    <row r="378" spans="1:13">
      <c r="A378" s="267">
        <v>370</v>
      </c>
      <c r="B378" s="276" t="s">
        <v>2223</v>
      </c>
      <c r="C378" s="277">
        <v>512.1</v>
      </c>
      <c r="D378" s="278">
        <v>515.13333333333333</v>
      </c>
      <c r="E378" s="278">
        <v>507.26666666666665</v>
      </c>
      <c r="F378" s="278">
        <v>502.43333333333334</v>
      </c>
      <c r="G378" s="278">
        <v>494.56666666666666</v>
      </c>
      <c r="H378" s="278">
        <v>519.9666666666667</v>
      </c>
      <c r="I378" s="278">
        <v>527.83333333333326</v>
      </c>
      <c r="J378" s="278">
        <v>532.66666666666663</v>
      </c>
      <c r="K378" s="276">
        <v>523</v>
      </c>
      <c r="L378" s="276">
        <v>510.3</v>
      </c>
      <c r="M378" s="276">
        <v>0.48443000000000003</v>
      </c>
    </row>
    <row r="379" spans="1:13">
      <c r="A379" s="267">
        <v>371</v>
      </c>
      <c r="B379" s="276" t="s">
        <v>165</v>
      </c>
      <c r="C379" s="277">
        <v>190.2</v>
      </c>
      <c r="D379" s="278">
        <v>189.2166666666667</v>
      </c>
      <c r="E379" s="278">
        <v>187.78333333333339</v>
      </c>
      <c r="F379" s="278">
        <v>185.3666666666667</v>
      </c>
      <c r="G379" s="278">
        <v>183.93333333333339</v>
      </c>
      <c r="H379" s="278">
        <v>191.63333333333338</v>
      </c>
      <c r="I379" s="278">
        <v>193.06666666666666</v>
      </c>
      <c r="J379" s="278">
        <v>195.48333333333338</v>
      </c>
      <c r="K379" s="276">
        <v>190.65</v>
      </c>
      <c r="L379" s="276">
        <v>186.8</v>
      </c>
      <c r="M379" s="276">
        <v>107.62081000000001</v>
      </c>
    </row>
    <row r="380" spans="1:13">
      <c r="A380" s="267">
        <v>372</v>
      </c>
      <c r="B380" s="276" t="s">
        <v>492</v>
      </c>
      <c r="C380" s="277">
        <v>114.65</v>
      </c>
      <c r="D380" s="278">
        <v>112.33333333333333</v>
      </c>
      <c r="E380" s="278">
        <v>103.66666666666666</v>
      </c>
      <c r="F380" s="278">
        <v>92.683333333333323</v>
      </c>
      <c r="G380" s="278">
        <v>84.016666666666652</v>
      </c>
      <c r="H380" s="278">
        <v>123.31666666666666</v>
      </c>
      <c r="I380" s="278">
        <v>131.98333333333332</v>
      </c>
      <c r="J380" s="278">
        <v>142.96666666666667</v>
      </c>
      <c r="K380" s="276">
        <v>121</v>
      </c>
      <c r="L380" s="276">
        <v>101.35</v>
      </c>
      <c r="M380" s="276">
        <v>156.60928999999999</v>
      </c>
    </row>
    <row r="381" spans="1:13">
      <c r="A381" s="267">
        <v>373</v>
      </c>
      <c r="B381" s="276" t="s">
        <v>276</v>
      </c>
      <c r="C381" s="277">
        <v>264.89999999999998</v>
      </c>
      <c r="D381" s="278">
        <v>265.8</v>
      </c>
      <c r="E381" s="278">
        <v>260.70000000000005</v>
      </c>
      <c r="F381" s="278">
        <v>256.50000000000006</v>
      </c>
      <c r="G381" s="278">
        <v>251.40000000000009</v>
      </c>
      <c r="H381" s="278">
        <v>270</v>
      </c>
      <c r="I381" s="278">
        <v>275.10000000000002</v>
      </c>
      <c r="J381" s="278">
        <v>279.29999999999995</v>
      </c>
      <c r="K381" s="276">
        <v>270.89999999999998</v>
      </c>
      <c r="L381" s="276">
        <v>261.60000000000002</v>
      </c>
      <c r="M381" s="276">
        <v>6.3992599999999999</v>
      </c>
    </row>
    <row r="382" spans="1:13">
      <c r="A382" s="267">
        <v>374</v>
      </c>
      <c r="B382" s="276" t="s">
        <v>493</v>
      </c>
      <c r="C382" s="277">
        <v>90.25</v>
      </c>
      <c r="D382" s="278">
        <v>90.166666666666671</v>
      </c>
      <c r="E382" s="278">
        <v>86.63333333333334</v>
      </c>
      <c r="F382" s="278">
        <v>83.016666666666666</v>
      </c>
      <c r="G382" s="278">
        <v>79.483333333333334</v>
      </c>
      <c r="H382" s="278">
        <v>93.783333333333346</v>
      </c>
      <c r="I382" s="278">
        <v>97.316666666666677</v>
      </c>
      <c r="J382" s="278">
        <v>100.93333333333335</v>
      </c>
      <c r="K382" s="276">
        <v>93.7</v>
      </c>
      <c r="L382" s="276">
        <v>86.55</v>
      </c>
      <c r="M382" s="276">
        <v>7.5071899999999996</v>
      </c>
    </row>
    <row r="383" spans="1:13">
      <c r="A383" s="267">
        <v>375</v>
      </c>
      <c r="B383" s="276" t="s">
        <v>486</v>
      </c>
      <c r="C383" s="277">
        <v>59.9</v>
      </c>
      <c r="D383" s="278">
        <v>60.199999999999996</v>
      </c>
      <c r="E383" s="278">
        <v>59.449999999999989</v>
      </c>
      <c r="F383" s="278">
        <v>58.999999999999993</v>
      </c>
      <c r="G383" s="278">
        <v>58.249999999999986</v>
      </c>
      <c r="H383" s="278">
        <v>60.649999999999991</v>
      </c>
      <c r="I383" s="278">
        <v>61.400000000000006</v>
      </c>
      <c r="J383" s="278">
        <v>61.849999999999994</v>
      </c>
      <c r="K383" s="276">
        <v>60.95</v>
      </c>
      <c r="L383" s="276">
        <v>59.75</v>
      </c>
      <c r="M383" s="276">
        <v>14.80902</v>
      </c>
    </row>
    <row r="384" spans="1:13">
      <c r="A384" s="267">
        <v>376</v>
      </c>
      <c r="B384" s="276" t="s">
        <v>166</v>
      </c>
      <c r="C384" s="277">
        <v>1290</v>
      </c>
      <c r="D384" s="278">
        <v>1298.1166666666666</v>
      </c>
      <c r="E384" s="278">
        <v>1277.8833333333332</v>
      </c>
      <c r="F384" s="278">
        <v>1265.7666666666667</v>
      </c>
      <c r="G384" s="278">
        <v>1245.5333333333333</v>
      </c>
      <c r="H384" s="278">
        <v>1310.2333333333331</v>
      </c>
      <c r="I384" s="278">
        <v>1330.4666666666662</v>
      </c>
      <c r="J384" s="278">
        <v>1342.583333333333</v>
      </c>
      <c r="K384" s="276">
        <v>1318.35</v>
      </c>
      <c r="L384" s="276">
        <v>1286</v>
      </c>
      <c r="M384" s="276">
        <v>8.9106000000000005</v>
      </c>
    </row>
    <row r="385" spans="1:13">
      <c r="A385" s="267">
        <v>377</v>
      </c>
      <c r="B385" s="276" t="s">
        <v>278</v>
      </c>
      <c r="C385" s="277">
        <v>542.5</v>
      </c>
      <c r="D385" s="278">
        <v>537.16666666666663</v>
      </c>
      <c r="E385" s="278">
        <v>526.33333333333326</v>
      </c>
      <c r="F385" s="278">
        <v>510.16666666666663</v>
      </c>
      <c r="G385" s="278">
        <v>499.33333333333326</v>
      </c>
      <c r="H385" s="278">
        <v>553.33333333333326</v>
      </c>
      <c r="I385" s="278">
        <v>564.16666666666652</v>
      </c>
      <c r="J385" s="278">
        <v>580.33333333333326</v>
      </c>
      <c r="K385" s="276">
        <v>548</v>
      </c>
      <c r="L385" s="276">
        <v>521</v>
      </c>
      <c r="M385" s="276">
        <v>6.2131800000000004</v>
      </c>
    </row>
    <row r="386" spans="1:13">
      <c r="A386" s="267">
        <v>378</v>
      </c>
      <c r="B386" s="276" t="s">
        <v>496</v>
      </c>
      <c r="C386" s="277">
        <v>451.65</v>
      </c>
      <c r="D386" s="278">
        <v>453.2166666666667</v>
      </c>
      <c r="E386" s="278">
        <v>444.43333333333339</v>
      </c>
      <c r="F386" s="278">
        <v>437.2166666666667</v>
      </c>
      <c r="G386" s="278">
        <v>428.43333333333339</v>
      </c>
      <c r="H386" s="278">
        <v>460.43333333333339</v>
      </c>
      <c r="I386" s="278">
        <v>469.2166666666667</v>
      </c>
      <c r="J386" s="278">
        <v>476.43333333333339</v>
      </c>
      <c r="K386" s="276">
        <v>462</v>
      </c>
      <c r="L386" s="276">
        <v>446</v>
      </c>
      <c r="M386" s="276">
        <v>6.9534900000000004</v>
      </c>
    </row>
    <row r="387" spans="1:13">
      <c r="A387" s="267">
        <v>379</v>
      </c>
      <c r="B387" s="276" t="s">
        <v>498</v>
      </c>
      <c r="C387" s="277">
        <v>126.9</v>
      </c>
      <c r="D387" s="278">
        <v>127.48333333333335</v>
      </c>
      <c r="E387" s="278">
        <v>125.66666666666669</v>
      </c>
      <c r="F387" s="278">
        <v>124.43333333333334</v>
      </c>
      <c r="G387" s="278">
        <v>122.61666666666667</v>
      </c>
      <c r="H387" s="278">
        <v>128.7166666666667</v>
      </c>
      <c r="I387" s="278">
        <v>130.53333333333336</v>
      </c>
      <c r="J387" s="278">
        <v>131.76666666666671</v>
      </c>
      <c r="K387" s="276">
        <v>129.30000000000001</v>
      </c>
      <c r="L387" s="276">
        <v>126.25</v>
      </c>
      <c r="M387" s="276">
        <v>9.8774200000000008</v>
      </c>
    </row>
    <row r="388" spans="1:13">
      <c r="A388" s="267">
        <v>380</v>
      </c>
      <c r="B388" s="276" t="s">
        <v>279</v>
      </c>
      <c r="C388" s="277">
        <v>486.8</v>
      </c>
      <c r="D388" s="278">
        <v>487.7166666666667</v>
      </c>
      <c r="E388" s="278">
        <v>480.38333333333338</v>
      </c>
      <c r="F388" s="278">
        <v>473.9666666666667</v>
      </c>
      <c r="G388" s="278">
        <v>466.63333333333338</v>
      </c>
      <c r="H388" s="278">
        <v>494.13333333333338</v>
      </c>
      <c r="I388" s="278">
        <v>501.46666666666664</v>
      </c>
      <c r="J388" s="278">
        <v>507.88333333333338</v>
      </c>
      <c r="K388" s="276">
        <v>495.05</v>
      </c>
      <c r="L388" s="276">
        <v>481.3</v>
      </c>
      <c r="M388" s="276">
        <v>1.0784800000000001</v>
      </c>
    </row>
    <row r="389" spans="1:13">
      <c r="A389" s="267">
        <v>381</v>
      </c>
      <c r="B389" s="276" t="s">
        <v>499</v>
      </c>
      <c r="C389" s="277">
        <v>282.8</v>
      </c>
      <c r="D389" s="278">
        <v>284.93333333333334</v>
      </c>
      <c r="E389" s="278">
        <v>279.36666666666667</v>
      </c>
      <c r="F389" s="278">
        <v>275.93333333333334</v>
      </c>
      <c r="G389" s="278">
        <v>270.36666666666667</v>
      </c>
      <c r="H389" s="278">
        <v>288.36666666666667</v>
      </c>
      <c r="I389" s="278">
        <v>293.93333333333339</v>
      </c>
      <c r="J389" s="278">
        <v>297.36666666666667</v>
      </c>
      <c r="K389" s="276">
        <v>290.5</v>
      </c>
      <c r="L389" s="276">
        <v>281.5</v>
      </c>
      <c r="M389" s="276">
        <v>8.3939900000000005</v>
      </c>
    </row>
    <row r="390" spans="1:13">
      <c r="A390" s="267">
        <v>382</v>
      </c>
      <c r="B390" s="276" t="s">
        <v>167</v>
      </c>
      <c r="C390" s="277">
        <v>813.9</v>
      </c>
      <c r="D390" s="278">
        <v>802.30000000000007</v>
      </c>
      <c r="E390" s="278">
        <v>784.70000000000016</v>
      </c>
      <c r="F390" s="278">
        <v>755.50000000000011</v>
      </c>
      <c r="G390" s="278">
        <v>737.9000000000002</v>
      </c>
      <c r="H390" s="278">
        <v>831.50000000000011</v>
      </c>
      <c r="I390" s="278">
        <v>849.1</v>
      </c>
      <c r="J390" s="278">
        <v>878.30000000000007</v>
      </c>
      <c r="K390" s="276">
        <v>819.9</v>
      </c>
      <c r="L390" s="276">
        <v>773.1</v>
      </c>
      <c r="M390" s="276">
        <v>16.482489999999999</v>
      </c>
    </row>
    <row r="391" spans="1:13">
      <c r="A391" s="267">
        <v>383</v>
      </c>
      <c r="B391" s="276" t="s">
        <v>501</v>
      </c>
      <c r="C391" s="277">
        <v>1572.65</v>
      </c>
      <c r="D391" s="278">
        <v>1558.9833333333336</v>
      </c>
      <c r="E391" s="278">
        <v>1541.8166666666671</v>
      </c>
      <c r="F391" s="278">
        <v>1510.9833333333336</v>
      </c>
      <c r="G391" s="278">
        <v>1493.8166666666671</v>
      </c>
      <c r="H391" s="278">
        <v>1589.8166666666671</v>
      </c>
      <c r="I391" s="278">
        <v>1606.9833333333336</v>
      </c>
      <c r="J391" s="278">
        <v>1637.8166666666671</v>
      </c>
      <c r="K391" s="276">
        <v>1576.15</v>
      </c>
      <c r="L391" s="276">
        <v>1528.15</v>
      </c>
      <c r="M391" s="276">
        <v>6.9209999999999994E-2</v>
      </c>
    </row>
    <row r="392" spans="1:13">
      <c r="A392" s="267">
        <v>384</v>
      </c>
      <c r="B392" s="276" t="s">
        <v>502</v>
      </c>
      <c r="C392" s="277">
        <v>335.7</v>
      </c>
      <c r="D392" s="278">
        <v>336.8</v>
      </c>
      <c r="E392" s="278">
        <v>331.65000000000003</v>
      </c>
      <c r="F392" s="278">
        <v>327.60000000000002</v>
      </c>
      <c r="G392" s="278">
        <v>322.45000000000005</v>
      </c>
      <c r="H392" s="278">
        <v>340.85</v>
      </c>
      <c r="I392" s="278">
        <v>346</v>
      </c>
      <c r="J392" s="278">
        <v>350.05</v>
      </c>
      <c r="K392" s="276">
        <v>341.95</v>
      </c>
      <c r="L392" s="276">
        <v>332.75</v>
      </c>
      <c r="M392" s="276">
        <v>4.9399100000000002</v>
      </c>
    </row>
    <row r="393" spans="1:13">
      <c r="A393" s="267">
        <v>385</v>
      </c>
      <c r="B393" s="276" t="s">
        <v>168</v>
      </c>
      <c r="C393" s="277">
        <v>232.5</v>
      </c>
      <c r="D393" s="278">
        <v>231.53333333333333</v>
      </c>
      <c r="E393" s="278">
        <v>229.06666666666666</v>
      </c>
      <c r="F393" s="278">
        <v>225.63333333333333</v>
      </c>
      <c r="G393" s="278">
        <v>223.16666666666666</v>
      </c>
      <c r="H393" s="278">
        <v>234.96666666666667</v>
      </c>
      <c r="I393" s="278">
        <v>237.43333333333331</v>
      </c>
      <c r="J393" s="278">
        <v>240.86666666666667</v>
      </c>
      <c r="K393" s="276">
        <v>234</v>
      </c>
      <c r="L393" s="276">
        <v>228.1</v>
      </c>
      <c r="M393" s="276">
        <v>117.2024</v>
      </c>
    </row>
    <row r="394" spans="1:13">
      <c r="A394" s="267">
        <v>386</v>
      </c>
      <c r="B394" s="276" t="s">
        <v>500</v>
      </c>
      <c r="C394" s="277">
        <v>53.8</v>
      </c>
      <c r="D394" s="278">
        <v>54.016666666666673</v>
      </c>
      <c r="E394" s="278">
        <v>53.033333333333346</v>
      </c>
      <c r="F394" s="278">
        <v>52.266666666666673</v>
      </c>
      <c r="G394" s="278">
        <v>51.283333333333346</v>
      </c>
      <c r="H394" s="278">
        <v>54.783333333333346</v>
      </c>
      <c r="I394" s="278">
        <v>55.76666666666668</v>
      </c>
      <c r="J394" s="278">
        <v>56.533333333333346</v>
      </c>
      <c r="K394" s="276">
        <v>55</v>
      </c>
      <c r="L394" s="276">
        <v>53.25</v>
      </c>
      <c r="M394" s="276">
        <v>15.611129999999999</v>
      </c>
    </row>
    <row r="395" spans="1:13">
      <c r="A395" s="267">
        <v>387</v>
      </c>
      <c r="B395" s="276" t="s">
        <v>169</v>
      </c>
      <c r="C395" s="277">
        <v>132.6</v>
      </c>
      <c r="D395" s="278">
        <v>133.13333333333333</v>
      </c>
      <c r="E395" s="278">
        <v>130.81666666666666</v>
      </c>
      <c r="F395" s="278">
        <v>129.03333333333333</v>
      </c>
      <c r="G395" s="278">
        <v>126.71666666666667</v>
      </c>
      <c r="H395" s="278">
        <v>134.91666666666666</v>
      </c>
      <c r="I395" s="278">
        <v>137.23333333333332</v>
      </c>
      <c r="J395" s="278">
        <v>139.01666666666665</v>
      </c>
      <c r="K395" s="276">
        <v>135.44999999999999</v>
      </c>
      <c r="L395" s="276">
        <v>131.35</v>
      </c>
      <c r="M395" s="276">
        <v>46.197270000000003</v>
      </c>
    </row>
    <row r="396" spans="1:13">
      <c r="A396" s="267">
        <v>388</v>
      </c>
      <c r="B396" s="276" t="s">
        <v>503</v>
      </c>
      <c r="C396" s="277">
        <v>133.6</v>
      </c>
      <c r="D396" s="278">
        <v>133.35</v>
      </c>
      <c r="E396" s="278">
        <v>132.29999999999998</v>
      </c>
      <c r="F396" s="278">
        <v>131</v>
      </c>
      <c r="G396" s="278">
        <v>129.94999999999999</v>
      </c>
      <c r="H396" s="278">
        <v>134.64999999999998</v>
      </c>
      <c r="I396" s="278">
        <v>135.69999999999999</v>
      </c>
      <c r="J396" s="278">
        <v>136.99999999999997</v>
      </c>
      <c r="K396" s="276">
        <v>134.4</v>
      </c>
      <c r="L396" s="276">
        <v>132.05000000000001</v>
      </c>
      <c r="M396" s="276">
        <v>0.63380000000000003</v>
      </c>
    </row>
    <row r="397" spans="1:13">
      <c r="A397" s="267">
        <v>389</v>
      </c>
      <c r="B397" s="276" t="s">
        <v>504</v>
      </c>
      <c r="C397" s="277">
        <v>801.3</v>
      </c>
      <c r="D397" s="278">
        <v>803.2833333333333</v>
      </c>
      <c r="E397" s="278">
        <v>794.56666666666661</v>
      </c>
      <c r="F397" s="278">
        <v>787.83333333333326</v>
      </c>
      <c r="G397" s="278">
        <v>779.11666666666656</v>
      </c>
      <c r="H397" s="278">
        <v>810.01666666666665</v>
      </c>
      <c r="I397" s="278">
        <v>818.73333333333335</v>
      </c>
      <c r="J397" s="278">
        <v>825.4666666666667</v>
      </c>
      <c r="K397" s="276">
        <v>812</v>
      </c>
      <c r="L397" s="276">
        <v>796.55</v>
      </c>
      <c r="M397" s="276">
        <v>1.19421</v>
      </c>
    </row>
    <row r="398" spans="1:13">
      <c r="A398" s="267">
        <v>390</v>
      </c>
      <c r="B398" s="276" t="s">
        <v>170</v>
      </c>
      <c r="C398" s="277">
        <v>1995.5</v>
      </c>
      <c r="D398" s="278">
        <v>1992.75</v>
      </c>
      <c r="E398" s="278">
        <v>1978.3</v>
      </c>
      <c r="F398" s="278">
        <v>1961.1</v>
      </c>
      <c r="G398" s="278">
        <v>1946.6499999999999</v>
      </c>
      <c r="H398" s="278">
        <v>2009.95</v>
      </c>
      <c r="I398" s="278">
        <v>2024.3999999999999</v>
      </c>
      <c r="J398" s="278">
        <v>2041.6000000000001</v>
      </c>
      <c r="K398" s="276">
        <v>2007.2</v>
      </c>
      <c r="L398" s="276">
        <v>1975.55</v>
      </c>
      <c r="M398" s="276">
        <v>101.73132</v>
      </c>
    </row>
    <row r="399" spans="1:13">
      <c r="A399" s="267">
        <v>391</v>
      </c>
      <c r="B399" s="276" t="s">
        <v>519</v>
      </c>
      <c r="C399" s="277">
        <v>12</v>
      </c>
      <c r="D399" s="278">
        <v>12.016666666666666</v>
      </c>
      <c r="E399" s="278">
        <v>11.583333333333332</v>
      </c>
      <c r="F399" s="278">
        <v>11.166666666666666</v>
      </c>
      <c r="G399" s="278">
        <v>10.733333333333333</v>
      </c>
      <c r="H399" s="278">
        <v>12.433333333333332</v>
      </c>
      <c r="I399" s="278">
        <v>12.866666666666665</v>
      </c>
      <c r="J399" s="278">
        <v>13.283333333333331</v>
      </c>
      <c r="K399" s="276">
        <v>12.45</v>
      </c>
      <c r="L399" s="276">
        <v>11.6</v>
      </c>
      <c r="M399" s="276">
        <v>27.419550000000001</v>
      </c>
    </row>
    <row r="400" spans="1:13">
      <c r="A400" s="267">
        <v>392</v>
      </c>
      <c r="B400" s="276" t="s">
        <v>508</v>
      </c>
      <c r="C400" s="277">
        <v>234.45</v>
      </c>
      <c r="D400" s="278">
        <v>235.26666666666665</v>
      </c>
      <c r="E400" s="278">
        <v>232.18333333333331</v>
      </c>
      <c r="F400" s="278">
        <v>229.91666666666666</v>
      </c>
      <c r="G400" s="278">
        <v>226.83333333333331</v>
      </c>
      <c r="H400" s="278">
        <v>237.5333333333333</v>
      </c>
      <c r="I400" s="278">
        <v>240.61666666666667</v>
      </c>
      <c r="J400" s="278">
        <v>242.8833333333333</v>
      </c>
      <c r="K400" s="276">
        <v>238.35</v>
      </c>
      <c r="L400" s="276">
        <v>233</v>
      </c>
      <c r="M400" s="276">
        <v>1.11927</v>
      </c>
    </row>
    <row r="401" spans="1:13">
      <c r="A401" s="267">
        <v>393</v>
      </c>
      <c r="B401" s="276" t="s">
        <v>495</v>
      </c>
      <c r="C401" s="277">
        <v>269.2</v>
      </c>
      <c r="D401" s="278">
        <v>269.51666666666671</v>
      </c>
      <c r="E401" s="278">
        <v>266.53333333333342</v>
      </c>
      <c r="F401" s="278">
        <v>263.86666666666673</v>
      </c>
      <c r="G401" s="278">
        <v>260.88333333333344</v>
      </c>
      <c r="H401" s="278">
        <v>272.18333333333339</v>
      </c>
      <c r="I401" s="278">
        <v>275.16666666666663</v>
      </c>
      <c r="J401" s="278">
        <v>277.83333333333337</v>
      </c>
      <c r="K401" s="276">
        <v>272.5</v>
      </c>
      <c r="L401" s="276">
        <v>266.85000000000002</v>
      </c>
      <c r="M401" s="276">
        <v>6.4377700000000004</v>
      </c>
    </row>
    <row r="402" spans="1:13">
      <c r="A402" s="267">
        <v>394</v>
      </c>
      <c r="B402" s="276" t="s">
        <v>512</v>
      </c>
      <c r="C402" s="277">
        <v>61.6</v>
      </c>
      <c r="D402" s="278">
        <v>61.966666666666661</v>
      </c>
      <c r="E402" s="278">
        <v>60.433333333333323</v>
      </c>
      <c r="F402" s="278">
        <v>59.266666666666659</v>
      </c>
      <c r="G402" s="278">
        <v>57.73333333333332</v>
      </c>
      <c r="H402" s="278">
        <v>63.133333333333326</v>
      </c>
      <c r="I402" s="278">
        <v>64.666666666666671</v>
      </c>
      <c r="J402" s="278">
        <v>65.833333333333329</v>
      </c>
      <c r="K402" s="276">
        <v>63.5</v>
      </c>
      <c r="L402" s="276">
        <v>60.8</v>
      </c>
      <c r="M402" s="276">
        <v>5.39</v>
      </c>
    </row>
    <row r="403" spans="1:13">
      <c r="A403" s="267">
        <v>395</v>
      </c>
      <c r="B403" s="276" t="s">
        <v>171</v>
      </c>
      <c r="C403" s="277">
        <v>69.75</v>
      </c>
      <c r="D403" s="278">
        <v>68.100000000000009</v>
      </c>
      <c r="E403" s="278">
        <v>65.300000000000011</v>
      </c>
      <c r="F403" s="278">
        <v>60.85</v>
      </c>
      <c r="G403" s="278">
        <v>58.050000000000004</v>
      </c>
      <c r="H403" s="278">
        <v>72.550000000000011</v>
      </c>
      <c r="I403" s="278">
        <v>75.349999999999994</v>
      </c>
      <c r="J403" s="278">
        <v>79.800000000000026</v>
      </c>
      <c r="K403" s="276">
        <v>70.900000000000006</v>
      </c>
      <c r="L403" s="276">
        <v>63.65</v>
      </c>
      <c r="M403" s="276">
        <v>741.51917000000003</v>
      </c>
    </row>
    <row r="404" spans="1:13">
      <c r="A404" s="267">
        <v>396</v>
      </c>
      <c r="B404" s="276" t="s">
        <v>513</v>
      </c>
      <c r="C404" s="277">
        <v>8329.75</v>
      </c>
      <c r="D404" s="278">
        <v>8293.5833333333339</v>
      </c>
      <c r="E404" s="278">
        <v>8216.1666666666679</v>
      </c>
      <c r="F404" s="278">
        <v>8102.5833333333339</v>
      </c>
      <c r="G404" s="278">
        <v>8025.1666666666679</v>
      </c>
      <c r="H404" s="278">
        <v>8407.1666666666679</v>
      </c>
      <c r="I404" s="278">
        <v>8484.5833333333358</v>
      </c>
      <c r="J404" s="278">
        <v>8598.1666666666679</v>
      </c>
      <c r="K404" s="276">
        <v>8371</v>
      </c>
      <c r="L404" s="276">
        <v>8180</v>
      </c>
      <c r="M404" s="276">
        <v>0.13639999999999999</v>
      </c>
    </row>
    <row r="405" spans="1:13">
      <c r="A405" s="267">
        <v>397</v>
      </c>
      <c r="B405" s="276" t="s">
        <v>3523</v>
      </c>
      <c r="C405" s="277">
        <v>850.85</v>
      </c>
      <c r="D405" s="278">
        <v>848.5</v>
      </c>
      <c r="E405" s="278">
        <v>843.5</v>
      </c>
      <c r="F405" s="278">
        <v>836.15</v>
      </c>
      <c r="G405" s="278">
        <v>831.15</v>
      </c>
      <c r="H405" s="278">
        <v>855.85</v>
      </c>
      <c r="I405" s="278">
        <v>860.85</v>
      </c>
      <c r="J405" s="278">
        <v>868.2</v>
      </c>
      <c r="K405" s="276">
        <v>853.5</v>
      </c>
      <c r="L405" s="276">
        <v>841.15</v>
      </c>
      <c r="M405" s="276">
        <v>9.0638000000000005</v>
      </c>
    </row>
    <row r="406" spans="1:13">
      <c r="A406" s="267">
        <v>398</v>
      </c>
      <c r="B406" s="276" t="s">
        <v>280</v>
      </c>
      <c r="C406" s="277">
        <v>902.95</v>
      </c>
      <c r="D406" s="278">
        <v>901.58333333333337</v>
      </c>
      <c r="E406" s="278">
        <v>892.16666666666674</v>
      </c>
      <c r="F406" s="278">
        <v>881.38333333333333</v>
      </c>
      <c r="G406" s="278">
        <v>871.9666666666667</v>
      </c>
      <c r="H406" s="278">
        <v>912.36666666666679</v>
      </c>
      <c r="I406" s="278">
        <v>921.78333333333353</v>
      </c>
      <c r="J406" s="278">
        <v>932.56666666666683</v>
      </c>
      <c r="K406" s="276">
        <v>911</v>
      </c>
      <c r="L406" s="276">
        <v>890.8</v>
      </c>
      <c r="M406" s="276">
        <v>19.698260000000001</v>
      </c>
    </row>
    <row r="407" spans="1:13">
      <c r="A407" s="267">
        <v>399</v>
      </c>
      <c r="B407" s="276" t="s">
        <v>172</v>
      </c>
      <c r="C407" s="277">
        <v>276.89999999999998</v>
      </c>
      <c r="D407" s="278">
        <v>276.0333333333333</v>
      </c>
      <c r="E407" s="278">
        <v>273.36666666666662</v>
      </c>
      <c r="F407" s="278">
        <v>269.83333333333331</v>
      </c>
      <c r="G407" s="278">
        <v>267.16666666666663</v>
      </c>
      <c r="H407" s="278">
        <v>279.56666666666661</v>
      </c>
      <c r="I407" s="278">
        <v>282.23333333333335</v>
      </c>
      <c r="J407" s="278">
        <v>285.76666666666659</v>
      </c>
      <c r="K407" s="276">
        <v>278.7</v>
      </c>
      <c r="L407" s="276">
        <v>272.5</v>
      </c>
      <c r="M407" s="276">
        <v>309.71893999999998</v>
      </c>
    </row>
    <row r="408" spans="1:13">
      <c r="A408" s="267">
        <v>400</v>
      </c>
      <c r="B408" s="276" t="s">
        <v>514</v>
      </c>
      <c r="C408" s="277">
        <v>4648.3</v>
      </c>
      <c r="D408" s="278">
        <v>4636.7666666666664</v>
      </c>
      <c r="E408" s="278">
        <v>4523.5333333333328</v>
      </c>
      <c r="F408" s="278">
        <v>4398.7666666666664</v>
      </c>
      <c r="G408" s="278">
        <v>4285.5333333333328</v>
      </c>
      <c r="H408" s="278">
        <v>4761.5333333333328</v>
      </c>
      <c r="I408" s="278">
        <v>4874.7666666666664</v>
      </c>
      <c r="J408" s="278">
        <v>4999.5333333333328</v>
      </c>
      <c r="K408" s="276">
        <v>4750</v>
      </c>
      <c r="L408" s="276">
        <v>4512</v>
      </c>
      <c r="M408" s="276">
        <v>0.20322999999999999</v>
      </c>
    </row>
    <row r="409" spans="1:13">
      <c r="A409" s="267">
        <v>401</v>
      </c>
      <c r="B409" s="276" t="s">
        <v>2402</v>
      </c>
      <c r="C409" s="277">
        <v>85.7</v>
      </c>
      <c r="D409" s="278">
        <v>84.566666666666663</v>
      </c>
      <c r="E409" s="278">
        <v>83.133333333333326</v>
      </c>
      <c r="F409" s="278">
        <v>80.566666666666663</v>
      </c>
      <c r="G409" s="278">
        <v>79.133333333333326</v>
      </c>
      <c r="H409" s="278">
        <v>87.133333333333326</v>
      </c>
      <c r="I409" s="278">
        <v>88.566666666666663</v>
      </c>
      <c r="J409" s="278">
        <v>91.133333333333326</v>
      </c>
      <c r="K409" s="276">
        <v>86</v>
      </c>
      <c r="L409" s="276">
        <v>82</v>
      </c>
      <c r="M409" s="276">
        <v>5.63009</v>
      </c>
    </row>
    <row r="410" spans="1:13">
      <c r="A410" s="267">
        <v>402</v>
      </c>
      <c r="B410" s="276" t="s">
        <v>2404</v>
      </c>
      <c r="C410" s="277">
        <v>89.8</v>
      </c>
      <c r="D410" s="278">
        <v>88.533333333333346</v>
      </c>
      <c r="E410" s="278">
        <v>85.266666666666694</v>
      </c>
      <c r="F410" s="278">
        <v>80.733333333333348</v>
      </c>
      <c r="G410" s="278">
        <v>77.466666666666697</v>
      </c>
      <c r="H410" s="278">
        <v>93.066666666666691</v>
      </c>
      <c r="I410" s="278">
        <v>96.333333333333343</v>
      </c>
      <c r="J410" s="278">
        <v>100.86666666666669</v>
      </c>
      <c r="K410" s="276">
        <v>91.8</v>
      </c>
      <c r="L410" s="276">
        <v>84</v>
      </c>
      <c r="M410" s="276">
        <v>61.338819999999998</v>
      </c>
    </row>
    <row r="411" spans="1:13">
      <c r="A411" s="267">
        <v>403</v>
      </c>
      <c r="B411" s="276" t="s">
        <v>2412</v>
      </c>
      <c r="C411" s="277">
        <v>169.75</v>
      </c>
      <c r="D411" s="278">
        <v>169.48333333333332</v>
      </c>
      <c r="E411" s="278">
        <v>168.56666666666663</v>
      </c>
      <c r="F411" s="278">
        <v>167.38333333333333</v>
      </c>
      <c r="G411" s="278">
        <v>166.46666666666664</v>
      </c>
      <c r="H411" s="278">
        <v>170.66666666666663</v>
      </c>
      <c r="I411" s="278">
        <v>171.58333333333331</v>
      </c>
      <c r="J411" s="278">
        <v>172.76666666666662</v>
      </c>
      <c r="K411" s="276">
        <v>170.4</v>
      </c>
      <c r="L411" s="276">
        <v>168.3</v>
      </c>
      <c r="M411" s="276">
        <v>3.0388500000000001</v>
      </c>
    </row>
    <row r="412" spans="1:13">
      <c r="A412" s="267">
        <v>404</v>
      </c>
      <c r="B412" s="276" t="s">
        <v>516</v>
      </c>
      <c r="C412" s="277">
        <v>1716.65</v>
      </c>
      <c r="D412" s="278">
        <v>1705.7666666666667</v>
      </c>
      <c r="E412" s="278">
        <v>1687.3333333333333</v>
      </c>
      <c r="F412" s="278">
        <v>1658.0166666666667</v>
      </c>
      <c r="G412" s="278">
        <v>1639.5833333333333</v>
      </c>
      <c r="H412" s="278">
        <v>1735.0833333333333</v>
      </c>
      <c r="I412" s="278">
        <v>1753.5166666666667</v>
      </c>
      <c r="J412" s="278">
        <v>1782.8333333333333</v>
      </c>
      <c r="K412" s="276">
        <v>1724.2</v>
      </c>
      <c r="L412" s="276">
        <v>1676.45</v>
      </c>
      <c r="M412" s="276">
        <v>7.8140000000000001E-2</v>
      </c>
    </row>
    <row r="413" spans="1:13">
      <c r="A413" s="267">
        <v>405</v>
      </c>
      <c r="B413" s="276" t="s">
        <v>518</v>
      </c>
      <c r="C413" s="277">
        <v>199.75</v>
      </c>
      <c r="D413" s="278">
        <v>200.95000000000002</v>
      </c>
      <c r="E413" s="278">
        <v>197.45000000000005</v>
      </c>
      <c r="F413" s="278">
        <v>195.15000000000003</v>
      </c>
      <c r="G413" s="278">
        <v>191.65000000000006</v>
      </c>
      <c r="H413" s="278">
        <v>203.25000000000003</v>
      </c>
      <c r="I413" s="278">
        <v>206.74999999999997</v>
      </c>
      <c r="J413" s="278">
        <v>209.05</v>
      </c>
      <c r="K413" s="276">
        <v>204.45</v>
      </c>
      <c r="L413" s="276">
        <v>198.65</v>
      </c>
      <c r="M413" s="276">
        <v>1.2785</v>
      </c>
    </row>
    <row r="414" spans="1:13">
      <c r="A414" s="267">
        <v>406</v>
      </c>
      <c r="B414" s="276" t="s">
        <v>173</v>
      </c>
      <c r="C414" s="277">
        <v>24599.95</v>
      </c>
      <c r="D414" s="278">
        <v>24350.516666666666</v>
      </c>
      <c r="E414" s="278">
        <v>23999.433333333334</v>
      </c>
      <c r="F414" s="278">
        <v>23398.916666666668</v>
      </c>
      <c r="G414" s="278">
        <v>23047.833333333336</v>
      </c>
      <c r="H414" s="278">
        <v>24951.033333333333</v>
      </c>
      <c r="I414" s="278">
        <v>25302.116666666669</v>
      </c>
      <c r="J414" s="278">
        <v>25902.633333333331</v>
      </c>
      <c r="K414" s="276">
        <v>24701.599999999999</v>
      </c>
      <c r="L414" s="276">
        <v>23750</v>
      </c>
      <c r="M414" s="276">
        <v>0.57743</v>
      </c>
    </row>
    <row r="415" spans="1:13">
      <c r="A415" s="267">
        <v>407</v>
      </c>
      <c r="B415" s="276" t="s">
        <v>520</v>
      </c>
      <c r="C415" s="277">
        <v>1062.9000000000001</v>
      </c>
      <c r="D415" s="278">
        <v>1067.6166666666668</v>
      </c>
      <c r="E415" s="278">
        <v>1055.2833333333335</v>
      </c>
      <c r="F415" s="278">
        <v>1047.6666666666667</v>
      </c>
      <c r="G415" s="278">
        <v>1035.3333333333335</v>
      </c>
      <c r="H415" s="278">
        <v>1075.2333333333336</v>
      </c>
      <c r="I415" s="278">
        <v>1087.5666666666666</v>
      </c>
      <c r="J415" s="278">
        <v>1095.1833333333336</v>
      </c>
      <c r="K415" s="276">
        <v>1079.95</v>
      </c>
      <c r="L415" s="276">
        <v>1060</v>
      </c>
      <c r="M415" s="276">
        <v>8.6110000000000006E-2</v>
      </c>
    </row>
    <row r="416" spans="1:13">
      <c r="A416" s="267">
        <v>408</v>
      </c>
      <c r="B416" s="276" t="s">
        <v>174</v>
      </c>
      <c r="C416" s="277">
        <v>1573.35</v>
      </c>
      <c r="D416" s="278">
        <v>1571.95</v>
      </c>
      <c r="E416" s="278">
        <v>1561.9</v>
      </c>
      <c r="F416" s="278">
        <v>1550.45</v>
      </c>
      <c r="G416" s="278">
        <v>1540.4</v>
      </c>
      <c r="H416" s="278">
        <v>1583.4</v>
      </c>
      <c r="I416" s="278">
        <v>1593.4499999999998</v>
      </c>
      <c r="J416" s="278">
        <v>1604.9</v>
      </c>
      <c r="K416" s="276">
        <v>1582</v>
      </c>
      <c r="L416" s="276">
        <v>1560.5</v>
      </c>
      <c r="M416" s="276">
        <v>1.94774</v>
      </c>
    </row>
    <row r="417" spans="1:13">
      <c r="A417" s="267">
        <v>409</v>
      </c>
      <c r="B417" s="276" t="s">
        <v>515</v>
      </c>
      <c r="C417" s="277">
        <v>437.75</v>
      </c>
      <c r="D417" s="278">
        <v>438.13333333333338</v>
      </c>
      <c r="E417" s="278">
        <v>431.26666666666677</v>
      </c>
      <c r="F417" s="278">
        <v>424.78333333333336</v>
      </c>
      <c r="G417" s="278">
        <v>417.91666666666674</v>
      </c>
      <c r="H417" s="278">
        <v>444.61666666666679</v>
      </c>
      <c r="I417" s="278">
        <v>451.48333333333346</v>
      </c>
      <c r="J417" s="278">
        <v>457.96666666666681</v>
      </c>
      <c r="K417" s="276">
        <v>445</v>
      </c>
      <c r="L417" s="276">
        <v>431.65</v>
      </c>
      <c r="M417" s="276">
        <v>1.14072</v>
      </c>
    </row>
    <row r="418" spans="1:13">
      <c r="A418" s="267">
        <v>410</v>
      </c>
      <c r="B418" s="276" t="s">
        <v>510</v>
      </c>
      <c r="C418" s="277">
        <v>25.3</v>
      </c>
      <c r="D418" s="278">
        <v>25.366666666666671</v>
      </c>
      <c r="E418" s="278">
        <v>25.13333333333334</v>
      </c>
      <c r="F418" s="278">
        <v>24.966666666666669</v>
      </c>
      <c r="G418" s="278">
        <v>24.733333333333338</v>
      </c>
      <c r="H418" s="278">
        <v>25.533333333333342</v>
      </c>
      <c r="I418" s="278">
        <v>25.766666666666669</v>
      </c>
      <c r="J418" s="278">
        <v>25.933333333333344</v>
      </c>
      <c r="K418" s="276">
        <v>25.6</v>
      </c>
      <c r="L418" s="276">
        <v>25.2</v>
      </c>
      <c r="M418" s="276">
        <v>11.79965</v>
      </c>
    </row>
    <row r="419" spans="1:13">
      <c r="A419" s="267">
        <v>411</v>
      </c>
      <c r="B419" s="276" t="s">
        <v>511</v>
      </c>
      <c r="C419" s="277">
        <v>1716.3</v>
      </c>
      <c r="D419" s="278">
        <v>1721.2166666666665</v>
      </c>
      <c r="E419" s="278">
        <v>1705.083333333333</v>
      </c>
      <c r="F419" s="278">
        <v>1693.8666666666666</v>
      </c>
      <c r="G419" s="278">
        <v>1677.7333333333331</v>
      </c>
      <c r="H419" s="278">
        <v>1732.4333333333329</v>
      </c>
      <c r="I419" s="278">
        <v>1748.5666666666666</v>
      </c>
      <c r="J419" s="278">
        <v>1759.7833333333328</v>
      </c>
      <c r="K419" s="276">
        <v>1737.35</v>
      </c>
      <c r="L419" s="276">
        <v>1710</v>
      </c>
      <c r="M419" s="276">
        <v>0.33572999999999997</v>
      </c>
    </row>
    <row r="420" spans="1:13">
      <c r="A420" s="267">
        <v>412</v>
      </c>
      <c r="B420" s="276" t="s">
        <v>521</v>
      </c>
      <c r="C420" s="277">
        <v>382.5</v>
      </c>
      <c r="D420" s="278">
        <v>373.0333333333333</v>
      </c>
      <c r="E420" s="278">
        <v>357.06666666666661</v>
      </c>
      <c r="F420" s="278">
        <v>331.63333333333333</v>
      </c>
      <c r="G420" s="278">
        <v>315.66666666666663</v>
      </c>
      <c r="H420" s="278">
        <v>398.46666666666658</v>
      </c>
      <c r="I420" s="278">
        <v>414.43333333333328</v>
      </c>
      <c r="J420" s="278">
        <v>439.86666666666656</v>
      </c>
      <c r="K420" s="276">
        <v>389</v>
      </c>
      <c r="L420" s="276">
        <v>347.6</v>
      </c>
      <c r="M420" s="276">
        <v>13.821809999999999</v>
      </c>
    </row>
    <row r="421" spans="1:13">
      <c r="A421" s="267">
        <v>413</v>
      </c>
      <c r="B421" s="276" t="s">
        <v>522</v>
      </c>
      <c r="C421" s="277">
        <v>1088.8</v>
      </c>
      <c r="D421" s="278">
        <v>1087.2666666666667</v>
      </c>
      <c r="E421" s="278">
        <v>1081.5333333333333</v>
      </c>
      <c r="F421" s="278">
        <v>1074.2666666666667</v>
      </c>
      <c r="G421" s="278">
        <v>1068.5333333333333</v>
      </c>
      <c r="H421" s="278">
        <v>1094.5333333333333</v>
      </c>
      <c r="I421" s="278">
        <v>1100.2666666666664</v>
      </c>
      <c r="J421" s="278">
        <v>1107.5333333333333</v>
      </c>
      <c r="K421" s="276">
        <v>1093</v>
      </c>
      <c r="L421" s="276">
        <v>1080</v>
      </c>
      <c r="M421" s="276">
        <v>0.17976</v>
      </c>
    </row>
    <row r="422" spans="1:13">
      <c r="A422" s="267">
        <v>414</v>
      </c>
      <c r="B422" s="276" t="s">
        <v>523</v>
      </c>
      <c r="C422" s="277">
        <v>398.05</v>
      </c>
      <c r="D422" s="278">
        <v>395.7166666666667</v>
      </c>
      <c r="E422" s="278">
        <v>390.43333333333339</v>
      </c>
      <c r="F422" s="278">
        <v>382.81666666666672</v>
      </c>
      <c r="G422" s="278">
        <v>377.53333333333342</v>
      </c>
      <c r="H422" s="278">
        <v>403.33333333333337</v>
      </c>
      <c r="I422" s="278">
        <v>408.61666666666667</v>
      </c>
      <c r="J422" s="278">
        <v>416.23333333333335</v>
      </c>
      <c r="K422" s="276">
        <v>401</v>
      </c>
      <c r="L422" s="276">
        <v>388.1</v>
      </c>
      <c r="M422" s="276">
        <v>4.8280799999999999</v>
      </c>
    </row>
    <row r="423" spans="1:13">
      <c r="A423" s="267">
        <v>415</v>
      </c>
      <c r="B423" s="276" t="s">
        <v>524</v>
      </c>
      <c r="C423" s="277">
        <v>9.0500000000000007</v>
      </c>
      <c r="D423" s="278">
        <v>9.1166666666666671</v>
      </c>
      <c r="E423" s="278">
        <v>8.9333333333333336</v>
      </c>
      <c r="F423" s="278">
        <v>8.8166666666666664</v>
      </c>
      <c r="G423" s="278">
        <v>8.6333333333333329</v>
      </c>
      <c r="H423" s="278">
        <v>9.2333333333333343</v>
      </c>
      <c r="I423" s="278">
        <v>9.4166666666666679</v>
      </c>
      <c r="J423" s="278">
        <v>9.533333333333335</v>
      </c>
      <c r="K423" s="276">
        <v>9.3000000000000007</v>
      </c>
      <c r="L423" s="276">
        <v>9</v>
      </c>
      <c r="M423" s="276">
        <v>114.27099</v>
      </c>
    </row>
    <row r="424" spans="1:13">
      <c r="A424" s="267">
        <v>416</v>
      </c>
      <c r="B424" s="276" t="s">
        <v>2516</v>
      </c>
      <c r="C424" s="285">
        <v>740.9</v>
      </c>
      <c r="D424" s="286">
        <v>742.5</v>
      </c>
      <c r="E424" s="286">
        <v>735</v>
      </c>
      <c r="F424" s="286">
        <v>729.1</v>
      </c>
      <c r="G424" s="286">
        <v>721.6</v>
      </c>
      <c r="H424" s="286">
        <v>748.4</v>
      </c>
      <c r="I424" s="286">
        <v>755.9</v>
      </c>
      <c r="J424" s="286">
        <v>761.8</v>
      </c>
      <c r="K424" s="287">
        <v>750</v>
      </c>
      <c r="L424" s="287">
        <v>736.6</v>
      </c>
      <c r="M424" s="287">
        <v>0.21027000000000001</v>
      </c>
    </row>
    <row r="425" spans="1:13">
      <c r="A425" s="267">
        <v>417</v>
      </c>
      <c r="B425" s="276" t="s">
        <v>527</v>
      </c>
      <c r="C425" s="276">
        <v>181.55</v>
      </c>
      <c r="D425" s="278">
        <v>181.9666666666667</v>
      </c>
      <c r="E425" s="278">
        <v>180.13333333333338</v>
      </c>
      <c r="F425" s="278">
        <v>178.7166666666667</v>
      </c>
      <c r="G425" s="278">
        <v>176.88333333333338</v>
      </c>
      <c r="H425" s="278">
        <v>183.38333333333338</v>
      </c>
      <c r="I425" s="278">
        <v>185.2166666666667</v>
      </c>
      <c r="J425" s="278">
        <v>186.63333333333338</v>
      </c>
      <c r="K425" s="276">
        <v>183.8</v>
      </c>
      <c r="L425" s="276">
        <v>180.55</v>
      </c>
      <c r="M425" s="276">
        <v>2.1025499999999999</v>
      </c>
    </row>
    <row r="426" spans="1:13">
      <c r="A426" s="267">
        <v>418</v>
      </c>
      <c r="B426" s="276" t="s">
        <v>2525</v>
      </c>
      <c r="C426" s="276">
        <v>95.15</v>
      </c>
      <c r="D426" s="278">
        <v>94.533333333333346</v>
      </c>
      <c r="E426" s="278">
        <v>91.616666666666688</v>
      </c>
      <c r="F426" s="278">
        <v>88.083333333333343</v>
      </c>
      <c r="G426" s="278">
        <v>85.166666666666686</v>
      </c>
      <c r="H426" s="278">
        <v>98.066666666666691</v>
      </c>
      <c r="I426" s="278">
        <v>100.98333333333335</v>
      </c>
      <c r="J426" s="278">
        <v>104.51666666666669</v>
      </c>
      <c r="K426" s="276">
        <v>97.45</v>
      </c>
      <c r="L426" s="276">
        <v>91</v>
      </c>
      <c r="M426" s="276">
        <v>67.976730000000003</v>
      </c>
    </row>
    <row r="427" spans="1:13">
      <c r="A427" s="267">
        <v>419</v>
      </c>
      <c r="B427" s="276" t="s">
        <v>175</v>
      </c>
      <c r="C427" s="276">
        <v>5516.95</v>
      </c>
      <c r="D427" s="278">
        <v>5529.4666666666672</v>
      </c>
      <c r="E427" s="278">
        <v>5467.4833333333345</v>
      </c>
      <c r="F427" s="278">
        <v>5418.0166666666673</v>
      </c>
      <c r="G427" s="278">
        <v>5356.0333333333347</v>
      </c>
      <c r="H427" s="278">
        <v>5578.9333333333343</v>
      </c>
      <c r="I427" s="278">
        <v>5640.9166666666679</v>
      </c>
      <c r="J427" s="278">
        <v>5690.3833333333341</v>
      </c>
      <c r="K427" s="276">
        <v>5591.45</v>
      </c>
      <c r="L427" s="276">
        <v>5480</v>
      </c>
      <c r="M427" s="276">
        <v>1.8672500000000001</v>
      </c>
    </row>
    <row r="428" spans="1:13">
      <c r="A428" s="267">
        <v>420</v>
      </c>
      <c r="B428" s="276" t="s">
        <v>176</v>
      </c>
      <c r="C428" s="276">
        <v>1039.05</v>
      </c>
      <c r="D428" s="278">
        <v>1042.1500000000001</v>
      </c>
      <c r="E428" s="278">
        <v>1029.3000000000002</v>
      </c>
      <c r="F428" s="278">
        <v>1019.5500000000002</v>
      </c>
      <c r="G428" s="278">
        <v>1006.7000000000003</v>
      </c>
      <c r="H428" s="278">
        <v>1051.9000000000001</v>
      </c>
      <c r="I428" s="278">
        <v>1064.75</v>
      </c>
      <c r="J428" s="278">
        <v>1074.5</v>
      </c>
      <c r="K428" s="276">
        <v>1055</v>
      </c>
      <c r="L428" s="276">
        <v>1032.4000000000001</v>
      </c>
      <c r="M428" s="276">
        <v>40.40813</v>
      </c>
    </row>
    <row r="429" spans="1:13">
      <c r="A429" s="267">
        <v>421</v>
      </c>
      <c r="B429" s="276" t="s">
        <v>177</v>
      </c>
      <c r="C429" s="276">
        <v>891.1</v>
      </c>
      <c r="D429" s="278">
        <v>894.56666666666661</v>
      </c>
      <c r="E429" s="278">
        <v>871.63333333333321</v>
      </c>
      <c r="F429" s="278">
        <v>852.16666666666663</v>
      </c>
      <c r="G429" s="278">
        <v>829.23333333333323</v>
      </c>
      <c r="H429" s="278">
        <v>914.03333333333319</v>
      </c>
      <c r="I429" s="278">
        <v>936.96666666666658</v>
      </c>
      <c r="J429" s="278">
        <v>956.43333333333317</v>
      </c>
      <c r="K429" s="276">
        <v>917.5</v>
      </c>
      <c r="L429" s="276">
        <v>875.1</v>
      </c>
      <c r="M429" s="276">
        <v>6.2540199999999997</v>
      </c>
    </row>
    <row r="430" spans="1:13">
      <c r="A430" s="267">
        <v>422</v>
      </c>
      <c r="B430" s="276" t="s">
        <v>525</v>
      </c>
      <c r="C430" s="276">
        <v>101.8</v>
      </c>
      <c r="D430" s="278">
        <v>99.266666666666666</v>
      </c>
      <c r="E430" s="278">
        <v>94.533333333333331</v>
      </c>
      <c r="F430" s="278">
        <v>87.266666666666666</v>
      </c>
      <c r="G430" s="278">
        <v>82.533333333333331</v>
      </c>
      <c r="H430" s="278">
        <v>106.53333333333333</v>
      </c>
      <c r="I430" s="278">
        <v>111.26666666666665</v>
      </c>
      <c r="J430" s="278">
        <v>118.53333333333333</v>
      </c>
      <c r="K430" s="276">
        <v>104</v>
      </c>
      <c r="L430" s="276">
        <v>92</v>
      </c>
      <c r="M430" s="276">
        <v>91.379630000000006</v>
      </c>
    </row>
    <row r="431" spans="1:13">
      <c r="A431" s="267">
        <v>423</v>
      </c>
      <c r="B431" s="276" t="s">
        <v>526</v>
      </c>
      <c r="C431" s="276">
        <v>478.55</v>
      </c>
      <c r="D431" s="278">
        <v>480.55</v>
      </c>
      <c r="E431" s="278">
        <v>468.20000000000005</v>
      </c>
      <c r="F431" s="278">
        <v>457.85</v>
      </c>
      <c r="G431" s="278">
        <v>445.50000000000006</v>
      </c>
      <c r="H431" s="278">
        <v>490.90000000000003</v>
      </c>
      <c r="I431" s="278">
        <v>503.25000000000006</v>
      </c>
      <c r="J431" s="278">
        <v>513.6</v>
      </c>
      <c r="K431" s="276">
        <v>492.9</v>
      </c>
      <c r="L431" s="276">
        <v>470.2</v>
      </c>
      <c r="M431" s="276">
        <v>1.7076</v>
      </c>
    </row>
    <row r="432" spans="1:13">
      <c r="A432" s="267">
        <v>424</v>
      </c>
      <c r="B432" s="276" t="s">
        <v>3387</v>
      </c>
      <c r="C432" s="276">
        <v>292.75</v>
      </c>
      <c r="D432" s="278">
        <v>293.65000000000003</v>
      </c>
      <c r="E432" s="278">
        <v>291.15000000000009</v>
      </c>
      <c r="F432" s="278">
        <v>289.55000000000007</v>
      </c>
      <c r="G432" s="278">
        <v>287.05000000000013</v>
      </c>
      <c r="H432" s="278">
        <v>295.25000000000006</v>
      </c>
      <c r="I432" s="278">
        <v>297.74999999999994</v>
      </c>
      <c r="J432" s="278">
        <v>299.35000000000002</v>
      </c>
      <c r="K432" s="276">
        <v>296.14999999999998</v>
      </c>
      <c r="L432" s="276">
        <v>292.05</v>
      </c>
      <c r="M432" s="276">
        <v>1.4767699999999999</v>
      </c>
    </row>
    <row r="433" spans="1:13">
      <c r="A433" s="267">
        <v>425</v>
      </c>
      <c r="B433" s="276" t="s">
        <v>529</v>
      </c>
      <c r="C433" s="276">
        <v>1816.85</v>
      </c>
      <c r="D433" s="278">
        <v>1805.5833333333333</v>
      </c>
      <c r="E433" s="278">
        <v>1771.2666666666664</v>
      </c>
      <c r="F433" s="278">
        <v>1725.6833333333332</v>
      </c>
      <c r="G433" s="278">
        <v>1691.3666666666663</v>
      </c>
      <c r="H433" s="278">
        <v>1851.1666666666665</v>
      </c>
      <c r="I433" s="278">
        <v>1885.4833333333336</v>
      </c>
      <c r="J433" s="278">
        <v>1931.0666666666666</v>
      </c>
      <c r="K433" s="276">
        <v>1839.9</v>
      </c>
      <c r="L433" s="276">
        <v>1760</v>
      </c>
      <c r="M433" s="276">
        <v>0.22333</v>
      </c>
    </row>
    <row r="434" spans="1:13">
      <c r="A434" s="267">
        <v>426</v>
      </c>
      <c r="B434" s="276" t="s">
        <v>530</v>
      </c>
      <c r="C434" s="276">
        <v>522.4</v>
      </c>
      <c r="D434" s="278">
        <v>522.13333333333333</v>
      </c>
      <c r="E434" s="278">
        <v>513.26666666666665</v>
      </c>
      <c r="F434" s="278">
        <v>504.13333333333333</v>
      </c>
      <c r="G434" s="278">
        <v>495.26666666666665</v>
      </c>
      <c r="H434" s="278">
        <v>531.26666666666665</v>
      </c>
      <c r="I434" s="278">
        <v>540.13333333333321</v>
      </c>
      <c r="J434" s="278">
        <v>549.26666666666665</v>
      </c>
      <c r="K434" s="276">
        <v>531</v>
      </c>
      <c r="L434" s="276">
        <v>513</v>
      </c>
      <c r="M434" s="276">
        <v>1.2520100000000001</v>
      </c>
    </row>
    <row r="435" spans="1:13">
      <c r="A435" s="267">
        <v>427</v>
      </c>
      <c r="B435" s="276" t="s">
        <v>178</v>
      </c>
      <c r="C435" s="276">
        <v>584</v>
      </c>
      <c r="D435" s="278">
        <v>586.83333333333337</v>
      </c>
      <c r="E435" s="278">
        <v>578.66666666666674</v>
      </c>
      <c r="F435" s="278">
        <v>573.33333333333337</v>
      </c>
      <c r="G435" s="278">
        <v>565.16666666666674</v>
      </c>
      <c r="H435" s="278">
        <v>592.16666666666674</v>
      </c>
      <c r="I435" s="278">
        <v>600.33333333333348</v>
      </c>
      <c r="J435" s="278">
        <v>605.66666666666674</v>
      </c>
      <c r="K435" s="276">
        <v>595</v>
      </c>
      <c r="L435" s="276">
        <v>581.5</v>
      </c>
      <c r="M435" s="276">
        <v>55.897030000000001</v>
      </c>
    </row>
    <row r="436" spans="1:13">
      <c r="A436" s="267">
        <v>428</v>
      </c>
      <c r="B436" s="276" t="s">
        <v>531</v>
      </c>
      <c r="C436" s="276">
        <v>356.05</v>
      </c>
      <c r="D436" s="278">
        <v>354</v>
      </c>
      <c r="E436" s="278">
        <v>346.15</v>
      </c>
      <c r="F436" s="278">
        <v>336.25</v>
      </c>
      <c r="G436" s="278">
        <v>328.4</v>
      </c>
      <c r="H436" s="278">
        <v>363.9</v>
      </c>
      <c r="I436" s="278">
        <v>371.75</v>
      </c>
      <c r="J436" s="278">
        <v>381.65</v>
      </c>
      <c r="K436" s="276">
        <v>361.85</v>
      </c>
      <c r="L436" s="276">
        <v>344.1</v>
      </c>
      <c r="M436" s="276">
        <v>3.3293599999999999</v>
      </c>
    </row>
    <row r="437" spans="1:13">
      <c r="A437" s="267">
        <v>429</v>
      </c>
      <c r="B437" s="276" t="s">
        <v>179</v>
      </c>
      <c r="C437" s="276">
        <v>480.5</v>
      </c>
      <c r="D437" s="278">
        <v>481.01666666666665</v>
      </c>
      <c r="E437" s="278">
        <v>474.5333333333333</v>
      </c>
      <c r="F437" s="278">
        <v>468.56666666666666</v>
      </c>
      <c r="G437" s="278">
        <v>462.08333333333331</v>
      </c>
      <c r="H437" s="278">
        <v>486.98333333333329</v>
      </c>
      <c r="I437" s="278">
        <v>493.46666666666664</v>
      </c>
      <c r="J437" s="278">
        <v>499.43333333333328</v>
      </c>
      <c r="K437" s="276">
        <v>487.5</v>
      </c>
      <c r="L437" s="276">
        <v>475.05</v>
      </c>
      <c r="M437" s="276">
        <v>17.480049999999999</v>
      </c>
    </row>
    <row r="438" spans="1:13">
      <c r="A438" s="267">
        <v>430</v>
      </c>
      <c r="B438" s="276" t="s">
        <v>532</v>
      </c>
      <c r="C438" s="276">
        <v>200.85</v>
      </c>
      <c r="D438" s="278">
        <v>200.4</v>
      </c>
      <c r="E438" s="278">
        <v>196.45000000000002</v>
      </c>
      <c r="F438" s="278">
        <v>192.05</v>
      </c>
      <c r="G438" s="278">
        <v>188.10000000000002</v>
      </c>
      <c r="H438" s="278">
        <v>204.8</v>
      </c>
      <c r="I438" s="278">
        <v>208.75</v>
      </c>
      <c r="J438" s="278">
        <v>213.15</v>
      </c>
      <c r="K438" s="276">
        <v>204.35</v>
      </c>
      <c r="L438" s="276">
        <v>196</v>
      </c>
      <c r="M438" s="276">
        <v>1.51814</v>
      </c>
    </row>
    <row r="439" spans="1:13">
      <c r="A439" s="267">
        <v>431</v>
      </c>
      <c r="B439" s="276" t="s">
        <v>533</v>
      </c>
      <c r="C439" s="276">
        <v>1639.95</v>
      </c>
      <c r="D439" s="278">
        <v>1651.3166666666666</v>
      </c>
      <c r="E439" s="278">
        <v>1622.6333333333332</v>
      </c>
      <c r="F439" s="278">
        <v>1605.3166666666666</v>
      </c>
      <c r="G439" s="278">
        <v>1576.6333333333332</v>
      </c>
      <c r="H439" s="278">
        <v>1668.6333333333332</v>
      </c>
      <c r="I439" s="278">
        <v>1697.3166666666666</v>
      </c>
      <c r="J439" s="278">
        <v>1714.6333333333332</v>
      </c>
      <c r="K439" s="276">
        <v>1680</v>
      </c>
      <c r="L439" s="276">
        <v>1634</v>
      </c>
      <c r="M439" s="276">
        <v>0.44573000000000002</v>
      </c>
    </row>
    <row r="440" spans="1:13">
      <c r="A440" s="267">
        <v>432</v>
      </c>
      <c r="B440" s="276" t="s">
        <v>534</v>
      </c>
      <c r="C440" s="276">
        <v>6.1</v>
      </c>
      <c r="D440" s="278">
        <v>6.0999999999999988</v>
      </c>
      <c r="E440" s="278">
        <v>6.0999999999999979</v>
      </c>
      <c r="F440" s="278">
        <v>6.0999999999999988</v>
      </c>
      <c r="G440" s="278">
        <v>6.0999999999999979</v>
      </c>
      <c r="H440" s="278">
        <v>6.0999999999999979</v>
      </c>
      <c r="I440" s="278">
        <v>6.1</v>
      </c>
      <c r="J440" s="278">
        <v>6.0999999999999979</v>
      </c>
      <c r="K440" s="276">
        <v>6.1</v>
      </c>
      <c r="L440" s="276">
        <v>6.1</v>
      </c>
      <c r="M440" s="276">
        <v>69.119230000000002</v>
      </c>
    </row>
    <row r="441" spans="1:13">
      <c r="A441" s="267">
        <v>433</v>
      </c>
      <c r="B441" s="276" t="s">
        <v>535</v>
      </c>
      <c r="C441" s="276">
        <v>137.55000000000001</v>
      </c>
      <c r="D441" s="278">
        <v>136.18333333333331</v>
      </c>
      <c r="E441" s="278">
        <v>133.01666666666662</v>
      </c>
      <c r="F441" s="278">
        <v>128.48333333333332</v>
      </c>
      <c r="G441" s="278">
        <v>125.31666666666663</v>
      </c>
      <c r="H441" s="278">
        <v>140.71666666666661</v>
      </c>
      <c r="I441" s="278">
        <v>143.8833333333333</v>
      </c>
      <c r="J441" s="278">
        <v>148.4166666666666</v>
      </c>
      <c r="K441" s="276">
        <v>139.35</v>
      </c>
      <c r="L441" s="276">
        <v>131.65</v>
      </c>
      <c r="M441" s="276">
        <v>1.69974</v>
      </c>
    </row>
    <row r="442" spans="1:13">
      <c r="A442" s="267">
        <v>434</v>
      </c>
      <c r="B442" s="276" t="s">
        <v>2593</v>
      </c>
      <c r="C442" s="276">
        <v>236.2</v>
      </c>
      <c r="D442" s="278">
        <v>234.73333333333335</v>
      </c>
      <c r="E442" s="278">
        <v>223.9666666666667</v>
      </c>
      <c r="F442" s="278">
        <v>211.73333333333335</v>
      </c>
      <c r="G442" s="278">
        <v>200.9666666666667</v>
      </c>
      <c r="H442" s="278">
        <v>246.9666666666667</v>
      </c>
      <c r="I442" s="278">
        <v>257.73333333333335</v>
      </c>
      <c r="J442" s="278">
        <v>269.9666666666667</v>
      </c>
      <c r="K442" s="276">
        <v>245.5</v>
      </c>
      <c r="L442" s="276">
        <v>222.5</v>
      </c>
      <c r="M442" s="276">
        <v>14.828889999999999</v>
      </c>
    </row>
    <row r="443" spans="1:13">
      <c r="A443" s="267">
        <v>435</v>
      </c>
      <c r="B443" s="276" t="s">
        <v>536</v>
      </c>
      <c r="C443" s="276">
        <v>1018.45</v>
      </c>
      <c r="D443" s="278">
        <v>1013.9499999999999</v>
      </c>
      <c r="E443" s="278">
        <v>998.89999999999986</v>
      </c>
      <c r="F443" s="278">
        <v>979.34999999999991</v>
      </c>
      <c r="G443" s="278">
        <v>964.29999999999984</v>
      </c>
      <c r="H443" s="278">
        <v>1033.5</v>
      </c>
      <c r="I443" s="278">
        <v>1048.5499999999997</v>
      </c>
      <c r="J443" s="278">
        <v>1068.0999999999999</v>
      </c>
      <c r="K443" s="276">
        <v>1029</v>
      </c>
      <c r="L443" s="276">
        <v>994.4</v>
      </c>
      <c r="M443" s="276">
        <v>0.78807000000000005</v>
      </c>
    </row>
    <row r="444" spans="1:13">
      <c r="A444" s="267">
        <v>436</v>
      </c>
      <c r="B444" s="276" t="s">
        <v>282</v>
      </c>
      <c r="C444" s="276">
        <v>610.4</v>
      </c>
      <c r="D444" s="278">
        <v>609.36666666666667</v>
      </c>
      <c r="E444" s="278">
        <v>602.0333333333333</v>
      </c>
      <c r="F444" s="278">
        <v>593.66666666666663</v>
      </c>
      <c r="G444" s="278">
        <v>586.33333333333326</v>
      </c>
      <c r="H444" s="278">
        <v>617.73333333333335</v>
      </c>
      <c r="I444" s="278">
        <v>625.06666666666661</v>
      </c>
      <c r="J444" s="278">
        <v>633.43333333333339</v>
      </c>
      <c r="K444" s="276">
        <v>616.70000000000005</v>
      </c>
      <c r="L444" s="276">
        <v>601</v>
      </c>
      <c r="M444" s="276">
        <v>3.4735900000000002</v>
      </c>
    </row>
    <row r="445" spans="1:13">
      <c r="A445" s="267">
        <v>437</v>
      </c>
      <c r="B445" s="276" t="s">
        <v>542</v>
      </c>
      <c r="C445" s="276">
        <v>52.8</v>
      </c>
      <c r="D445" s="278">
        <v>53.683333333333337</v>
      </c>
      <c r="E445" s="278">
        <v>51.666666666666671</v>
      </c>
      <c r="F445" s="278">
        <v>50.533333333333331</v>
      </c>
      <c r="G445" s="278">
        <v>48.516666666666666</v>
      </c>
      <c r="H445" s="278">
        <v>54.816666666666677</v>
      </c>
      <c r="I445" s="278">
        <v>56.833333333333343</v>
      </c>
      <c r="J445" s="278">
        <v>57.966666666666683</v>
      </c>
      <c r="K445" s="276">
        <v>55.7</v>
      </c>
      <c r="L445" s="276">
        <v>52.55</v>
      </c>
      <c r="M445" s="276">
        <v>56.059829999999998</v>
      </c>
    </row>
    <row r="446" spans="1:13">
      <c r="A446" s="267">
        <v>438</v>
      </c>
      <c r="B446" s="276" t="s">
        <v>2608</v>
      </c>
      <c r="C446" s="276">
        <v>12037.65</v>
      </c>
      <c r="D446" s="278">
        <v>12126.216666666667</v>
      </c>
      <c r="E446" s="278">
        <v>11867.433333333334</v>
      </c>
      <c r="F446" s="278">
        <v>11697.216666666667</v>
      </c>
      <c r="G446" s="278">
        <v>11438.433333333334</v>
      </c>
      <c r="H446" s="278">
        <v>12296.433333333334</v>
      </c>
      <c r="I446" s="278">
        <v>12555.216666666667</v>
      </c>
      <c r="J446" s="278">
        <v>12725.433333333334</v>
      </c>
      <c r="K446" s="276">
        <v>12385</v>
      </c>
      <c r="L446" s="276">
        <v>11956</v>
      </c>
      <c r="M446" s="276">
        <v>1.409E-2</v>
      </c>
    </row>
    <row r="447" spans="1:13">
      <c r="A447" s="267">
        <v>439</v>
      </c>
      <c r="B447" s="276" t="s">
        <v>2613</v>
      </c>
      <c r="C447" s="276">
        <v>1075.9000000000001</v>
      </c>
      <c r="D447" s="278">
        <v>1072.0666666666668</v>
      </c>
      <c r="E447" s="278">
        <v>1058.9333333333336</v>
      </c>
      <c r="F447" s="278">
        <v>1041.9666666666667</v>
      </c>
      <c r="G447" s="278">
        <v>1028.8333333333335</v>
      </c>
      <c r="H447" s="278">
        <v>1089.0333333333338</v>
      </c>
      <c r="I447" s="278">
        <v>1102.166666666667</v>
      </c>
      <c r="J447" s="278">
        <v>1119.1333333333339</v>
      </c>
      <c r="K447" s="276">
        <v>1085.2</v>
      </c>
      <c r="L447" s="276">
        <v>1055.0999999999999</v>
      </c>
      <c r="M447" s="276">
        <v>1.02742</v>
      </c>
    </row>
    <row r="448" spans="1:13">
      <c r="A448" s="267">
        <v>440</v>
      </c>
      <c r="B448" s="276" t="s">
        <v>3464</v>
      </c>
      <c r="C448" s="276">
        <v>594.35</v>
      </c>
      <c r="D448" s="278">
        <v>596.13333333333333</v>
      </c>
      <c r="E448" s="278">
        <v>588.26666666666665</v>
      </c>
      <c r="F448" s="278">
        <v>582.18333333333328</v>
      </c>
      <c r="G448" s="278">
        <v>574.31666666666661</v>
      </c>
      <c r="H448" s="278">
        <v>602.2166666666667</v>
      </c>
      <c r="I448" s="278">
        <v>610.08333333333326</v>
      </c>
      <c r="J448" s="278">
        <v>616.16666666666674</v>
      </c>
      <c r="K448" s="276">
        <v>604</v>
      </c>
      <c r="L448" s="276">
        <v>590.04999999999995</v>
      </c>
      <c r="M448" s="276">
        <v>22.979990000000001</v>
      </c>
    </row>
    <row r="449" spans="1:13">
      <c r="A449" s="267">
        <v>441</v>
      </c>
      <c r="B449" s="276" t="s">
        <v>182</v>
      </c>
      <c r="C449" s="276">
        <v>1851.65</v>
      </c>
      <c r="D449" s="278">
        <v>1844.2166666666665</v>
      </c>
      <c r="E449" s="278">
        <v>1828.4333333333329</v>
      </c>
      <c r="F449" s="278">
        <v>1805.2166666666665</v>
      </c>
      <c r="G449" s="278">
        <v>1789.4333333333329</v>
      </c>
      <c r="H449" s="278">
        <v>1867.4333333333329</v>
      </c>
      <c r="I449" s="278">
        <v>1883.2166666666662</v>
      </c>
      <c r="J449" s="278">
        <v>1906.4333333333329</v>
      </c>
      <c r="K449" s="276">
        <v>1860</v>
      </c>
      <c r="L449" s="276">
        <v>1821</v>
      </c>
      <c r="M449" s="276">
        <v>2.4502299999999999</v>
      </c>
    </row>
    <row r="450" spans="1:13">
      <c r="A450" s="267">
        <v>442</v>
      </c>
      <c r="B450" s="276" t="s">
        <v>543</v>
      </c>
      <c r="C450" s="276">
        <v>998.25</v>
      </c>
      <c r="D450" s="278">
        <v>1001.3333333333334</v>
      </c>
      <c r="E450" s="278">
        <v>988.2166666666667</v>
      </c>
      <c r="F450" s="278">
        <v>978.18333333333328</v>
      </c>
      <c r="G450" s="278">
        <v>965.06666666666661</v>
      </c>
      <c r="H450" s="278">
        <v>1011.3666666666668</v>
      </c>
      <c r="I450" s="278">
        <v>1024.4833333333333</v>
      </c>
      <c r="J450" s="278">
        <v>1034.5166666666669</v>
      </c>
      <c r="K450" s="276">
        <v>1014.45</v>
      </c>
      <c r="L450" s="276">
        <v>991.3</v>
      </c>
      <c r="M450" s="276">
        <v>0.20019000000000001</v>
      </c>
    </row>
    <row r="451" spans="1:13">
      <c r="A451" s="267">
        <v>443</v>
      </c>
      <c r="B451" s="276" t="s">
        <v>183</v>
      </c>
      <c r="C451" s="276">
        <v>184.15</v>
      </c>
      <c r="D451" s="278">
        <v>183.31666666666669</v>
      </c>
      <c r="E451" s="278">
        <v>181.23333333333338</v>
      </c>
      <c r="F451" s="278">
        <v>178.31666666666669</v>
      </c>
      <c r="G451" s="278">
        <v>176.23333333333338</v>
      </c>
      <c r="H451" s="278">
        <v>186.23333333333338</v>
      </c>
      <c r="I451" s="278">
        <v>188.31666666666669</v>
      </c>
      <c r="J451" s="278">
        <v>191.23333333333338</v>
      </c>
      <c r="K451" s="276">
        <v>185.4</v>
      </c>
      <c r="L451" s="276">
        <v>180.4</v>
      </c>
      <c r="M451" s="276">
        <v>385.76159000000001</v>
      </c>
    </row>
    <row r="452" spans="1:13">
      <c r="A452" s="267">
        <v>444</v>
      </c>
      <c r="B452" s="276" t="s">
        <v>184</v>
      </c>
      <c r="C452" s="276">
        <v>76.8</v>
      </c>
      <c r="D452" s="278">
        <v>76.216666666666669</v>
      </c>
      <c r="E452" s="278">
        <v>75.183333333333337</v>
      </c>
      <c r="F452" s="278">
        <v>73.566666666666663</v>
      </c>
      <c r="G452" s="278">
        <v>72.533333333333331</v>
      </c>
      <c r="H452" s="278">
        <v>77.833333333333343</v>
      </c>
      <c r="I452" s="278">
        <v>78.866666666666674</v>
      </c>
      <c r="J452" s="278">
        <v>80.483333333333348</v>
      </c>
      <c r="K452" s="276">
        <v>77.25</v>
      </c>
      <c r="L452" s="276">
        <v>74.599999999999994</v>
      </c>
      <c r="M452" s="276">
        <v>33.361840000000001</v>
      </c>
    </row>
    <row r="453" spans="1:13">
      <c r="A453" s="267">
        <v>445</v>
      </c>
      <c r="B453" s="276" t="s">
        <v>185</v>
      </c>
      <c r="C453" s="276">
        <v>75.8</v>
      </c>
      <c r="D453" s="278">
        <v>75.983333333333334</v>
      </c>
      <c r="E453" s="278">
        <v>75.016666666666666</v>
      </c>
      <c r="F453" s="278">
        <v>74.233333333333334</v>
      </c>
      <c r="G453" s="278">
        <v>73.266666666666666</v>
      </c>
      <c r="H453" s="278">
        <v>76.766666666666666</v>
      </c>
      <c r="I453" s="278">
        <v>77.733333333333334</v>
      </c>
      <c r="J453" s="278">
        <v>78.516666666666666</v>
      </c>
      <c r="K453" s="276">
        <v>76.95</v>
      </c>
      <c r="L453" s="276">
        <v>75.2</v>
      </c>
      <c r="M453" s="276">
        <v>179.18812</v>
      </c>
    </row>
    <row r="454" spans="1:13">
      <c r="A454" s="267">
        <v>446</v>
      </c>
      <c r="B454" s="276" t="s">
        <v>186</v>
      </c>
      <c r="C454" s="276">
        <v>640.45000000000005</v>
      </c>
      <c r="D454" s="278">
        <v>636.15</v>
      </c>
      <c r="E454" s="278">
        <v>628.34999999999991</v>
      </c>
      <c r="F454" s="278">
        <v>616.24999999999989</v>
      </c>
      <c r="G454" s="278">
        <v>608.44999999999982</v>
      </c>
      <c r="H454" s="278">
        <v>648.25</v>
      </c>
      <c r="I454" s="278">
        <v>656.05</v>
      </c>
      <c r="J454" s="278">
        <v>668.15000000000009</v>
      </c>
      <c r="K454" s="276">
        <v>643.95000000000005</v>
      </c>
      <c r="L454" s="276">
        <v>624.04999999999995</v>
      </c>
      <c r="M454" s="276">
        <v>115.14427999999999</v>
      </c>
    </row>
    <row r="455" spans="1:13">
      <c r="A455" s="267">
        <v>447</v>
      </c>
      <c r="B455" s="276" t="s">
        <v>2624</v>
      </c>
      <c r="C455" s="276">
        <v>39.9</v>
      </c>
      <c r="D455" s="278">
        <v>39.43333333333333</v>
      </c>
      <c r="E455" s="278">
        <v>38.766666666666659</v>
      </c>
      <c r="F455" s="278">
        <v>37.633333333333326</v>
      </c>
      <c r="G455" s="278">
        <v>36.966666666666654</v>
      </c>
      <c r="H455" s="278">
        <v>40.566666666666663</v>
      </c>
      <c r="I455" s="278">
        <v>41.233333333333334</v>
      </c>
      <c r="J455" s="278">
        <v>42.366666666666667</v>
      </c>
      <c r="K455" s="276">
        <v>40.1</v>
      </c>
      <c r="L455" s="276">
        <v>38.299999999999997</v>
      </c>
      <c r="M455" s="276">
        <v>64.370760000000004</v>
      </c>
    </row>
    <row r="456" spans="1:13">
      <c r="A456" s="267">
        <v>448</v>
      </c>
      <c r="B456" s="276" t="s">
        <v>537</v>
      </c>
      <c r="C456" s="276">
        <v>925</v>
      </c>
      <c r="D456" s="278">
        <v>921.66666666666663</v>
      </c>
      <c r="E456" s="278">
        <v>913.33333333333326</v>
      </c>
      <c r="F456" s="278">
        <v>901.66666666666663</v>
      </c>
      <c r="G456" s="278">
        <v>893.33333333333326</v>
      </c>
      <c r="H456" s="278">
        <v>933.33333333333326</v>
      </c>
      <c r="I456" s="278">
        <v>941.66666666666652</v>
      </c>
      <c r="J456" s="278">
        <v>953.33333333333326</v>
      </c>
      <c r="K456" s="276">
        <v>930</v>
      </c>
      <c r="L456" s="276">
        <v>910</v>
      </c>
      <c r="M456" s="276">
        <v>0.1694</v>
      </c>
    </row>
    <row r="457" spans="1:13">
      <c r="A457" s="267">
        <v>449</v>
      </c>
      <c r="B457" s="276" t="s">
        <v>538</v>
      </c>
      <c r="C457" s="276">
        <v>447.85</v>
      </c>
      <c r="D457" s="278">
        <v>448.36666666666662</v>
      </c>
      <c r="E457" s="278">
        <v>439.83333333333326</v>
      </c>
      <c r="F457" s="278">
        <v>431.81666666666666</v>
      </c>
      <c r="G457" s="278">
        <v>423.2833333333333</v>
      </c>
      <c r="H457" s="278">
        <v>456.38333333333321</v>
      </c>
      <c r="I457" s="278">
        <v>464.91666666666663</v>
      </c>
      <c r="J457" s="278">
        <v>472.93333333333317</v>
      </c>
      <c r="K457" s="276">
        <v>456.9</v>
      </c>
      <c r="L457" s="276">
        <v>440.35</v>
      </c>
      <c r="M457" s="276">
        <v>0.28652</v>
      </c>
    </row>
    <row r="458" spans="1:13">
      <c r="A458" s="267">
        <v>450</v>
      </c>
      <c r="B458" s="276" t="s">
        <v>187</v>
      </c>
      <c r="C458" s="276">
        <v>2909.3</v>
      </c>
      <c r="D458" s="278">
        <v>2919.6666666666665</v>
      </c>
      <c r="E458" s="278">
        <v>2891.6333333333332</v>
      </c>
      <c r="F458" s="278">
        <v>2873.9666666666667</v>
      </c>
      <c r="G458" s="278">
        <v>2845.9333333333334</v>
      </c>
      <c r="H458" s="278">
        <v>2937.333333333333</v>
      </c>
      <c r="I458" s="278">
        <v>2965.3666666666668</v>
      </c>
      <c r="J458" s="278">
        <v>2983.0333333333328</v>
      </c>
      <c r="K458" s="276">
        <v>2947.7</v>
      </c>
      <c r="L458" s="276">
        <v>2902</v>
      </c>
      <c r="M458" s="276">
        <v>26.37968</v>
      </c>
    </row>
    <row r="459" spans="1:13">
      <c r="A459" s="267">
        <v>451</v>
      </c>
      <c r="B459" s="276" t="s">
        <v>544</v>
      </c>
      <c r="C459" s="276">
        <v>2541.0500000000002</v>
      </c>
      <c r="D459" s="278">
        <v>2533.6833333333334</v>
      </c>
      <c r="E459" s="278">
        <v>2509.3666666666668</v>
      </c>
      <c r="F459" s="278">
        <v>2477.6833333333334</v>
      </c>
      <c r="G459" s="278">
        <v>2453.3666666666668</v>
      </c>
      <c r="H459" s="278">
        <v>2565.3666666666668</v>
      </c>
      <c r="I459" s="278">
        <v>2589.6833333333334</v>
      </c>
      <c r="J459" s="278">
        <v>2621.3666666666668</v>
      </c>
      <c r="K459" s="276">
        <v>2558</v>
      </c>
      <c r="L459" s="276">
        <v>2502</v>
      </c>
      <c r="M459" s="276">
        <v>0.13396</v>
      </c>
    </row>
    <row r="460" spans="1:13">
      <c r="A460" s="267">
        <v>452</v>
      </c>
      <c r="B460" s="276" t="s">
        <v>188</v>
      </c>
      <c r="C460" s="276">
        <v>983.25</v>
      </c>
      <c r="D460" s="278">
        <v>978.68333333333339</v>
      </c>
      <c r="E460" s="278">
        <v>972.36666666666679</v>
      </c>
      <c r="F460" s="278">
        <v>961.48333333333335</v>
      </c>
      <c r="G460" s="278">
        <v>955.16666666666674</v>
      </c>
      <c r="H460" s="278">
        <v>989.56666666666683</v>
      </c>
      <c r="I460" s="278">
        <v>995.88333333333344</v>
      </c>
      <c r="J460" s="278">
        <v>1006.7666666666669</v>
      </c>
      <c r="K460" s="276">
        <v>985</v>
      </c>
      <c r="L460" s="276">
        <v>967.8</v>
      </c>
      <c r="M460" s="276">
        <v>63.896050000000002</v>
      </c>
    </row>
    <row r="461" spans="1:13">
      <c r="A461" s="267">
        <v>453</v>
      </c>
      <c r="B461" s="276" t="s">
        <v>546</v>
      </c>
      <c r="C461" s="276">
        <v>907.15</v>
      </c>
      <c r="D461" s="278">
        <v>905.69999999999993</v>
      </c>
      <c r="E461" s="278">
        <v>896.44999999999982</v>
      </c>
      <c r="F461" s="278">
        <v>885.74999999999989</v>
      </c>
      <c r="G461" s="278">
        <v>876.49999999999977</v>
      </c>
      <c r="H461" s="278">
        <v>916.39999999999986</v>
      </c>
      <c r="I461" s="278">
        <v>925.65000000000009</v>
      </c>
      <c r="J461" s="278">
        <v>936.34999999999991</v>
      </c>
      <c r="K461" s="276">
        <v>914.95</v>
      </c>
      <c r="L461" s="276">
        <v>895</v>
      </c>
      <c r="M461" s="276">
        <v>0.25906000000000001</v>
      </c>
    </row>
    <row r="462" spans="1:13">
      <c r="A462" s="267">
        <v>454</v>
      </c>
      <c r="B462" s="276" t="s">
        <v>547</v>
      </c>
      <c r="C462" s="276">
        <v>908.4</v>
      </c>
      <c r="D462" s="278">
        <v>914.11666666666667</v>
      </c>
      <c r="E462" s="278">
        <v>900.2833333333333</v>
      </c>
      <c r="F462" s="278">
        <v>892.16666666666663</v>
      </c>
      <c r="G462" s="278">
        <v>878.33333333333326</v>
      </c>
      <c r="H462" s="278">
        <v>922.23333333333335</v>
      </c>
      <c r="I462" s="278">
        <v>936.06666666666661</v>
      </c>
      <c r="J462" s="278">
        <v>944.18333333333339</v>
      </c>
      <c r="K462" s="276">
        <v>927.95</v>
      </c>
      <c r="L462" s="276">
        <v>906</v>
      </c>
      <c r="M462" s="276">
        <v>0.84860999999999998</v>
      </c>
    </row>
    <row r="463" spans="1:13">
      <c r="A463" s="267">
        <v>455</v>
      </c>
      <c r="B463" s="276" t="s">
        <v>552</v>
      </c>
      <c r="C463" s="276">
        <v>793.3</v>
      </c>
      <c r="D463" s="278">
        <v>796.83333333333337</v>
      </c>
      <c r="E463" s="278">
        <v>787.4666666666667</v>
      </c>
      <c r="F463" s="278">
        <v>781.63333333333333</v>
      </c>
      <c r="G463" s="278">
        <v>772.26666666666665</v>
      </c>
      <c r="H463" s="278">
        <v>802.66666666666674</v>
      </c>
      <c r="I463" s="278">
        <v>812.0333333333333</v>
      </c>
      <c r="J463" s="278">
        <v>817.86666666666679</v>
      </c>
      <c r="K463" s="276">
        <v>806.2</v>
      </c>
      <c r="L463" s="276">
        <v>791</v>
      </c>
      <c r="M463" s="276">
        <v>0.34006999999999998</v>
      </c>
    </row>
    <row r="464" spans="1:13">
      <c r="A464" s="267">
        <v>456</v>
      </c>
      <c r="B464" s="276" t="s">
        <v>548</v>
      </c>
      <c r="C464" s="276">
        <v>49.8</v>
      </c>
      <c r="D464" s="278">
        <v>49.616666666666674</v>
      </c>
      <c r="E464" s="278">
        <v>48.383333333333347</v>
      </c>
      <c r="F464" s="278">
        <v>46.966666666666676</v>
      </c>
      <c r="G464" s="278">
        <v>45.733333333333348</v>
      </c>
      <c r="H464" s="278">
        <v>51.033333333333346</v>
      </c>
      <c r="I464" s="278">
        <v>52.266666666666666</v>
      </c>
      <c r="J464" s="278">
        <v>53.683333333333344</v>
      </c>
      <c r="K464" s="276">
        <v>50.85</v>
      </c>
      <c r="L464" s="276">
        <v>48.2</v>
      </c>
      <c r="M464" s="276">
        <v>21.13496</v>
      </c>
    </row>
    <row r="465" spans="1:13">
      <c r="A465" s="267">
        <v>457</v>
      </c>
      <c r="B465" s="276" t="s">
        <v>549</v>
      </c>
      <c r="C465" s="276">
        <v>1306.25</v>
      </c>
      <c r="D465" s="278">
        <v>1257.95</v>
      </c>
      <c r="E465" s="278">
        <v>1197.2</v>
      </c>
      <c r="F465" s="278">
        <v>1088.1500000000001</v>
      </c>
      <c r="G465" s="278">
        <v>1027.4000000000001</v>
      </c>
      <c r="H465" s="278">
        <v>1367</v>
      </c>
      <c r="I465" s="278">
        <v>1427.75</v>
      </c>
      <c r="J465" s="278">
        <v>1536.8</v>
      </c>
      <c r="K465" s="276">
        <v>1318.7</v>
      </c>
      <c r="L465" s="276">
        <v>1148.9000000000001</v>
      </c>
      <c r="M465" s="276">
        <v>3.9355099999999998</v>
      </c>
    </row>
    <row r="466" spans="1:13">
      <c r="A466" s="267">
        <v>458</v>
      </c>
      <c r="B466" s="244" t="s">
        <v>189</v>
      </c>
      <c r="C466" s="276">
        <v>1552.6</v>
      </c>
      <c r="D466" s="278">
        <v>1547.2</v>
      </c>
      <c r="E466" s="278">
        <v>1538.7</v>
      </c>
      <c r="F466" s="278">
        <v>1524.8</v>
      </c>
      <c r="G466" s="278">
        <v>1516.3</v>
      </c>
      <c r="H466" s="278">
        <v>1561.1000000000001</v>
      </c>
      <c r="I466" s="278">
        <v>1569.6000000000001</v>
      </c>
      <c r="J466" s="278">
        <v>1583.5000000000002</v>
      </c>
      <c r="K466" s="276">
        <v>1555.7</v>
      </c>
      <c r="L466" s="276">
        <v>1533.3</v>
      </c>
      <c r="M466" s="276">
        <v>11.5123</v>
      </c>
    </row>
    <row r="467" spans="1:13">
      <c r="A467" s="267">
        <v>459</v>
      </c>
      <c r="B467" s="244" t="s">
        <v>190</v>
      </c>
      <c r="C467" s="276">
        <v>2793</v>
      </c>
      <c r="D467" s="278">
        <v>2776.3333333333335</v>
      </c>
      <c r="E467" s="278">
        <v>2752.666666666667</v>
      </c>
      <c r="F467" s="278">
        <v>2712.3333333333335</v>
      </c>
      <c r="G467" s="278">
        <v>2688.666666666667</v>
      </c>
      <c r="H467" s="278">
        <v>2816.666666666667</v>
      </c>
      <c r="I467" s="278">
        <v>2840.3333333333339</v>
      </c>
      <c r="J467" s="278">
        <v>2880.666666666667</v>
      </c>
      <c r="K467" s="276">
        <v>2800</v>
      </c>
      <c r="L467" s="276">
        <v>2736</v>
      </c>
      <c r="M467" s="276">
        <v>3.0855299999999999</v>
      </c>
    </row>
    <row r="468" spans="1:13">
      <c r="A468" s="267">
        <v>460</v>
      </c>
      <c r="B468" s="244" t="s">
        <v>191</v>
      </c>
      <c r="C468" s="276">
        <v>319.60000000000002</v>
      </c>
      <c r="D468" s="278">
        <v>318.25</v>
      </c>
      <c r="E468" s="278">
        <v>315.60000000000002</v>
      </c>
      <c r="F468" s="278">
        <v>311.60000000000002</v>
      </c>
      <c r="G468" s="278">
        <v>308.95000000000005</v>
      </c>
      <c r="H468" s="278">
        <v>322.25</v>
      </c>
      <c r="I468" s="278">
        <v>324.89999999999998</v>
      </c>
      <c r="J468" s="278">
        <v>328.9</v>
      </c>
      <c r="K468" s="276">
        <v>320.89999999999998</v>
      </c>
      <c r="L468" s="276">
        <v>314.25</v>
      </c>
      <c r="M468" s="276">
        <v>6.1014499999999998</v>
      </c>
    </row>
    <row r="469" spans="1:13">
      <c r="A469" s="267">
        <v>461</v>
      </c>
      <c r="B469" s="244" t="s">
        <v>550</v>
      </c>
      <c r="C469" s="276">
        <v>677.55</v>
      </c>
      <c r="D469" s="278">
        <v>672.6</v>
      </c>
      <c r="E469" s="278">
        <v>654.95000000000005</v>
      </c>
      <c r="F469" s="278">
        <v>632.35</v>
      </c>
      <c r="G469" s="278">
        <v>614.70000000000005</v>
      </c>
      <c r="H469" s="278">
        <v>695.2</v>
      </c>
      <c r="I469" s="278">
        <v>712.84999999999991</v>
      </c>
      <c r="J469" s="278">
        <v>735.45</v>
      </c>
      <c r="K469" s="276">
        <v>690.25</v>
      </c>
      <c r="L469" s="276">
        <v>650</v>
      </c>
      <c r="M469" s="276">
        <v>6.6205999999999996</v>
      </c>
    </row>
    <row r="470" spans="1:13">
      <c r="A470" s="267">
        <v>462</v>
      </c>
      <c r="B470" s="244" t="s">
        <v>551</v>
      </c>
      <c r="C470" s="276">
        <v>9.6999999999999993</v>
      </c>
      <c r="D470" s="278">
        <v>9.6833333333333318</v>
      </c>
      <c r="E470" s="278">
        <v>9.5166666666666639</v>
      </c>
      <c r="F470" s="278">
        <v>9.3333333333333321</v>
      </c>
      <c r="G470" s="278">
        <v>9.1666666666666643</v>
      </c>
      <c r="H470" s="278">
        <v>9.8666666666666636</v>
      </c>
      <c r="I470" s="278">
        <v>10.033333333333331</v>
      </c>
      <c r="J470" s="278">
        <v>10.216666666666663</v>
      </c>
      <c r="K470" s="276">
        <v>9.85</v>
      </c>
      <c r="L470" s="276">
        <v>9.5</v>
      </c>
      <c r="M470" s="276">
        <v>110.05401000000001</v>
      </c>
    </row>
    <row r="471" spans="1:13">
      <c r="A471" s="267">
        <v>463</v>
      </c>
      <c r="B471" s="244" t="s">
        <v>539</v>
      </c>
      <c r="C471" s="276">
        <v>6177.25</v>
      </c>
      <c r="D471" s="278">
        <v>6190.416666666667</v>
      </c>
      <c r="E471" s="278">
        <v>6131.8333333333339</v>
      </c>
      <c r="F471" s="278">
        <v>6086.416666666667</v>
      </c>
      <c r="G471" s="278">
        <v>6027.8333333333339</v>
      </c>
      <c r="H471" s="278">
        <v>6235.8333333333339</v>
      </c>
      <c r="I471" s="278">
        <v>6294.4166666666679</v>
      </c>
      <c r="J471" s="278">
        <v>6339.8333333333339</v>
      </c>
      <c r="K471" s="276">
        <v>6249</v>
      </c>
      <c r="L471" s="276">
        <v>6145</v>
      </c>
      <c r="M471" s="276">
        <v>7.3499999999999996E-2</v>
      </c>
    </row>
    <row r="472" spans="1:13">
      <c r="A472" s="267">
        <v>464</v>
      </c>
      <c r="B472" s="244" t="s">
        <v>541</v>
      </c>
      <c r="C472" s="276">
        <v>31.05</v>
      </c>
      <c r="D472" s="278">
        <v>31.100000000000005</v>
      </c>
      <c r="E472" s="278">
        <v>30.800000000000011</v>
      </c>
      <c r="F472" s="276">
        <v>30.550000000000008</v>
      </c>
      <c r="G472" s="278">
        <v>30.250000000000014</v>
      </c>
      <c r="H472" s="278">
        <v>31.350000000000009</v>
      </c>
      <c r="I472" s="276">
        <v>31.65</v>
      </c>
      <c r="J472" s="278">
        <v>31.900000000000006</v>
      </c>
      <c r="K472" s="278">
        <v>31.4</v>
      </c>
      <c r="L472" s="276">
        <v>30.85</v>
      </c>
      <c r="M472" s="278">
        <v>25.22532</v>
      </c>
    </row>
    <row r="473" spans="1:13">
      <c r="A473" s="267">
        <v>465</v>
      </c>
      <c r="B473" s="244" t="s">
        <v>192</v>
      </c>
      <c r="C473" s="276">
        <v>486.5</v>
      </c>
      <c r="D473" s="278">
        <v>485.31666666666666</v>
      </c>
      <c r="E473" s="278">
        <v>481.18333333333334</v>
      </c>
      <c r="F473" s="276">
        <v>475.86666666666667</v>
      </c>
      <c r="G473" s="278">
        <v>471.73333333333335</v>
      </c>
      <c r="H473" s="278">
        <v>490.63333333333333</v>
      </c>
      <c r="I473" s="276">
        <v>494.76666666666665</v>
      </c>
      <c r="J473" s="278">
        <v>500.08333333333331</v>
      </c>
      <c r="K473" s="278">
        <v>489.45</v>
      </c>
      <c r="L473" s="276">
        <v>480</v>
      </c>
      <c r="M473" s="278">
        <v>8.3168600000000001</v>
      </c>
    </row>
    <row r="474" spans="1:13">
      <c r="A474" s="267">
        <v>466</v>
      </c>
      <c r="B474" s="244" t="s">
        <v>540</v>
      </c>
      <c r="C474" s="244">
        <v>229.6</v>
      </c>
      <c r="D474" s="288">
        <v>228.9666666666667</v>
      </c>
      <c r="E474" s="288">
        <v>226.93333333333339</v>
      </c>
      <c r="F474" s="288">
        <v>224.26666666666671</v>
      </c>
      <c r="G474" s="288">
        <v>222.23333333333341</v>
      </c>
      <c r="H474" s="288">
        <v>231.63333333333338</v>
      </c>
      <c r="I474" s="288">
        <v>233.66666666666669</v>
      </c>
      <c r="J474" s="288">
        <v>236.33333333333337</v>
      </c>
      <c r="K474" s="288">
        <v>231</v>
      </c>
      <c r="L474" s="288">
        <v>226.3</v>
      </c>
      <c r="M474" s="288">
        <v>1.4584699999999999</v>
      </c>
    </row>
    <row r="475" spans="1:13">
      <c r="A475" s="267">
        <v>467</v>
      </c>
      <c r="B475" s="244" t="s">
        <v>193</v>
      </c>
      <c r="C475" s="244">
        <v>1159.9000000000001</v>
      </c>
      <c r="D475" s="288">
        <v>1157.8999999999999</v>
      </c>
      <c r="E475" s="288">
        <v>1146.9999999999998</v>
      </c>
      <c r="F475" s="288">
        <v>1134.0999999999999</v>
      </c>
      <c r="G475" s="288">
        <v>1123.1999999999998</v>
      </c>
      <c r="H475" s="288">
        <v>1170.7999999999997</v>
      </c>
      <c r="I475" s="288">
        <v>1181.6999999999998</v>
      </c>
      <c r="J475" s="288">
        <v>1194.5999999999997</v>
      </c>
      <c r="K475" s="288">
        <v>1168.8</v>
      </c>
      <c r="L475" s="288">
        <v>1145</v>
      </c>
      <c r="M475" s="288">
        <v>6.96591</v>
      </c>
    </row>
    <row r="476" spans="1:13">
      <c r="A476" s="267">
        <v>468</v>
      </c>
      <c r="B476" s="244" t="s">
        <v>553</v>
      </c>
      <c r="C476" s="288">
        <v>12.65</v>
      </c>
      <c r="D476" s="288">
        <v>12.683333333333335</v>
      </c>
      <c r="E476" s="288">
        <v>12.56666666666667</v>
      </c>
      <c r="F476" s="288">
        <v>12.483333333333334</v>
      </c>
      <c r="G476" s="288">
        <v>12.366666666666669</v>
      </c>
      <c r="H476" s="288">
        <v>12.766666666666671</v>
      </c>
      <c r="I476" s="288">
        <v>12.883333333333335</v>
      </c>
      <c r="J476" s="288">
        <v>12.966666666666672</v>
      </c>
      <c r="K476" s="288">
        <v>12.8</v>
      </c>
      <c r="L476" s="288">
        <v>12.6</v>
      </c>
      <c r="M476" s="288">
        <v>9.6393599999999999</v>
      </c>
    </row>
    <row r="477" spans="1:13">
      <c r="A477" s="267">
        <v>469</v>
      </c>
      <c r="B477" s="244" t="s">
        <v>554</v>
      </c>
      <c r="C477" s="288">
        <v>375</v>
      </c>
      <c r="D477" s="288">
        <v>374.90000000000003</v>
      </c>
      <c r="E477" s="288">
        <v>372.15000000000009</v>
      </c>
      <c r="F477" s="288">
        <v>369.30000000000007</v>
      </c>
      <c r="G477" s="288">
        <v>366.55000000000013</v>
      </c>
      <c r="H477" s="288">
        <v>377.75000000000006</v>
      </c>
      <c r="I477" s="288">
        <v>380.49999999999994</v>
      </c>
      <c r="J477" s="288">
        <v>383.35</v>
      </c>
      <c r="K477" s="288">
        <v>377.65</v>
      </c>
      <c r="L477" s="288">
        <v>372.05</v>
      </c>
      <c r="M477" s="288">
        <v>0.39440999999999998</v>
      </c>
    </row>
    <row r="478" spans="1:13">
      <c r="A478" s="267">
        <v>470</v>
      </c>
      <c r="B478" s="244" t="s">
        <v>194</v>
      </c>
      <c r="C478" s="288">
        <v>275.8</v>
      </c>
      <c r="D478" s="288">
        <v>276.06666666666666</v>
      </c>
      <c r="E478" s="288">
        <v>271.38333333333333</v>
      </c>
      <c r="F478" s="288">
        <v>266.96666666666664</v>
      </c>
      <c r="G478" s="288">
        <v>262.2833333333333</v>
      </c>
      <c r="H478" s="288">
        <v>280.48333333333335</v>
      </c>
      <c r="I478" s="288">
        <v>285.16666666666663</v>
      </c>
      <c r="J478" s="288">
        <v>289.58333333333337</v>
      </c>
      <c r="K478" s="288">
        <v>280.75</v>
      </c>
      <c r="L478" s="288">
        <v>271.64999999999998</v>
      </c>
      <c r="M478" s="288">
        <v>3.1234799999999998</v>
      </c>
    </row>
    <row r="479" spans="1:13">
      <c r="A479" s="267">
        <v>471</v>
      </c>
      <c r="B479" s="244" t="s">
        <v>3098</v>
      </c>
      <c r="C479" s="288">
        <v>39.75</v>
      </c>
      <c r="D479" s="288">
        <v>39.683333333333337</v>
      </c>
      <c r="E479" s="288">
        <v>39.166666666666671</v>
      </c>
      <c r="F479" s="288">
        <v>38.583333333333336</v>
      </c>
      <c r="G479" s="288">
        <v>38.06666666666667</v>
      </c>
      <c r="H479" s="288">
        <v>40.266666666666673</v>
      </c>
      <c r="I479" s="288">
        <v>40.783333333333339</v>
      </c>
      <c r="J479" s="288">
        <v>41.366666666666674</v>
      </c>
      <c r="K479" s="288">
        <v>40.200000000000003</v>
      </c>
      <c r="L479" s="288">
        <v>39.1</v>
      </c>
      <c r="M479" s="288">
        <v>9.9845400000000009</v>
      </c>
    </row>
    <row r="480" spans="1:13">
      <c r="A480" s="267">
        <v>472</v>
      </c>
      <c r="B480" s="244" t="s">
        <v>195</v>
      </c>
      <c r="C480" s="288">
        <v>5354.75</v>
      </c>
      <c r="D480" s="288">
        <v>5291.5999999999995</v>
      </c>
      <c r="E480" s="288">
        <v>5183.1999999999989</v>
      </c>
      <c r="F480" s="288">
        <v>5011.6499999999996</v>
      </c>
      <c r="G480" s="288">
        <v>4903.2499999999991</v>
      </c>
      <c r="H480" s="288">
        <v>5463.1499999999987</v>
      </c>
      <c r="I480" s="288">
        <v>5571.5499999999984</v>
      </c>
      <c r="J480" s="288">
        <v>5743.0999999999985</v>
      </c>
      <c r="K480" s="288">
        <v>5400</v>
      </c>
      <c r="L480" s="288">
        <v>5120.05</v>
      </c>
      <c r="M480" s="288">
        <v>10.02535</v>
      </c>
    </row>
    <row r="481" spans="1:13">
      <c r="A481" s="267">
        <v>473</v>
      </c>
      <c r="B481" s="244" t="s">
        <v>196</v>
      </c>
      <c r="C481" s="288">
        <v>31.95</v>
      </c>
      <c r="D481" s="288">
        <v>32.016666666666673</v>
      </c>
      <c r="E481" s="288">
        <v>31.333333333333343</v>
      </c>
      <c r="F481" s="288">
        <v>30.716666666666669</v>
      </c>
      <c r="G481" s="288">
        <v>30.033333333333339</v>
      </c>
      <c r="H481" s="288">
        <v>32.633333333333347</v>
      </c>
      <c r="I481" s="288">
        <v>33.31666666666667</v>
      </c>
      <c r="J481" s="288">
        <v>33.933333333333351</v>
      </c>
      <c r="K481" s="288">
        <v>32.700000000000003</v>
      </c>
      <c r="L481" s="288">
        <v>31.4</v>
      </c>
      <c r="M481" s="288">
        <v>96.949020000000004</v>
      </c>
    </row>
    <row r="482" spans="1:13">
      <c r="A482" s="267">
        <v>474</v>
      </c>
      <c r="B482" s="244" t="s">
        <v>197</v>
      </c>
      <c r="C482" s="288">
        <v>467.1</v>
      </c>
      <c r="D482" s="288">
        <v>466.91666666666669</v>
      </c>
      <c r="E482" s="288">
        <v>461.43333333333339</v>
      </c>
      <c r="F482" s="288">
        <v>455.76666666666671</v>
      </c>
      <c r="G482" s="288">
        <v>450.28333333333342</v>
      </c>
      <c r="H482" s="288">
        <v>472.58333333333337</v>
      </c>
      <c r="I482" s="288">
        <v>478.06666666666661</v>
      </c>
      <c r="J482" s="288">
        <v>483.73333333333335</v>
      </c>
      <c r="K482" s="288">
        <v>472.4</v>
      </c>
      <c r="L482" s="288">
        <v>461.25</v>
      </c>
      <c r="M482" s="288">
        <v>217.53641999999999</v>
      </c>
    </row>
    <row r="483" spans="1:13">
      <c r="A483" s="267">
        <v>475</v>
      </c>
      <c r="B483" s="244" t="s">
        <v>560</v>
      </c>
      <c r="C483" s="288">
        <v>2420.0500000000002</v>
      </c>
      <c r="D483" s="288">
        <v>2377.3333333333335</v>
      </c>
      <c r="E483" s="288">
        <v>2294.7166666666672</v>
      </c>
      <c r="F483" s="288">
        <v>2169.3833333333337</v>
      </c>
      <c r="G483" s="288">
        <v>2086.7666666666673</v>
      </c>
      <c r="H483" s="288">
        <v>2502.666666666667</v>
      </c>
      <c r="I483" s="288">
        <v>2585.2833333333328</v>
      </c>
      <c r="J483" s="288">
        <v>2710.6166666666668</v>
      </c>
      <c r="K483" s="288">
        <v>2459.9499999999998</v>
      </c>
      <c r="L483" s="288">
        <v>2252</v>
      </c>
      <c r="M483" s="288">
        <v>0.64434999999999998</v>
      </c>
    </row>
    <row r="484" spans="1:13">
      <c r="A484" s="267">
        <v>476</v>
      </c>
      <c r="B484" s="244" t="s">
        <v>561</v>
      </c>
      <c r="C484" s="288">
        <v>66.75</v>
      </c>
      <c r="D484" s="288">
        <v>65.88333333333334</v>
      </c>
      <c r="E484" s="288">
        <v>64.616666666666674</v>
      </c>
      <c r="F484" s="288">
        <v>62.483333333333334</v>
      </c>
      <c r="G484" s="288">
        <v>61.216666666666669</v>
      </c>
      <c r="H484" s="288">
        <v>68.01666666666668</v>
      </c>
      <c r="I484" s="288">
        <v>69.28333333333336</v>
      </c>
      <c r="J484" s="288">
        <v>71.416666666666686</v>
      </c>
      <c r="K484" s="288">
        <v>67.150000000000006</v>
      </c>
      <c r="L484" s="288">
        <v>63.75</v>
      </c>
      <c r="M484" s="288">
        <v>124.41807</v>
      </c>
    </row>
    <row r="485" spans="1:13">
      <c r="A485" s="267">
        <v>477</v>
      </c>
      <c r="B485" s="244" t="s">
        <v>285</v>
      </c>
      <c r="C485" s="288">
        <v>390.55</v>
      </c>
      <c r="D485" s="288">
        <v>392.4666666666667</v>
      </c>
      <c r="E485" s="288">
        <v>386.08333333333337</v>
      </c>
      <c r="F485" s="288">
        <v>381.61666666666667</v>
      </c>
      <c r="G485" s="288">
        <v>375.23333333333335</v>
      </c>
      <c r="H485" s="288">
        <v>396.93333333333339</v>
      </c>
      <c r="I485" s="288">
        <v>403.31666666666672</v>
      </c>
      <c r="J485" s="288">
        <v>407.78333333333342</v>
      </c>
      <c r="K485" s="288">
        <v>398.85</v>
      </c>
      <c r="L485" s="288">
        <v>388</v>
      </c>
      <c r="M485" s="288">
        <v>0.62851999999999997</v>
      </c>
    </row>
    <row r="486" spans="1:13">
      <c r="A486" s="267">
        <v>478</v>
      </c>
      <c r="B486" s="244" t="s">
        <v>563</v>
      </c>
      <c r="C486" s="288">
        <v>902.65</v>
      </c>
      <c r="D486" s="288">
        <v>902.18333333333339</v>
      </c>
      <c r="E486" s="288">
        <v>887.46666666666681</v>
      </c>
      <c r="F486" s="288">
        <v>872.28333333333342</v>
      </c>
      <c r="G486" s="288">
        <v>857.56666666666683</v>
      </c>
      <c r="H486" s="288">
        <v>917.36666666666679</v>
      </c>
      <c r="I486" s="288">
        <v>932.08333333333348</v>
      </c>
      <c r="J486" s="288">
        <v>947.26666666666677</v>
      </c>
      <c r="K486" s="288">
        <v>916.9</v>
      </c>
      <c r="L486" s="288">
        <v>887</v>
      </c>
      <c r="M486" s="288">
        <v>3.5723500000000001</v>
      </c>
    </row>
    <row r="487" spans="1:13">
      <c r="A487" s="267">
        <v>479</v>
      </c>
      <c r="B487" s="244" t="s">
        <v>564</v>
      </c>
      <c r="C487" s="288">
        <v>1738.25</v>
      </c>
      <c r="D487" s="288">
        <v>1734.6499999999999</v>
      </c>
      <c r="E487" s="288">
        <v>1701.5999999999997</v>
      </c>
      <c r="F487" s="288">
        <v>1664.9499999999998</v>
      </c>
      <c r="G487" s="288">
        <v>1631.8999999999996</v>
      </c>
      <c r="H487" s="288">
        <v>1771.2999999999997</v>
      </c>
      <c r="I487" s="288">
        <v>1804.35</v>
      </c>
      <c r="J487" s="288">
        <v>1840.9999999999998</v>
      </c>
      <c r="K487" s="288">
        <v>1767.7</v>
      </c>
      <c r="L487" s="288">
        <v>1698</v>
      </c>
      <c r="M487" s="288">
        <v>6.5422500000000001</v>
      </c>
    </row>
    <row r="488" spans="1:13">
      <c r="A488" s="267">
        <v>480</v>
      </c>
      <c r="B488" s="244" t="s">
        <v>2780</v>
      </c>
      <c r="C488" s="288">
        <v>1123.25</v>
      </c>
      <c r="D488" s="288">
        <v>1124.8</v>
      </c>
      <c r="E488" s="288">
        <v>1109.5999999999999</v>
      </c>
      <c r="F488" s="288">
        <v>1095.95</v>
      </c>
      <c r="G488" s="288">
        <v>1080.75</v>
      </c>
      <c r="H488" s="288">
        <v>1138.4499999999998</v>
      </c>
      <c r="I488" s="288">
        <v>1153.6500000000001</v>
      </c>
      <c r="J488" s="288">
        <v>1167.2999999999997</v>
      </c>
      <c r="K488" s="288">
        <v>1140</v>
      </c>
      <c r="L488" s="288">
        <v>1111.1500000000001</v>
      </c>
      <c r="M488" s="288">
        <v>1.30864</v>
      </c>
    </row>
    <row r="489" spans="1:13">
      <c r="A489" s="267">
        <v>481</v>
      </c>
      <c r="B489" s="244" t="s">
        <v>284</v>
      </c>
      <c r="C489" s="288">
        <v>186.6</v>
      </c>
      <c r="D489" s="288">
        <v>186.6</v>
      </c>
      <c r="E489" s="288">
        <v>185.29999999999998</v>
      </c>
      <c r="F489" s="288">
        <v>184</v>
      </c>
      <c r="G489" s="288">
        <v>182.7</v>
      </c>
      <c r="H489" s="288">
        <v>187.89999999999998</v>
      </c>
      <c r="I489" s="288">
        <v>189.2</v>
      </c>
      <c r="J489" s="288">
        <v>190.49999999999997</v>
      </c>
      <c r="K489" s="288">
        <v>187.9</v>
      </c>
      <c r="L489" s="288">
        <v>185.3</v>
      </c>
      <c r="M489" s="288">
        <v>2.6187900000000002</v>
      </c>
    </row>
    <row r="490" spans="1:13">
      <c r="A490" s="267">
        <v>482</v>
      </c>
      <c r="B490" s="244" t="s">
        <v>565</v>
      </c>
      <c r="C490" s="288">
        <v>1219.7</v>
      </c>
      <c r="D490" s="288">
        <v>1227.8999999999999</v>
      </c>
      <c r="E490" s="288">
        <v>1200.7999999999997</v>
      </c>
      <c r="F490" s="288">
        <v>1181.8999999999999</v>
      </c>
      <c r="G490" s="288">
        <v>1154.7999999999997</v>
      </c>
      <c r="H490" s="288">
        <v>1246.7999999999997</v>
      </c>
      <c r="I490" s="288">
        <v>1273.8999999999996</v>
      </c>
      <c r="J490" s="288">
        <v>1292.7999999999997</v>
      </c>
      <c r="K490" s="288">
        <v>1255</v>
      </c>
      <c r="L490" s="288">
        <v>1209</v>
      </c>
      <c r="M490" s="288">
        <v>3.1648100000000001</v>
      </c>
    </row>
    <row r="491" spans="1:13">
      <c r="A491" s="267">
        <v>483</v>
      </c>
      <c r="B491" s="244" t="s">
        <v>556</v>
      </c>
      <c r="C491" s="288">
        <v>351.85</v>
      </c>
      <c r="D491" s="288">
        <v>352.7833333333333</v>
      </c>
      <c r="E491" s="288">
        <v>348.56666666666661</v>
      </c>
      <c r="F491" s="288">
        <v>345.2833333333333</v>
      </c>
      <c r="G491" s="288">
        <v>341.06666666666661</v>
      </c>
      <c r="H491" s="288">
        <v>356.06666666666661</v>
      </c>
      <c r="I491" s="288">
        <v>360.2833333333333</v>
      </c>
      <c r="J491" s="288">
        <v>363.56666666666661</v>
      </c>
      <c r="K491" s="288">
        <v>357</v>
      </c>
      <c r="L491" s="288">
        <v>349.5</v>
      </c>
      <c r="M491" s="288">
        <v>1.23112</v>
      </c>
    </row>
    <row r="492" spans="1:13">
      <c r="A492" s="267">
        <v>484</v>
      </c>
      <c r="B492" s="244" t="s">
        <v>555</v>
      </c>
      <c r="C492" s="288">
        <v>2464.35</v>
      </c>
      <c r="D492" s="288">
        <v>2458.4333333333334</v>
      </c>
      <c r="E492" s="288">
        <v>2376.8666666666668</v>
      </c>
      <c r="F492" s="288">
        <v>2289.3833333333332</v>
      </c>
      <c r="G492" s="288">
        <v>2207.8166666666666</v>
      </c>
      <c r="H492" s="288">
        <v>2545.916666666667</v>
      </c>
      <c r="I492" s="288">
        <v>2627.4833333333336</v>
      </c>
      <c r="J492" s="288">
        <v>2714.9666666666672</v>
      </c>
      <c r="K492" s="288">
        <v>2540</v>
      </c>
      <c r="L492" s="288">
        <v>2370.9499999999998</v>
      </c>
      <c r="M492" s="288">
        <v>0.31093999999999999</v>
      </c>
    </row>
    <row r="493" spans="1:13">
      <c r="A493" s="267">
        <v>485</v>
      </c>
      <c r="B493" s="244" t="s">
        <v>199</v>
      </c>
      <c r="C493" s="288">
        <v>819.8</v>
      </c>
      <c r="D493" s="288">
        <v>816.9666666666667</v>
      </c>
      <c r="E493" s="288">
        <v>812.93333333333339</v>
      </c>
      <c r="F493" s="288">
        <v>806.06666666666672</v>
      </c>
      <c r="G493" s="288">
        <v>802.03333333333342</v>
      </c>
      <c r="H493" s="288">
        <v>823.83333333333337</v>
      </c>
      <c r="I493" s="288">
        <v>827.86666666666667</v>
      </c>
      <c r="J493" s="288">
        <v>834.73333333333335</v>
      </c>
      <c r="K493" s="288">
        <v>821</v>
      </c>
      <c r="L493" s="288">
        <v>810.1</v>
      </c>
      <c r="M493" s="288">
        <v>8.9791699999999999</v>
      </c>
    </row>
    <row r="494" spans="1:13">
      <c r="A494" s="267">
        <v>486</v>
      </c>
      <c r="B494" s="244" t="s">
        <v>557</v>
      </c>
      <c r="C494" s="288">
        <v>205.15</v>
      </c>
      <c r="D494" s="288">
        <v>203.68333333333331</v>
      </c>
      <c r="E494" s="288">
        <v>200.86666666666662</v>
      </c>
      <c r="F494" s="288">
        <v>196.58333333333331</v>
      </c>
      <c r="G494" s="288">
        <v>193.76666666666662</v>
      </c>
      <c r="H494" s="288">
        <v>207.96666666666661</v>
      </c>
      <c r="I494" s="288">
        <v>210.78333333333327</v>
      </c>
      <c r="J494" s="288">
        <v>215.06666666666661</v>
      </c>
      <c r="K494" s="288">
        <v>206.5</v>
      </c>
      <c r="L494" s="288">
        <v>199.4</v>
      </c>
      <c r="M494" s="288">
        <v>3.61714</v>
      </c>
    </row>
    <row r="495" spans="1:13">
      <c r="A495" s="267">
        <v>487</v>
      </c>
      <c r="B495" s="244" t="s">
        <v>558</v>
      </c>
      <c r="C495" s="288">
        <v>3723.35</v>
      </c>
      <c r="D495" s="288">
        <v>3738.1333333333332</v>
      </c>
      <c r="E495" s="288">
        <v>3696.2166666666662</v>
      </c>
      <c r="F495" s="288">
        <v>3669.083333333333</v>
      </c>
      <c r="G495" s="288">
        <v>3627.1666666666661</v>
      </c>
      <c r="H495" s="288">
        <v>3765.2666666666664</v>
      </c>
      <c r="I495" s="288">
        <v>3807.1833333333334</v>
      </c>
      <c r="J495" s="288">
        <v>3834.3166666666666</v>
      </c>
      <c r="K495" s="288">
        <v>3780.05</v>
      </c>
      <c r="L495" s="288">
        <v>3711</v>
      </c>
      <c r="M495" s="288">
        <v>5.1429999999999997E-2</v>
      </c>
    </row>
    <row r="496" spans="1:13">
      <c r="A496" s="267">
        <v>488</v>
      </c>
      <c r="B496" s="244" t="s">
        <v>562</v>
      </c>
      <c r="C496" s="288">
        <v>1094</v>
      </c>
      <c r="D496" s="288">
        <v>1088</v>
      </c>
      <c r="E496" s="288">
        <v>1076.05</v>
      </c>
      <c r="F496" s="288">
        <v>1058.0999999999999</v>
      </c>
      <c r="G496" s="288">
        <v>1046.1499999999999</v>
      </c>
      <c r="H496" s="288">
        <v>1105.95</v>
      </c>
      <c r="I496" s="288">
        <v>1117.8999999999999</v>
      </c>
      <c r="J496" s="288">
        <v>1135.8500000000001</v>
      </c>
      <c r="K496" s="288">
        <v>1099.95</v>
      </c>
      <c r="L496" s="288">
        <v>1070.05</v>
      </c>
      <c r="M496" s="288">
        <v>0.70496999999999999</v>
      </c>
    </row>
    <row r="497" spans="1:13">
      <c r="A497" s="267">
        <v>489</v>
      </c>
      <c r="B497" s="244" t="s">
        <v>566</v>
      </c>
      <c r="C497" s="288">
        <v>5615.3</v>
      </c>
      <c r="D497" s="288">
        <v>5640.75</v>
      </c>
      <c r="E497" s="288">
        <v>5584.5</v>
      </c>
      <c r="F497" s="288">
        <v>5553.7</v>
      </c>
      <c r="G497" s="288">
        <v>5497.45</v>
      </c>
      <c r="H497" s="288">
        <v>5671.55</v>
      </c>
      <c r="I497" s="288">
        <v>5727.8</v>
      </c>
      <c r="J497" s="288">
        <v>5758.6</v>
      </c>
      <c r="K497" s="288">
        <v>5697</v>
      </c>
      <c r="L497" s="288">
        <v>5609.95</v>
      </c>
      <c r="M497" s="288">
        <v>1.4319999999999999E-2</v>
      </c>
    </row>
    <row r="498" spans="1:13">
      <c r="A498" s="267">
        <v>490</v>
      </c>
      <c r="B498" s="244" t="s">
        <v>567</v>
      </c>
      <c r="C498" s="288">
        <v>135.19999999999999</v>
      </c>
      <c r="D498" s="288">
        <v>133.11666666666667</v>
      </c>
      <c r="E498" s="288">
        <v>129.43333333333334</v>
      </c>
      <c r="F498" s="288">
        <v>123.66666666666666</v>
      </c>
      <c r="G498" s="288">
        <v>119.98333333333332</v>
      </c>
      <c r="H498" s="288">
        <v>138.88333333333335</v>
      </c>
      <c r="I498" s="288">
        <v>142.56666666666669</v>
      </c>
      <c r="J498" s="288">
        <v>148.33333333333337</v>
      </c>
      <c r="K498" s="288">
        <v>136.80000000000001</v>
      </c>
      <c r="L498" s="288">
        <v>127.35</v>
      </c>
      <c r="M498" s="288">
        <v>18.16958</v>
      </c>
    </row>
    <row r="499" spans="1:13">
      <c r="A499" s="267">
        <v>491</v>
      </c>
      <c r="B499" s="244" t="s">
        <v>568</v>
      </c>
      <c r="C499" s="288">
        <v>66.650000000000006</v>
      </c>
      <c r="D499" s="288">
        <v>67.5</v>
      </c>
      <c r="E499" s="288">
        <v>65.45</v>
      </c>
      <c r="F499" s="288">
        <v>64.25</v>
      </c>
      <c r="G499" s="288">
        <v>62.2</v>
      </c>
      <c r="H499" s="288">
        <v>68.7</v>
      </c>
      <c r="I499" s="288">
        <v>70.750000000000014</v>
      </c>
      <c r="J499" s="288">
        <v>71.95</v>
      </c>
      <c r="K499" s="288">
        <v>69.55</v>
      </c>
      <c r="L499" s="288">
        <v>66.3</v>
      </c>
      <c r="M499" s="288">
        <v>9.4691100000000006</v>
      </c>
    </row>
    <row r="500" spans="1:13">
      <c r="A500" s="267">
        <v>492</v>
      </c>
      <c r="B500" s="244" t="s">
        <v>2851</v>
      </c>
      <c r="C500" s="288">
        <v>452.5</v>
      </c>
      <c r="D500" s="288">
        <v>446.2</v>
      </c>
      <c r="E500" s="288">
        <v>433.4</v>
      </c>
      <c r="F500" s="288">
        <v>414.3</v>
      </c>
      <c r="G500" s="288">
        <v>401.5</v>
      </c>
      <c r="H500" s="288">
        <v>465.29999999999995</v>
      </c>
      <c r="I500" s="288">
        <v>478.1</v>
      </c>
      <c r="J500" s="288">
        <v>497.19999999999993</v>
      </c>
      <c r="K500" s="288">
        <v>459</v>
      </c>
      <c r="L500" s="288">
        <v>427.1</v>
      </c>
      <c r="M500" s="288">
        <v>7.13401</v>
      </c>
    </row>
    <row r="501" spans="1:13">
      <c r="A501" s="267">
        <v>493</v>
      </c>
      <c r="B501" s="244" t="s">
        <v>569</v>
      </c>
      <c r="C501" s="288">
        <v>2586.85</v>
      </c>
      <c r="D501" s="288">
        <v>2563.2333333333331</v>
      </c>
      <c r="E501" s="288">
        <v>2477.6166666666663</v>
      </c>
      <c r="F501" s="288">
        <v>2368.3833333333332</v>
      </c>
      <c r="G501" s="288">
        <v>2282.7666666666664</v>
      </c>
      <c r="H501" s="288">
        <v>2672.4666666666662</v>
      </c>
      <c r="I501" s="288">
        <v>2758.083333333333</v>
      </c>
      <c r="J501" s="288">
        <v>2867.3166666666662</v>
      </c>
      <c r="K501" s="288">
        <v>2648.85</v>
      </c>
      <c r="L501" s="288">
        <v>2454</v>
      </c>
      <c r="M501" s="288">
        <v>1.15299</v>
      </c>
    </row>
    <row r="502" spans="1:13">
      <c r="A502" s="267">
        <v>494</v>
      </c>
      <c r="B502" s="244" t="s">
        <v>200</v>
      </c>
      <c r="C502" s="288">
        <v>384.4</v>
      </c>
      <c r="D502" s="288">
        <v>384.59999999999997</v>
      </c>
      <c r="E502" s="288">
        <v>382.59999999999991</v>
      </c>
      <c r="F502" s="288">
        <v>380.79999999999995</v>
      </c>
      <c r="G502" s="288">
        <v>378.7999999999999</v>
      </c>
      <c r="H502" s="288">
        <v>386.39999999999992</v>
      </c>
      <c r="I502" s="288">
        <v>388.40000000000003</v>
      </c>
      <c r="J502" s="288">
        <v>390.19999999999993</v>
      </c>
      <c r="K502" s="288">
        <v>386.6</v>
      </c>
      <c r="L502" s="288">
        <v>382.8</v>
      </c>
      <c r="M502" s="288">
        <v>71.884349999999998</v>
      </c>
    </row>
    <row r="503" spans="1:13">
      <c r="A503" s="267">
        <v>495</v>
      </c>
      <c r="B503" s="244" t="s">
        <v>570</v>
      </c>
      <c r="C503" s="288">
        <v>550.5</v>
      </c>
      <c r="D503" s="288">
        <v>536.76666666666665</v>
      </c>
      <c r="E503" s="288">
        <v>515.5333333333333</v>
      </c>
      <c r="F503" s="288">
        <v>480.56666666666666</v>
      </c>
      <c r="G503" s="288">
        <v>459.33333333333331</v>
      </c>
      <c r="H503" s="288">
        <v>571.73333333333335</v>
      </c>
      <c r="I503" s="288">
        <v>592.9666666666667</v>
      </c>
      <c r="J503" s="288">
        <v>627.93333333333328</v>
      </c>
      <c r="K503" s="288">
        <v>558</v>
      </c>
      <c r="L503" s="288">
        <v>501.8</v>
      </c>
      <c r="M503" s="288">
        <v>59.702910000000003</v>
      </c>
    </row>
    <row r="504" spans="1:13">
      <c r="A504" s="267">
        <v>496</v>
      </c>
      <c r="B504" s="244" t="s">
        <v>202</v>
      </c>
      <c r="C504" s="288">
        <v>219.15</v>
      </c>
      <c r="D504" s="288">
        <v>217.9</v>
      </c>
      <c r="E504" s="288">
        <v>215.75</v>
      </c>
      <c r="F504" s="288">
        <v>212.35</v>
      </c>
      <c r="G504" s="288">
        <v>210.2</v>
      </c>
      <c r="H504" s="288">
        <v>221.3</v>
      </c>
      <c r="I504" s="288">
        <v>223.45000000000005</v>
      </c>
      <c r="J504" s="288">
        <v>226.85000000000002</v>
      </c>
      <c r="K504" s="288">
        <v>220.05</v>
      </c>
      <c r="L504" s="288">
        <v>214.5</v>
      </c>
      <c r="M504" s="288">
        <v>115.15691</v>
      </c>
    </row>
    <row r="505" spans="1:13">
      <c r="A505" s="267">
        <v>497</v>
      </c>
      <c r="B505" s="244" t="s">
        <v>571</v>
      </c>
      <c r="C505" s="288">
        <v>239.5</v>
      </c>
      <c r="D505" s="288">
        <v>240.03333333333333</v>
      </c>
      <c r="E505" s="288">
        <v>234.26666666666665</v>
      </c>
      <c r="F505" s="288">
        <v>229.03333333333333</v>
      </c>
      <c r="G505" s="288">
        <v>223.26666666666665</v>
      </c>
      <c r="H505" s="288">
        <v>245.26666666666665</v>
      </c>
      <c r="I505" s="288">
        <v>251.03333333333336</v>
      </c>
      <c r="J505" s="288">
        <v>256.26666666666665</v>
      </c>
      <c r="K505" s="288">
        <v>245.8</v>
      </c>
      <c r="L505" s="288">
        <v>234.8</v>
      </c>
      <c r="M505" s="288">
        <v>0.85375000000000001</v>
      </c>
    </row>
    <row r="506" spans="1:13">
      <c r="A506" s="267">
        <v>500</v>
      </c>
      <c r="B506" s="244" t="s">
        <v>572</v>
      </c>
      <c r="C506" s="288">
        <v>1966.2</v>
      </c>
      <c r="D506" s="288">
        <v>1980.3999999999999</v>
      </c>
      <c r="E506" s="288">
        <v>1940.7999999999997</v>
      </c>
      <c r="F506" s="288">
        <v>1915.3999999999999</v>
      </c>
      <c r="G506" s="288">
        <v>1875.7999999999997</v>
      </c>
      <c r="H506" s="288">
        <v>2005.7999999999997</v>
      </c>
      <c r="I506" s="288">
        <v>2045.3999999999996</v>
      </c>
      <c r="J506" s="288">
        <v>2070.7999999999997</v>
      </c>
      <c r="K506" s="288">
        <v>2020</v>
      </c>
      <c r="L506" s="288">
        <v>1955</v>
      </c>
      <c r="M506" s="288">
        <v>0.32895999999999997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95"/>
      <c r="B5" s="695"/>
      <c r="C5" s="696"/>
      <c r="D5" s="696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97" t="s">
        <v>574</v>
      </c>
      <c r="C7" s="697"/>
      <c r="D7" s="261">
        <f>Main!B10</f>
        <v>44196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44195</v>
      </c>
      <c r="B10" s="266">
        <v>542437</v>
      </c>
      <c r="C10" s="267" t="s">
        <v>3870</v>
      </c>
      <c r="D10" s="267" t="s">
        <v>3871</v>
      </c>
      <c r="E10" s="267" t="s">
        <v>583</v>
      </c>
      <c r="F10" s="380">
        <v>4000</v>
      </c>
      <c r="G10" s="266">
        <v>34.950000000000003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44195</v>
      </c>
      <c r="B11" s="266">
        <v>542437</v>
      </c>
      <c r="C11" s="267" t="s">
        <v>3870</v>
      </c>
      <c r="D11" s="267" t="s">
        <v>3872</v>
      </c>
      <c r="E11" s="267" t="s">
        <v>583</v>
      </c>
      <c r="F11" s="380">
        <v>220000</v>
      </c>
      <c r="G11" s="266">
        <v>34.159999999999997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44195</v>
      </c>
      <c r="B12" s="266">
        <v>542437</v>
      </c>
      <c r="C12" s="267" t="s">
        <v>3870</v>
      </c>
      <c r="D12" s="267" t="s">
        <v>3871</v>
      </c>
      <c r="E12" s="267" t="s">
        <v>584</v>
      </c>
      <c r="F12" s="380">
        <v>100000</v>
      </c>
      <c r="G12" s="266">
        <v>34.200000000000003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44195</v>
      </c>
      <c r="B13" s="266">
        <v>542437</v>
      </c>
      <c r="C13" s="267" t="s">
        <v>3870</v>
      </c>
      <c r="D13" s="267" t="s">
        <v>3873</v>
      </c>
      <c r="E13" s="267" t="s">
        <v>584</v>
      </c>
      <c r="F13" s="380">
        <v>108000</v>
      </c>
      <c r="G13" s="266">
        <v>34.11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44195</v>
      </c>
      <c r="B14" s="266">
        <v>523019</v>
      </c>
      <c r="C14" s="267" t="s">
        <v>3874</v>
      </c>
      <c r="D14" s="267" t="s">
        <v>3875</v>
      </c>
      <c r="E14" s="267" t="s">
        <v>583</v>
      </c>
      <c r="F14" s="380">
        <v>32945</v>
      </c>
      <c r="G14" s="266">
        <v>24.9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44195</v>
      </c>
      <c r="B15" s="266">
        <v>523019</v>
      </c>
      <c r="C15" s="267" t="s">
        <v>3874</v>
      </c>
      <c r="D15" s="267" t="s">
        <v>3876</v>
      </c>
      <c r="E15" s="267" t="s">
        <v>584</v>
      </c>
      <c r="F15" s="380">
        <v>26155</v>
      </c>
      <c r="G15" s="266">
        <v>24.9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44195</v>
      </c>
      <c r="B16" s="266">
        <v>506395</v>
      </c>
      <c r="C16" s="267" t="s">
        <v>236</v>
      </c>
      <c r="D16" s="267" t="s">
        <v>3877</v>
      </c>
      <c r="E16" s="267" t="s">
        <v>584</v>
      </c>
      <c r="F16" s="380">
        <v>5850000</v>
      </c>
      <c r="G16" s="266">
        <v>803.19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44195</v>
      </c>
      <c r="B17" s="266">
        <v>540190</v>
      </c>
      <c r="C17" s="267" t="s">
        <v>3878</v>
      </c>
      <c r="D17" s="267" t="s">
        <v>3855</v>
      </c>
      <c r="E17" s="267" t="s">
        <v>583</v>
      </c>
      <c r="F17" s="380">
        <v>30400</v>
      </c>
      <c r="G17" s="266">
        <v>13.5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44195</v>
      </c>
      <c r="B18" s="266">
        <v>540190</v>
      </c>
      <c r="C18" s="267" t="s">
        <v>3878</v>
      </c>
      <c r="D18" s="267" t="s">
        <v>3879</v>
      </c>
      <c r="E18" s="267" t="s">
        <v>584</v>
      </c>
      <c r="F18" s="380">
        <v>24000</v>
      </c>
      <c r="G18" s="266">
        <v>13.5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44195</v>
      </c>
      <c r="B19" s="266">
        <v>541627</v>
      </c>
      <c r="C19" s="267" t="s">
        <v>3880</v>
      </c>
      <c r="D19" s="267" t="s">
        <v>3881</v>
      </c>
      <c r="E19" s="267" t="s">
        <v>584</v>
      </c>
      <c r="F19" s="380">
        <v>31100</v>
      </c>
      <c r="G19" s="266">
        <v>16.2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44195</v>
      </c>
      <c r="B20" s="266">
        <v>541627</v>
      </c>
      <c r="C20" s="267" t="s">
        <v>3880</v>
      </c>
      <c r="D20" s="267" t="s">
        <v>3882</v>
      </c>
      <c r="E20" s="267" t="s">
        <v>583</v>
      </c>
      <c r="F20" s="380">
        <v>30860</v>
      </c>
      <c r="G20" s="266">
        <v>16.2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44195</v>
      </c>
      <c r="B21" s="266">
        <v>542935</v>
      </c>
      <c r="C21" s="267" t="s">
        <v>3883</v>
      </c>
      <c r="D21" s="267" t="s">
        <v>3884</v>
      </c>
      <c r="E21" s="267" t="s">
        <v>583</v>
      </c>
      <c r="F21" s="380">
        <v>24000</v>
      </c>
      <c r="G21" s="266">
        <v>24.3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44195</v>
      </c>
      <c r="B22" s="266">
        <v>542935</v>
      </c>
      <c r="C22" s="267" t="s">
        <v>3883</v>
      </c>
      <c r="D22" s="267" t="s">
        <v>3884</v>
      </c>
      <c r="E22" s="267" t="s">
        <v>584</v>
      </c>
      <c r="F22" s="380">
        <v>42000</v>
      </c>
      <c r="G22" s="266">
        <v>24.68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44195</v>
      </c>
      <c r="B23" s="266">
        <v>536709</v>
      </c>
      <c r="C23" s="267" t="s">
        <v>3885</v>
      </c>
      <c r="D23" s="267" t="s">
        <v>3886</v>
      </c>
      <c r="E23" s="267" t="s">
        <v>584</v>
      </c>
      <c r="F23" s="380">
        <v>31459</v>
      </c>
      <c r="G23" s="266">
        <v>7.43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44195</v>
      </c>
      <c r="B24" s="266">
        <v>536709</v>
      </c>
      <c r="C24" s="267" t="s">
        <v>3885</v>
      </c>
      <c r="D24" s="267" t="s">
        <v>3887</v>
      </c>
      <c r="E24" s="267" t="s">
        <v>584</v>
      </c>
      <c r="F24" s="380">
        <v>36929</v>
      </c>
      <c r="G24" s="266">
        <v>7.43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44195</v>
      </c>
      <c r="B25" s="266">
        <v>536709</v>
      </c>
      <c r="C25" s="267" t="s">
        <v>3885</v>
      </c>
      <c r="D25" s="267" t="s">
        <v>3888</v>
      </c>
      <c r="E25" s="267" t="s">
        <v>583</v>
      </c>
      <c r="F25" s="380">
        <v>75840</v>
      </c>
      <c r="G25" s="266">
        <v>7.43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44195</v>
      </c>
      <c r="B26" s="266">
        <v>540515</v>
      </c>
      <c r="C26" s="267" t="s">
        <v>3856</v>
      </c>
      <c r="D26" s="267" t="s">
        <v>3855</v>
      </c>
      <c r="E26" s="267" t="s">
        <v>583</v>
      </c>
      <c r="F26" s="380">
        <v>35300</v>
      </c>
      <c r="G26" s="266">
        <v>14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44195</v>
      </c>
      <c r="B27" s="266">
        <v>505523</v>
      </c>
      <c r="C27" s="267" t="s">
        <v>3889</v>
      </c>
      <c r="D27" s="267" t="s">
        <v>3890</v>
      </c>
      <c r="E27" s="267" t="s">
        <v>584</v>
      </c>
      <c r="F27" s="380">
        <v>739742</v>
      </c>
      <c r="G27" s="266">
        <v>0.65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44195</v>
      </c>
      <c r="B28" s="266">
        <v>543247</v>
      </c>
      <c r="C28" s="267" t="s">
        <v>3891</v>
      </c>
      <c r="D28" s="267" t="s">
        <v>3854</v>
      </c>
      <c r="E28" s="267" t="s">
        <v>584</v>
      </c>
      <c r="F28" s="380">
        <v>108000</v>
      </c>
      <c r="G28" s="266">
        <v>30.21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44195</v>
      </c>
      <c r="B29" s="266">
        <v>543247</v>
      </c>
      <c r="C29" s="267" t="s">
        <v>3891</v>
      </c>
      <c r="D29" s="267" t="s">
        <v>3892</v>
      </c>
      <c r="E29" s="267" t="s">
        <v>583</v>
      </c>
      <c r="F29" s="380">
        <v>28000</v>
      </c>
      <c r="G29" s="266">
        <v>30.1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44195</v>
      </c>
      <c r="B30" s="266">
        <v>543247</v>
      </c>
      <c r="C30" s="267" t="s">
        <v>3891</v>
      </c>
      <c r="D30" s="267" t="s">
        <v>3893</v>
      </c>
      <c r="E30" s="267" t="s">
        <v>583</v>
      </c>
      <c r="F30" s="380">
        <v>80000</v>
      </c>
      <c r="G30" s="266">
        <v>30.25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44195</v>
      </c>
      <c r="B31" s="266">
        <v>535136</v>
      </c>
      <c r="C31" s="267" t="s">
        <v>3894</v>
      </c>
      <c r="D31" s="267" t="s">
        <v>3895</v>
      </c>
      <c r="E31" s="267" t="s">
        <v>584</v>
      </c>
      <c r="F31" s="380">
        <v>150000</v>
      </c>
      <c r="G31" s="266">
        <v>13.65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44195</v>
      </c>
      <c r="B32" s="266">
        <v>535136</v>
      </c>
      <c r="C32" s="267" t="s">
        <v>3894</v>
      </c>
      <c r="D32" s="267" t="s">
        <v>3896</v>
      </c>
      <c r="E32" s="267" t="s">
        <v>584</v>
      </c>
      <c r="F32" s="380">
        <v>150000</v>
      </c>
      <c r="G32" s="266">
        <v>13.65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44195</v>
      </c>
      <c r="B33" s="266">
        <v>535136</v>
      </c>
      <c r="C33" s="267" t="s">
        <v>3894</v>
      </c>
      <c r="D33" s="267" t="s">
        <v>3897</v>
      </c>
      <c r="E33" s="267" t="s">
        <v>583</v>
      </c>
      <c r="F33" s="380">
        <v>282626</v>
      </c>
      <c r="G33" s="266">
        <v>13.65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44195</v>
      </c>
      <c r="B34" s="266">
        <v>540198</v>
      </c>
      <c r="C34" s="267" t="s">
        <v>3898</v>
      </c>
      <c r="D34" s="267" t="s">
        <v>3899</v>
      </c>
      <c r="E34" s="267" t="s">
        <v>583</v>
      </c>
      <c r="F34" s="380">
        <v>85993</v>
      </c>
      <c r="G34" s="266">
        <v>32.799999999999997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44195</v>
      </c>
      <c r="B35" s="266">
        <v>540198</v>
      </c>
      <c r="C35" s="267" t="s">
        <v>3898</v>
      </c>
      <c r="D35" s="267" t="s">
        <v>3900</v>
      </c>
      <c r="E35" s="267" t="s">
        <v>584</v>
      </c>
      <c r="F35" s="380">
        <v>36450</v>
      </c>
      <c r="G35" s="266">
        <v>33.18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44195</v>
      </c>
      <c r="B36" s="266">
        <v>539291</v>
      </c>
      <c r="C36" s="267" t="s">
        <v>3789</v>
      </c>
      <c r="D36" s="267" t="s">
        <v>3838</v>
      </c>
      <c r="E36" s="267" t="s">
        <v>584</v>
      </c>
      <c r="F36" s="380">
        <v>19000</v>
      </c>
      <c r="G36" s="266">
        <v>82.75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44195</v>
      </c>
      <c r="B37" s="266">
        <v>539291</v>
      </c>
      <c r="C37" s="267" t="s">
        <v>3789</v>
      </c>
      <c r="D37" s="267" t="s">
        <v>3858</v>
      </c>
      <c r="E37" s="267" t="s">
        <v>583</v>
      </c>
      <c r="F37" s="380">
        <v>25000</v>
      </c>
      <c r="G37" s="266">
        <v>82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44195</v>
      </c>
      <c r="B38" s="266">
        <v>539291</v>
      </c>
      <c r="C38" s="267" t="s">
        <v>3789</v>
      </c>
      <c r="D38" s="267" t="s">
        <v>3901</v>
      </c>
      <c r="E38" s="267" t="s">
        <v>583</v>
      </c>
      <c r="F38" s="380">
        <v>18500</v>
      </c>
      <c r="G38" s="266">
        <v>82.38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44195</v>
      </c>
      <c r="B39" s="266">
        <v>539291</v>
      </c>
      <c r="C39" s="267" t="s">
        <v>3789</v>
      </c>
      <c r="D39" s="267" t="s">
        <v>3857</v>
      </c>
      <c r="E39" s="267" t="s">
        <v>583</v>
      </c>
      <c r="F39" s="380">
        <v>50000</v>
      </c>
      <c r="G39" s="266">
        <v>82.72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44195</v>
      </c>
      <c r="B40" s="266">
        <v>539291</v>
      </c>
      <c r="C40" s="267" t="s">
        <v>3789</v>
      </c>
      <c r="D40" s="267" t="s">
        <v>3859</v>
      </c>
      <c r="E40" s="267" t="s">
        <v>583</v>
      </c>
      <c r="F40" s="380">
        <v>23906</v>
      </c>
      <c r="G40" s="266">
        <v>82.65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44195</v>
      </c>
      <c r="B41" s="266">
        <v>539291</v>
      </c>
      <c r="C41" s="267" t="s">
        <v>3789</v>
      </c>
      <c r="D41" s="267" t="s">
        <v>3859</v>
      </c>
      <c r="E41" s="267" t="s">
        <v>584</v>
      </c>
      <c r="F41" s="380">
        <v>23906</v>
      </c>
      <c r="G41" s="266">
        <v>82.42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44195</v>
      </c>
      <c r="B42" s="266">
        <v>539291</v>
      </c>
      <c r="C42" s="267" t="s">
        <v>3789</v>
      </c>
      <c r="D42" s="267" t="s">
        <v>3839</v>
      </c>
      <c r="E42" s="267" t="s">
        <v>584</v>
      </c>
      <c r="F42" s="380">
        <v>122785</v>
      </c>
      <c r="G42" s="266">
        <v>82.41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44195</v>
      </c>
      <c r="B43" s="266">
        <v>504335</v>
      </c>
      <c r="C43" s="267" t="s">
        <v>3902</v>
      </c>
      <c r="D43" s="267" t="s">
        <v>3903</v>
      </c>
      <c r="E43" s="267" t="s">
        <v>584</v>
      </c>
      <c r="F43" s="380">
        <v>1294967</v>
      </c>
      <c r="G43" s="266">
        <v>0.23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44195</v>
      </c>
      <c r="B44" s="266">
        <v>512217</v>
      </c>
      <c r="C44" s="267" t="s">
        <v>3904</v>
      </c>
      <c r="D44" s="267" t="s">
        <v>3905</v>
      </c>
      <c r="E44" s="267" t="s">
        <v>583</v>
      </c>
      <c r="F44" s="380">
        <v>41428</v>
      </c>
      <c r="G44" s="266">
        <v>27.29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44195</v>
      </c>
      <c r="B45" s="266">
        <v>512217</v>
      </c>
      <c r="C45" s="267" t="s">
        <v>3904</v>
      </c>
      <c r="D45" s="267" t="s">
        <v>3906</v>
      </c>
      <c r="E45" s="267" t="s">
        <v>584</v>
      </c>
      <c r="F45" s="380">
        <v>39791</v>
      </c>
      <c r="G45" s="266">
        <v>27.3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44195</v>
      </c>
      <c r="B46" s="266">
        <v>511557</v>
      </c>
      <c r="C46" s="267" t="s">
        <v>3907</v>
      </c>
      <c r="D46" s="267" t="s">
        <v>3908</v>
      </c>
      <c r="E46" s="267" t="s">
        <v>583</v>
      </c>
      <c r="F46" s="380">
        <v>50000</v>
      </c>
      <c r="G46" s="266">
        <v>24.09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44195</v>
      </c>
      <c r="B47" s="266">
        <v>511557</v>
      </c>
      <c r="C47" s="267" t="s">
        <v>3907</v>
      </c>
      <c r="D47" s="267" t="s">
        <v>3909</v>
      </c>
      <c r="E47" s="267" t="s">
        <v>584</v>
      </c>
      <c r="F47" s="380">
        <v>50000</v>
      </c>
      <c r="G47" s="266">
        <v>24.25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44195</v>
      </c>
      <c r="B48" s="266">
        <v>511557</v>
      </c>
      <c r="C48" s="267" t="s">
        <v>3907</v>
      </c>
      <c r="D48" s="267" t="s">
        <v>3910</v>
      </c>
      <c r="E48" s="267" t="s">
        <v>583</v>
      </c>
      <c r="F48" s="380">
        <v>50000</v>
      </c>
      <c r="G48" s="266">
        <v>24.25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44195</v>
      </c>
      <c r="B49" s="266">
        <v>540027</v>
      </c>
      <c r="C49" s="267" t="s">
        <v>3911</v>
      </c>
      <c r="D49" s="267" t="s">
        <v>3912</v>
      </c>
      <c r="E49" s="267" t="s">
        <v>583</v>
      </c>
      <c r="F49" s="380">
        <v>100000</v>
      </c>
      <c r="G49" s="266">
        <v>359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44195</v>
      </c>
      <c r="B50" s="266">
        <v>540027</v>
      </c>
      <c r="C50" s="267" t="s">
        <v>3911</v>
      </c>
      <c r="D50" s="267" t="s">
        <v>3913</v>
      </c>
      <c r="E50" s="267" t="s">
        <v>583</v>
      </c>
      <c r="F50" s="380">
        <v>200000</v>
      </c>
      <c r="G50" s="266">
        <v>360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44195</v>
      </c>
      <c r="B51" s="266">
        <v>540027</v>
      </c>
      <c r="C51" s="267" t="s">
        <v>3911</v>
      </c>
      <c r="D51" s="267" t="s">
        <v>3914</v>
      </c>
      <c r="E51" s="267" t="s">
        <v>584</v>
      </c>
      <c r="F51" s="380">
        <v>300000</v>
      </c>
      <c r="G51" s="266">
        <v>359.67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44195</v>
      </c>
      <c r="B52" s="266">
        <v>540159</v>
      </c>
      <c r="C52" s="267" t="s">
        <v>3860</v>
      </c>
      <c r="D52" s="267" t="s">
        <v>3855</v>
      </c>
      <c r="E52" s="267" t="s">
        <v>583</v>
      </c>
      <c r="F52" s="380">
        <v>51878</v>
      </c>
      <c r="G52" s="266">
        <v>17.03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44195</v>
      </c>
      <c r="B53" s="266">
        <v>538646</v>
      </c>
      <c r="C53" s="267" t="s">
        <v>3915</v>
      </c>
      <c r="D53" s="267" t="s">
        <v>3916</v>
      </c>
      <c r="E53" s="267" t="s">
        <v>584</v>
      </c>
      <c r="F53" s="380">
        <v>100000</v>
      </c>
      <c r="G53" s="266">
        <v>16.149999999999999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44195</v>
      </c>
      <c r="B54" s="266">
        <v>538646</v>
      </c>
      <c r="C54" s="267" t="s">
        <v>3915</v>
      </c>
      <c r="D54" s="267" t="s">
        <v>3917</v>
      </c>
      <c r="E54" s="267" t="s">
        <v>583</v>
      </c>
      <c r="F54" s="380">
        <v>91422</v>
      </c>
      <c r="G54" s="266">
        <v>16.149999999999999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44195</v>
      </c>
      <c r="B55" s="266">
        <v>539673</v>
      </c>
      <c r="C55" s="267" t="s">
        <v>3918</v>
      </c>
      <c r="D55" s="267" t="s">
        <v>3919</v>
      </c>
      <c r="E55" s="267" t="s">
        <v>583</v>
      </c>
      <c r="F55" s="380">
        <v>3614</v>
      </c>
      <c r="G55" s="266">
        <v>8.3000000000000007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44195</v>
      </c>
      <c r="B56" s="266">
        <v>539673</v>
      </c>
      <c r="C56" s="267" t="s">
        <v>3918</v>
      </c>
      <c r="D56" s="267" t="s">
        <v>3919</v>
      </c>
      <c r="E56" s="267" t="s">
        <v>584</v>
      </c>
      <c r="F56" s="380">
        <v>29425</v>
      </c>
      <c r="G56" s="266">
        <v>8.3000000000000007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44195</v>
      </c>
      <c r="B57" s="266">
        <v>539673</v>
      </c>
      <c r="C57" s="267" t="s">
        <v>3918</v>
      </c>
      <c r="D57" s="267" t="s">
        <v>3882</v>
      </c>
      <c r="E57" s="267" t="s">
        <v>583</v>
      </c>
      <c r="F57" s="380">
        <v>24095</v>
      </c>
      <c r="G57" s="266">
        <v>8.3000000000000007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44195</v>
      </c>
      <c r="B58" s="266">
        <v>539593</v>
      </c>
      <c r="C58" s="267" t="s">
        <v>3920</v>
      </c>
      <c r="D58" s="267" t="s">
        <v>3921</v>
      </c>
      <c r="E58" s="267" t="s">
        <v>584</v>
      </c>
      <c r="F58" s="380">
        <v>58000</v>
      </c>
      <c r="G58" s="266">
        <v>0.59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44195</v>
      </c>
      <c r="B59" s="266">
        <v>539593</v>
      </c>
      <c r="C59" s="267" t="s">
        <v>3920</v>
      </c>
      <c r="D59" s="267" t="s">
        <v>3922</v>
      </c>
      <c r="E59" s="267" t="s">
        <v>584</v>
      </c>
      <c r="F59" s="380">
        <v>58000</v>
      </c>
      <c r="G59" s="266">
        <v>0.59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44195</v>
      </c>
      <c r="B60" s="266">
        <v>539593</v>
      </c>
      <c r="C60" s="267" t="s">
        <v>3920</v>
      </c>
      <c r="D60" s="267" t="s">
        <v>3855</v>
      </c>
      <c r="E60" s="267" t="s">
        <v>583</v>
      </c>
      <c r="F60" s="380">
        <v>105421</v>
      </c>
      <c r="G60" s="266">
        <v>0.59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44195</v>
      </c>
      <c r="B61" s="266">
        <v>542910</v>
      </c>
      <c r="C61" s="267" t="s">
        <v>3923</v>
      </c>
      <c r="D61" s="267" t="s">
        <v>3854</v>
      </c>
      <c r="E61" s="267" t="s">
        <v>583</v>
      </c>
      <c r="F61" s="380">
        <v>39000</v>
      </c>
      <c r="G61" s="266">
        <v>21.18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44195</v>
      </c>
      <c r="B62" s="266">
        <v>542910</v>
      </c>
      <c r="C62" s="267" t="s">
        <v>3923</v>
      </c>
      <c r="D62" s="267" t="s">
        <v>3854</v>
      </c>
      <c r="E62" s="267" t="s">
        <v>584</v>
      </c>
      <c r="F62" s="380">
        <v>3000</v>
      </c>
      <c r="G62" s="266">
        <v>22.75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44195</v>
      </c>
      <c r="B63" s="266">
        <v>542910</v>
      </c>
      <c r="C63" s="267" t="s">
        <v>3923</v>
      </c>
      <c r="D63" s="267" t="s">
        <v>3892</v>
      </c>
      <c r="E63" s="267" t="s">
        <v>584</v>
      </c>
      <c r="F63" s="380">
        <v>36000</v>
      </c>
      <c r="G63" s="266">
        <v>21.21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44195</v>
      </c>
      <c r="B64" s="266">
        <v>538732</v>
      </c>
      <c r="C64" s="267" t="s">
        <v>3806</v>
      </c>
      <c r="D64" s="267" t="s">
        <v>3824</v>
      </c>
      <c r="E64" s="267" t="s">
        <v>583</v>
      </c>
      <c r="F64" s="380">
        <v>1451810</v>
      </c>
      <c r="G64" s="266">
        <v>18.22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44195</v>
      </c>
      <c r="B65" s="266">
        <v>538732</v>
      </c>
      <c r="C65" s="267" t="s">
        <v>3806</v>
      </c>
      <c r="D65" s="267" t="s">
        <v>3807</v>
      </c>
      <c r="E65" s="267" t="s">
        <v>584</v>
      </c>
      <c r="F65" s="380">
        <v>1451810</v>
      </c>
      <c r="G65" s="266">
        <v>18.22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44195</v>
      </c>
      <c r="B66" s="266" t="s">
        <v>324</v>
      </c>
      <c r="C66" s="267" t="s">
        <v>3924</v>
      </c>
      <c r="D66" s="267" t="s">
        <v>3812</v>
      </c>
      <c r="E66" s="267" t="s">
        <v>583</v>
      </c>
      <c r="F66" s="380">
        <v>670813</v>
      </c>
      <c r="G66" s="266">
        <v>199.78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44195</v>
      </c>
      <c r="B67" s="266" t="s">
        <v>3441</v>
      </c>
      <c r="C67" s="267" t="s">
        <v>3925</v>
      </c>
      <c r="D67" s="267" t="s">
        <v>3811</v>
      </c>
      <c r="E67" s="267" t="s">
        <v>583</v>
      </c>
      <c r="F67" s="380">
        <v>726620</v>
      </c>
      <c r="G67" s="266">
        <v>304.27999999999997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44195</v>
      </c>
      <c r="B68" s="266" t="s">
        <v>1122</v>
      </c>
      <c r="C68" s="267" t="s">
        <v>3926</v>
      </c>
      <c r="D68" s="267" t="s">
        <v>3927</v>
      </c>
      <c r="E68" s="267" t="s">
        <v>583</v>
      </c>
      <c r="F68" s="380">
        <v>400000</v>
      </c>
      <c r="G68" s="266">
        <v>421.19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44195</v>
      </c>
      <c r="B69" s="266" t="s">
        <v>3928</v>
      </c>
      <c r="C69" s="267" t="s">
        <v>3929</v>
      </c>
      <c r="D69" s="267" t="s">
        <v>3930</v>
      </c>
      <c r="E69" s="267" t="s">
        <v>583</v>
      </c>
      <c r="F69" s="380">
        <v>1000000</v>
      </c>
      <c r="G69" s="266">
        <v>428.52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44195</v>
      </c>
      <c r="B70" s="266" t="s">
        <v>354</v>
      </c>
      <c r="C70" s="267" t="s">
        <v>3931</v>
      </c>
      <c r="D70" s="267" t="s">
        <v>3811</v>
      </c>
      <c r="E70" s="267" t="s">
        <v>583</v>
      </c>
      <c r="F70" s="380">
        <v>2254110</v>
      </c>
      <c r="G70" s="266">
        <v>25.71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44195</v>
      </c>
      <c r="B71" s="266" t="s">
        <v>3526</v>
      </c>
      <c r="C71" s="267" t="s">
        <v>3932</v>
      </c>
      <c r="D71" s="267" t="s">
        <v>3933</v>
      </c>
      <c r="E71" s="267" t="s">
        <v>583</v>
      </c>
      <c r="F71" s="380">
        <v>248572</v>
      </c>
      <c r="G71" s="266">
        <v>37.79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44195</v>
      </c>
      <c r="B72" s="266" t="s">
        <v>3315</v>
      </c>
      <c r="C72" s="267" t="s">
        <v>3934</v>
      </c>
      <c r="D72" s="267" t="s">
        <v>3935</v>
      </c>
      <c r="E72" s="267" t="s">
        <v>583</v>
      </c>
      <c r="F72" s="380">
        <v>584889</v>
      </c>
      <c r="G72" s="266">
        <v>13.12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44195</v>
      </c>
      <c r="B73" s="266" t="s">
        <v>2126</v>
      </c>
      <c r="C73" s="267" t="s">
        <v>3936</v>
      </c>
      <c r="D73" s="267" t="s">
        <v>3937</v>
      </c>
      <c r="E73" s="267" t="s">
        <v>583</v>
      </c>
      <c r="F73" s="380">
        <v>300000</v>
      </c>
      <c r="G73" s="266">
        <v>18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44195</v>
      </c>
      <c r="B74" s="266" t="s">
        <v>2126</v>
      </c>
      <c r="C74" s="267" t="s">
        <v>3936</v>
      </c>
      <c r="D74" s="267" t="s">
        <v>3938</v>
      </c>
      <c r="E74" s="267" t="s">
        <v>583</v>
      </c>
      <c r="F74" s="380">
        <v>1926</v>
      </c>
      <c r="G74" s="266">
        <v>17.920000000000002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44195</v>
      </c>
      <c r="B75" s="266" t="s">
        <v>3808</v>
      </c>
      <c r="C75" s="267" t="s">
        <v>3809</v>
      </c>
      <c r="D75" s="267" t="s">
        <v>3810</v>
      </c>
      <c r="E75" s="267" t="s">
        <v>583</v>
      </c>
      <c r="F75" s="380">
        <v>216000</v>
      </c>
      <c r="G75" s="266">
        <v>22.35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44195</v>
      </c>
      <c r="B76" s="266" t="s">
        <v>2339</v>
      </c>
      <c r="C76" s="267" t="s">
        <v>3939</v>
      </c>
      <c r="D76" s="267" t="s">
        <v>3940</v>
      </c>
      <c r="E76" s="267" t="s">
        <v>583</v>
      </c>
      <c r="F76" s="380">
        <v>127897</v>
      </c>
      <c r="G76" s="266">
        <v>55.45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44195</v>
      </c>
      <c r="B77" s="266" t="s">
        <v>2410</v>
      </c>
      <c r="C77" s="267" t="s">
        <v>3941</v>
      </c>
      <c r="D77" s="267" t="s">
        <v>3942</v>
      </c>
      <c r="E77" s="267" t="s">
        <v>583</v>
      </c>
      <c r="F77" s="380">
        <v>1999944</v>
      </c>
      <c r="G77" s="266">
        <v>2.91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44195</v>
      </c>
      <c r="B78" s="266" t="s">
        <v>2496</v>
      </c>
      <c r="C78" s="267" t="s">
        <v>3840</v>
      </c>
      <c r="D78" s="267" t="s">
        <v>3841</v>
      </c>
      <c r="E78" s="267" t="s">
        <v>583</v>
      </c>
      <c r="F78" s="380">
        <v>1626772</v>
      </c>
      <c r="G78" s="266">
        <v>65.64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44195</v>
      </c>
      <c r="B79" s="266" t="s">
        <v>2496</v>
      </c>
      <c r="C79" s="267" t="s">
        <v>3840</v>
      </c>
      <c r="D79" s="267" t="s">
        <v>3943</v>
      </c>
      <c r="E79" s="267" t="s">
        <v>583</v>
      </c>
      <c r="F79" s="380">
        <v>984370</v>
      </c>
      <c r="G79" s="266">
        <v>66.209999999999994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44195</v>
      </c>
      <c r="B80" s="266" t="s">
        <v>2496</v>
      </c>
      <c r="C80" s="267" t="s">
        <v>3840</v>
      </c>
      <c r="D80" s="267" t="s">
        <v>3944</v>
      </c>
      <c r="E80" s="267" t="s">
        <v>583</v>
      </c>
      <c r="F80" s="380">
        <v>1207489</v>
      </c>
      <c r="G80" s="266">
        <v>68.05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44195</v>
      </c>
      <c r="B81" s="266" t="s">
        <v>2496</v>
      </c>
      <c r="C81" s="267" t="s">
        <v>3840</v>
      </c>
      <c r="D81" s="267" t="s">
        <v>3862</v>
      </c>
      <c r="E81" s="267" t="s">
        <v>583</v>
      </c>
      <c r="F81" s="380">
        <v>1295253</v>
      </c>
      <c r="G81" s="266">
        <v>66.92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44195</v>
      </c>
      <c r="B82" s="266" t="s">
        <v>2496</v>
      </c>
      <c r="C82" s="267" t="s">
        <v>3840</v>
      </c>
      <c r="D82" s="267" t="s">
        <v>3861</v>
      </c>
      <c r="E82" s="267" t="s">
        <v>583</v>
      </c>
      <c r="F82" s="380">
        <v>1667205</v>
      </c>
      <c r="G82" s="266">
        <v>67.48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44195</v>
      </c>
      <c r="B83" s="266" t="s">
        <v>2496</v>
      </c>
      <c r="C83" s="267" t="s">
        <v>3840</v>
      </c>
      <c r="D83" s="267" t="s">
        <v>3945</v>
      </c>
      <c r="E83" s="267" t="s">
        <v>583</v>
      </c>
      <c r="F83" s="380">
        <v>850000</v>
      </c>
      <c r="G83" s="266">
        <v>66.06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44195</v>
      </c>
      <c r="B84" s="266" t="s">
        <v>2496</v>
      </c>
      <c r="C84" s="267" t="s">
        <v>3840</v>
      </c>
      <c r="D84" s="267" t="s">
        <v>3946</v>
      </c>
      <c r="E84" s="267" t="s">
        <v>583</v>
      </c>
      <c r="F84" s="380">
        <v>848906</v>
      </c>
      <c r="G84" s="266">
        <v>68.540000000000006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44195</v>
      </c>
      <c r="B85" s="266" t="s">
        <v>2523</v>
      </c>
      <c r="C85" s="267" t="s">
        <v>3947</v>
      </c>
      <c r="D85" s="267" t="s">
        <v>3948</v>
      </c>
      <c r="E85" s="267" t="s">
        <v>583</v>
      </c>
      <c r="F85" s="380">
        <v>4202967</v>
      </c>
      <c r="G85" s="266">
        <v>24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44195</v>
      </c>
      <c r="B86" s="266" t="s">
        <v>2585</v>
      </c>
      <c r="C86" s="267" t="s">
        <v>3842</v>
      </c>
      <c r="D86" s="267" t="s">
        <v>3825</v>
      </c>
      <c r="E86" s="267" t="s">
        <v>583</v>
      </c>
      <c r="F86" s="380">
        <v>3800000</v>
      </c>
      <c r="G86" s="266">
        <v>45.61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44195</v>
      </c>
      <c r="B87" s="266" t="s">
        <v>2734</v>
      </c>
      <c r="C87" s="267" t="s">
        <v>3949</v>
      </c>
      <c r="D87" s="267" t="s">
        <v>3950</v>
      </c>
      <c r="E87" s="267" t="s">
        <v>583</v>
      </c>
      <c r="F87" s="380">
        <v>934536</v>
      </c>
      <c r="G87" s="266">
        <v>2.75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44195</v>
      </c>
      <c r="B88" s="266" t="s">
        <v>2921</v>
      </c>
      <c r="C88" s="267" t="s">
        <v>3951</v>
      </c>
      <c r="D88" s="267" t="s">
        <v>3952</v>
      </c>
      <c r="E88" s="267" t="s">
        <v>583</v>
      </c>
      <c r="F88" s="380">
        <v>45001</v>
      </c>
      <c r="G88" s="266">
        <v>63.99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44195</v>
      </c>
      <c r="B89" s="266" t="s">
        <v>2791</v>
      </c>
      <c r="C89" s="267" t="s">
        <v>3953</v>
      </c>
      <c r="D89" s="267" t="s">
        <v>3812</v>
      </c>
      <c r="E89" s="267" t="s">
        <v>583</v>
      </c>
      <c r="F89" s="380">
        <v>2235511</v>
      </c>
      <c r="G89" s="266">
        <v>4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44195</v>
      </c>
      <c r="B90" s="266" t="s">
        <v>2793</v>
      </c>
      <c r="C90" s="267" t="s">
        <v>3843</v>
      </c>
      <c r="D90" s="267" t="s">
        <v>3812</v>
      </c>
      <c r="E90" s="267" t="s">
        <v>583</v>
      </c>
      <c r="F90" s="380">
        <v>3180974</v>
      </c>
      <c r="G90" s="266">
        <v>5.96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44195</v>
      </c>
      <c r="B91" s="266" t="s">
        <v>3954</v>
      </c>
      <c r="C91" s="267" t="s">
        <v>3955</v>
      </c>
      <c r="D91" s="267" t="s">
        <v>3956</v>
      </c>
      <c r="E91" s="267" t="s">
        <v>584</v>
      </c>
      <c r="F91" s="380">
        <v>180100</v>
      </c>
      <c r="G91" s="266">
        <v>54.6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44195</v>
      </c>
      <c r="B92" s="266" t="s">
        <v>324</v>
      </c>
      <c r="C92" s="267" t="s">
        <v>3924</v>
      </c>
      <c r="D92" s="267" t="s">
        <v>3812</v>
      </c>
      <c r="E92" s="267" t="s">
        <v>584</v>
      </c>
      <c r="F92" s="380">
        <v>557020</v>
      </c>
      <c r="G92" s="266">
        <v>199.49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44195</v>
      </c>
      <c r="B93" s="266" t="s">
        <v>3441</v>
      </c>
      <c r="C93" s="267" t="s">
        <v>3925</v>
      </c>
      <c r="D93" s="267" t="s">
        <v>3811</v>
      </c>
      <c r="E93" s="267" t="s">
        <v>584</v>
      </c>
      <c r="F93" s="380">
        <v>719889</v>
      </c>
      <c r="G93" s="266">
        <v>307.86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44195</v>
      </c>
      <c r="B94" s="266" t="s">
        <v>1122</v>
      </c>
      <c r="C94" s="267" t="s">
        <v>3926</v>
      </c>
      <c r="D94" s="267" t="s">
        <v>3957</v>
      </c>
      <c r="E94" s="267" t="s">
        <v>584</v>
      </c>
      <c r="F94" s="380">
        <v>372882</v>
      </c>
      <c r="G94" s="266">
        <v>420.72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44195</v>
      </c>
      <c r="B95" s="266" t="s">
        <v>354</v>
      </c>
      <c r="C95" s="267" t="s">
        <v>3931</v>
      </c>
      <c r="D95" s="267" t="s">
        <v>3811</v>
      </c>
      <c r="E95" s="267" t="s">
        <v>584</v>
      </c>
      <c r="F95" s="380">
        <v>2372470</v>
      </c>
      <c r="G95" s="266">
        <v>25.72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44195</v>
      </c>
      <c r="B96" s="266" t="s">
        <v>103</v>
      </c>
      <c r="C96" s="267" t="s">
        <v>3958</v>
      </c>
      <c r="D96" s="267" t="s">
        <v>3959</v>
      </c>
      <c r="E96" s="267" t="s">
        <v>584</v>
      </c>
      <c r="F96" s="380">
        <v>65000000</v>
      </c>
      <c r="G96" s="266">
        <v>27.09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44195</v>
      </c>
      <c r="B97" s="266" t="s">
        <v>1633</v>
      </c>
      <c r="C97" s="267" t="s">
        <v>3960</v>
      </c>
      <c r="D97" s="267" t="s">
        <v>3961</v>
      </c>
      <c r="E97" s="267" t="s">
        <v>584</v>
      </c>
      <c r="F97" s="380">
        <v>195597</v>
      </c>
      <c r="G97" s="266">
        <v>35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44195</v>
      </c>
      <c r="B98" s="266" t="s">
        <v>3526</v>
      </c>
      <c r="C98" s="267" t="s">
        <v>3932</v>
      </c>
      <c r="D98" s="267" t="s">
        <v>3962</v>
      </c>
      <c r="E98" s="267" t="s">
        <v>584</v>
      </c>
      <c r="F98" s="380">
        <v>191965</v>
      </c>
      <c r="G98" s="266">
        <v>37.619999999999997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44195</v>
      </c>
      <c r="B99" s="266" t="s">
        <v>3526</v>
      </c>
      <c r="C99" s="267" t="s">
        <v>3932</v>
      </c>
      <c r="D99" s="267" t="s">
        <v>3933</v>
      </c>
      <c r="E99" s="267" t="s">
        <v>584</v>
      </c>
      <c r="F99" s="380">
        <v>76572</v>
      </c>
      <c r="G99" s="266">
        <v>38.090000000000003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44195</v>
      </c>
      <c r="B100" s="266" t="s">
        <v>3315</v>
      </c>
      <c r="C100" s="267" t="s">
        <v>3934</v>
      </c>
      <c r="D100" s="267" t="s">
        <v>3963</v>
      </c>
      <c r="E100" s="267" t="s">
        <v>584</v>
      </c>
      <c r="F100" s="380">
        <v>424526</v>
      </c>
      <c r="G100" s="266">
        <v>12.88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44195</v>
      </c>
      <c r="B101" s="266" t="s">
        <v>3315</v>
      </c>
      <c r="C101" s="267" t="s">
        <v>3934</v>
      </c>
      <c r="D101" s="267" t="s">
        <v>3964</v>
      </c>
      <c r="E101" s="267" t="s">
        <v>584</v>
      </c>
      <c r="F101" s="380">
        <v>74111</v>
      </c>
      <c r="G101" s="266">
        <v>13.76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44195</v>
      </c>
      <c r="B102" s="266" t="s">
        <v>3315</v>
      </c>
      <c r="C102" s="267" t="s">
        <v>3934</v>
      </c>
      <c r="D102" s="267" t="s">
        <v>3935</v>
      </c>
      <c r="E102" s="267" t="s">
        <v>584</v>
      </c>
      <c r="F102" s="380">
        <v>584889</v>
      </c>
      <c r="G102" s="266">
        <v>13.58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44195</v>
      </c>
      <c r="B103" s="266" t="s">
        <v>2010</v>
      </c>
      <c r="C103" s="267" t="s">
        <v>3965</v>
      </c>
      <c r="D103" s="267" t="s">
        <v>3966</v>
      </c>
      <c r="E103" s="267" t="s">
        <v>584</v>
      </c>
      <c r="F103" s="380">
        <v>1130000</v>
      </c>
      <c r="G103" s="266">
        <v>9.25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44195</v>
      </c>
      <c r="B104" s="266" t="s">
        <v>2126</v>
      </c>
      <c r="C104" s="267" t="s">
        <v>3936</v>
      </c>
      <c r="D104" s="267" t="s">
        <v>3938</v>
      </c>
      <c r="E104" s="267" t="s">
        <v>584</v>
      </c>
      <c r="F104" s="380">
        <v>155488</v>
      </c>
      <c r="G104" s="266">
        <v>18.010000000000002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44195</v>
      </c>
      <c r="B105" s="266" t="s">
        <v>2126</v>
      </c>
      <c r="C105" s="267" t="s">
        <v>3936</v>
      </c>
      <c r="D105" s="267" t="s">
        <v>3967</v>
      </c>
      <c r="E105" s="267" t="s">
        <v>584</v>
      </c>
      <c r="F105" s="380">
        <v>138800</v>
      </c>
      <c r="G105" s="266">
        <v>18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44195</v>
      </c>
      <c r="B106" s="266" t="s">
        <v>3808</v>
      </c>
      <c r="C106" s="267" t="s">
        <v>3809</v>
      </c>
      <c r="D106" s="267" t="s">
        <v>3863</v>
      </c>
      <c r="E106" s="267" t="s">
        <v>584</v>
      </c>
      <c r="F106" s="380">
        <v>126000</v>
      </c>
      <c r="G106" s="266">
        <v>22.39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44195</v>
      </c>
      <c r="B107" s="266" t="s">
        <v>2172</v>
      </c>
      <c r="C107" s="267" t="s">
        <v>3968</v>
      </c>
      <c r="D107" s="267" t="s">
        <v>3969</v>
      </c>
      <c r="E107" s="267" t="s">
        <v>584</v>
      </c>
      <c r="F107" s="380">
        <v>130103</v>
      </c>
      <c r="G107" s="266">
        <v>31.09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44195</v>
      </c>
      <c r="B108" s="266" t="s">
        <v>2410</v>
      </c>
      <c r="C108" s="267" t="s">
        <v>3941</v>
      </c>
      <c r="D108" s="267" t="s">
        <v>3970</v>
      </c>
      <c r="E108" s="267" t="s">
        <v>584</v>
      </c>
      <c r="F108" s="380">
        <v>686218</v>
      </c>
      <c r="G108" s="266">
        <v>2.9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44195</v>
      </c>
      <c r="B109" s="266" t="s">
        <v>2410</v>
      </c>
      <c r="C109" s="267" t="s">
        <v>3941</v>
      </c>
      <c r="D109" s="267" t="s">
        <v>3971</v>
      </c>
      <c r="E109" s="267" t="s">
        <v>584</v>
      </c>
      <c r="F109" s="380">
        <v>1386000</v>
      </c>
      <c r="G109" s="266">
        <v>2.9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44195</v>
      </c>
      <c r="B110" s="266" t="s">
        <v>2496</v>
      </c>
      <c r="C110" s="267" t="s">
        <v>3840</v>
      </c>
      <c r="D110" s="267" t="s">
        <v>3943</v>
      </c>
      <c r="E110" s="267" t="s">
        <v>584</v>
      </c>
      <c r="F110" s="380">
        <v>984370</v>
      </c>
      <c r="G110" s="266">
        <v>68.67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44195</v>
      </c>
      <c r="B111" s="266" t="s">
        <v>2496</v>
      </c>
      <c r="C111" s="267" t="s">
        <v>3840</v>
      </c>
      <c r="D111" s="267" t="s">
        <v>3945</v>
      </c>
      <c r="E111" s="267" t="s">
        <v>584</v>
      </c>
      <c r="F111" s="380">
        <v>300000</v>
      </c>
      <c r="G111" s="266">
        <v>70.34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44195</v>
      </c>
      <c r="B112" s="266" t="s">
        <v>2496</v>
      </c>
      <c r="C112" s="267" t="s">
        <v>3840</v>
      </c>
      <c r="D112" s="267" t="s">
        <v>3861</v>
      </c>
      <c r="E112" s="267" t="s">
        <v>584</v>
      </c>
      <c r="F112" s="380">
        <v>1667205</v>
      </c>
      <c r="G112" s="266">
        <v>67.47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44195</v>
      </c>
      <c r="B113" s="266" t="s">
        <v>2496</v>
      </c>
      <c r="C113" s="267" t="s">
        <v>3840</v>
      </c>
      <c r="D113" s="267" t="s">
        <v>3944</v>
      </c>
      <c r="E113" s="267" t="s">
        <v>584</v>
      </c>
      <c r="F113" s="380">
        <v>1207489</v>
      </c>
      <c r="G113" s="266">
        <v>68.64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44195</v>
      </c>
      <c r="B114" s="266" t="s">
        <v>2496</v>
      </c>
      <c r="C114" s="267" t="s">
        <v>3840</v>
      </c>
      <c r="D114" s="267" t="s">
        <v>3862</v>
      </c>
      <c r="E114" s="267" t="s">
        <v>584</v>
      </c>
      <c r="F114" s="380">
        <v>1299058</v>
      </c>
      <c r="G114" s="266">
        <v>67.16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44195</v>
      </c>
      <c r="B115" s="266" t="s">
        <v>2496</v>
      </c>
      <c r="C115" s="267" t="s">
        <v>3840</v>
      </c>
      <c r="D115" s="267" t="s">
        <v>3946</v>
      </c>
      <c r="E115" s="267" t="s">
        <v>584</v>
      </c>
      <c r="F115" s="380">
        <v>848906</v>
      </c>
      <c r="G115" s="266">
        <v>68.36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44195</v>
      </c>
      <c r="B116" s="266" t="s">
        <v>2496</v>
      </c>
      <c r="C116" s="267" t="s">
        <v>3840</v>
      </c>
      <c r="D116" s="267" t="s">
        <v>3972</v>
      </c>
      <c r="E116" s="267" t="s">
        <v>584</v>
      </c>
      <c r="F116" s="380">
        <v>1107992</v>
      </c>
      <c r="G116" s="266">
        <v>66.03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44195</v>
      </c>
      <c r="B117" s="266" t="s">
        <v>2496</v>
      </c>
      <c r="C117" s="267" t="s">
        <v>3840</v>
      </c>
      <c r="D117" s="267" t="s">
        <v>3841</v>
      </c>
      <c r="E117" s="267" t="s">
        <v>584</v>
      </c>
      <c r="F117" s="380">
        <v>1646772</v>
      </c>
      <c r="G117" s="266">
        <v>65.98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44195</v>
      </c>
      <c r="B118" s="266" t="s">
        <v>2523</v>
      </c>
      <c r="C118" s="267" t="s">
        <v>3947</v>
      </c>
      <c r="D118" s="267" t="s">
        <v>3973</v>
      </c>
      <c r="E118" s="267" t="s">
        <v>584</v>
      </c>
      <c r="F118" s="380">
        <v>4202967</v>
      </c>
      <c r="G118" s="266">
        <v>24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44195</v>
      </c>
      <c r="B119" s="266" t="s">
        <v>2585</v>
      </c>
      <c r="C119" s="267" t="s">
        <v>3842</v>
      </c>
      <c r="D119" s="267" t="s">
        <v>3826</v>
      </c>
      <c r="E119" s="267" t="s">
        <v>584</v>
      </c>
      <c r="F119" s="380">
        <v>3800000</v>
      </c>
      <c r="G119" s="266">
        <v>45.6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44195</v>
      </c>
      <c r="B120" s="266" t="s">
        <v>2734</v>
      </c>
      <c r="C120" s="267" t="s">
        <v>3949</v>
      </c>
      <c r="D120" s="267" t="s">
        <v>3950</v>
      </c>
      <c r="E120" s="267" t="s">
        <v>584</v>
      </c>
      <c r="F120" s="380">
        <v>1239031</v>
      </c>
      <c r="G120" s="266">
        <v>2.76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44195</v>
      </c>
      <c r="B121" s="266" t="s">
        <v>2921</v>
      </c>
      <c r="C121" s="267" t="s">
        <v>3951</v>
      </c>
      <c r="D121" s="267" t="s">
        <v>3952</v>
      </c>
      <c r="E121" s="267" t="s">
        <v>584</v>
      </c>
      <c r="F121" s="380">
        <v>56216</v>
      </c>
      <c r="G121" s="266">
        <v>64.150000000000006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44195</v>
      </c>
      <c r="B122" s="266" t="s">
        <v>2921</v>
      </c>
      <c r="C122" s="267" t="s">
        <v>3951</v>
      </c>
      <c r="D122" s="267" t="s">
        <v>3974</v>
      </c>
      <c r="E122" s="267" t="s">
        <v>584</v>
      </c>
      <c r="F122" s="380">
        <v>59000</v>
      </c>
      <c r="G122" s="266">
        <v>63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44195</v>
      </c>
      <c r="B123" s="266" t="s">
        <v>2921</v>
      </c>
      <c r="C123" s="267" t="s">
        <v>3951</v>
      </c>
      <c r="D123" s="267" t="s">
        <v>3975</v>
      </c>
      <c r="E123" s="267" t="s">
        <v>584</v>
      </c>
      <c r="F123" s="380">
        <v>54500</v>
      </c>
      <c r="G123" s="266">
        <v>64.02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44195</v>
      </c>
      <c r="B124" s="266" t="s">
        <v>2791</v>
      </c>
      <c r="C124" s="267" t="s">
        <v>3953</v>
      </c>
      <c r="D124" s="267" t="s">
        <v>3812</v>
      </c>
      <c r="E124" s="267" t="s">
        <v>584</v>
      </c>
      <c r="F124" s="380">
        <v>298482</v>
      </c>
      <c r="G124" s="266">
        <v>3.93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44195</v>
      </c>
      <c r="B125" s="266" t="s">
        <v>2791</v>
      </c>
      <c r="C125" s="267" t="s">
        <v>3953</v>
      </c>
      <c r="D125" s="267" t="s">
        <v>3976</v>
      </c>
      <c r="E125" s="267" t="s">
        <v>584</v>
      </c>
      <c r="F125" s="380">
        <v>2108511</v>
      </c>
      <c r="G125" s="266">
        <v>3.85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A126" s="243">
        <v>44195</v>
      </c>
      <c r="B126" s="266" t="s">
        <v>2793</v>
      </c>
      <c r="C126" s="267" t="s">
        <v>3843</v>
      </c>
      <c r="D126" s="267" t="s">
        <v>3812</v>
      </c>
      <c r="E126" s="267" t="s">
        <v>584</v>
      </c>
      <c r="F126" s="380">
        <v>6054883</v>
      </c>
      <c r="G126" s="266">
        <v>5.68</v>
      </c>
      <c r="H126" s="344" t="s">
        <v>2952</v>
      </c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3"/>
  <sheetViews>
    <sheetView zoomScale="83" zoomScaleNormal="70" workbookViewId="0">
      <selection activeCell="J26" sqref="J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44196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3709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3743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3695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3715</v>
      </c>
      <c r="J15" s="564" t="s">
        <v>3716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3723</v>
      </c>
      <c r="J16" s="564" t="s">
        <v>3737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1"/>
      <c r="D17" s="602" t="s">
        <v>569</v>
      </c>
      <c r="E17" s="511" t="s">
        <v>600</v>
      </c>
      <c r="F17" s="493">
        <v>2072.5</v>
      </c>
      <c r="G17" s="603">
        <v>1940</v>
      </c>
      <c r="H17" s="493">
        <v>2212.5</v>
      </c>
      <c r="I17" s="512" t="s">
        <v>3730</v>
      </c>
      <c r="J17" s="598" t="s">
        <v>727</v>
      </c>
      <c r="K17" s="598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29">
        <v>9</v>
      </c>
      <c r="B18" s="630">
        <v>44181</v>
      </c>
      <c r="C18" s="631"/>
      <c r="D18" s="632" t="s">
        <v>380</v>
      </c>
      <c r="E18" s="633" t="s">
        <v>600</v>
      </c>
      <c r="F18" s="634">
        <v>999</v>
      </c>
      <c r="G18" s="635">
        <v>935</v>
      </c>
      <c r="H18" s="634">
        <v>935</v>
      </c>
      <c r="I18" s="636" t="s">
        <v>3758</v>
      </c>
      <c r="J18" s="637" t="s">
        <v>3790</v>
      </c>
      <c r="K18" s="637">
        <f t="shared" ref="K18:K19" si="15">H18-F18</f>
        <v>-64</v>
      </c>
      <c r="L18" s="638">
        <f t="shared" ref="L18:L19" si="16">(F18*-0.8)/100</f>
        <v>-7.9920000000000009</v>
      </c>
      <c r="M18" s="639">
        <f t="shared" ref="M18:M19" si="17">(K18+L18)/F18</f>
        <v>-7.2064064064064071E-2</v>
      </c>
      <c r="N18" s="640" t="s">
        <v>599</v>
      </c>
      <c r="O18" s="641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557">
        <v>10</v>
      </c>
      <c r="B19" s="558">
        <v>44188</v>
      </c>
      <c r="C19" s="559"/>
      <c r="D19" s="560" t="s">
        <v>191</v>
      </c>
      <c r="E19" s="561" t="s">
        <v>600</v>
      </c>
      <c r="F19" s="577">
        <v>316</v>
      </c>
      <c r="G19" s="562">
        <v>295</v>
      </c>
      <c r="H19" s="577">
        <v>329</v>
      </c>
      <c r="I19" s="563" t="s">
        <v>3799</v>
      </c>
      <c r="J19" s="564" t="s">
        <v>3822</v>
      </c>
      <c r="K19" s="564">
        <f t="shared" si="15"/>
        <v>13</v>
      </c>
      <c r="L19" s="565">
        <f t="shared" si="16"/>
        <v>-2.528</v>
      </c>
      <c r="M19" s="566">
        <f t="shared" si="17"/>
        <v>3.3139240506329111E-2</v>
      </c>
      <c r="N19" s="567" t="s">
        <v>599</v>
      </c>
      <c r="O19" s="576">
        <v>44189</v>
      </c>
      <c r="P19" s="582"/>
      <c r="Q19" s="7"/>
      <c r="R19" s="583" t="s">
        <v>3186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382">
        <v>11</v>
      </c>
      <c r="B20" s="397">
        <v>44188</v>
      </c>
      <c r="C20" s="398"/>
      <c r="D20" s="411" t="s">
        <v>86</v>
      </c>
      <c r="E20" s="402" t="s">
        <v>600</v>
      </c>
      <c r="F20" s="402" t="s">
        <v>3800</v>
      </c>
      <c r="G20" s="409">
        <v>360</v>
      </c>
      <c r="H20" s="402"/>
      <c r="I20" s="399" t="s">
        <v>3801</v>
      </c>
      <c r="J20" s="404" t="s">
        <v>601</v>
      </c>
      <c r="K20" s="404"/>
      <c r="L20" s="416"/>
      <c r="M20" s="375"/>
      <c r="N20" s="385"/>
      <c r="O20" s="381"/>
      <c r="P20" s="582"/>
      <c r="Q20" s="7"/>
      <c r="R20" s="583" t="s">
        <v>3186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382">
        <v>12</v>
      </c>
      <c r="B21" s="397">
        <v>44189</v>
      </c>
      <c r="C21" s="398"/>
      <c r="D21" s="411" t="s">
        <v>272</v>
      </c>
      <c r="E21" s="402" t="s">
        <v>600</v>
      </c>
      <c r="F21" s="402" t="s">
        <v>3819</v>
      </c>
      <c r="G21" s="409">
        <v>2990</v>
      </c>
      <c r="H21" s="402"/>
      <c r="I21" s="399" t="s">
        <v>3820</v>
      </c>
      <c r="J21" s="404" t="s">
        <v>601</v>
      </c>
      <c r="K21" s="404"/>
      <c r="L21" s="416"/>
      <c r="M21" s="375"/>
      <c r="N21" s="385"/>
      <c r="O21" s="381"/>
      <c r="P21" s="582"/>
      <c r="Q21" s="7"/>
      <c r="R21" s="583" t="s">
        <v>602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18">H31-F31</f>
        <v>0.5</v>
      </c>
      <c r="L31" s="485">
        <f t="shared" ref="L31:L33" si="19">(F31*-0.7)/100</f>
        <v>-2.6319999999999997</v>
      </c>
      <c r="M31" s="486">
        <f t="shared" ref="M31:M33" si="20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19"/>
        <v>-13.138999999999999</v>
      </c>
      <c r="M32" s="476">
        <f t="shared" si="20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3700</v>
      </c>
      <c r="K33" s="554">
        <f t="shared" ref="K33" si="21">H33-F33</f>
        <v>17.5</v>
      </c>
      <c r="L33" s="475">
        <f t="shared" si="19"/>
        <v>-4.4904999999999999</v>
      </c>
      <c r="M33" s="476">
        <f t="shared" si="20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2">H34-F34</f>
        <v>3</v>
      </c>
      <c r="L34" s="475">
        <f t="shared" ref="L34:L35" si="23">(F34*-0.7)/100</f>
        <v>-0.8085</v>
      </c>
      <c r="M34" s="476">
        <f t="shared" ref="M34:M35" si="24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2"/>
        <v>15.5</v>
      </c>
      <c r="L35" s="475">
        <f t="shared" si="23"/>
        <v>-4.2595000000000001</v>
      </c>
      <c r="M35" s="476">
        <f t="shared" si="24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5">H36-F36</f>
        <v>10.5</v>
      </c>
      <c r="L36" s="475">
        <f t="shared" ref="L36" si="26">(F36*-0.7)/100</f>
        <v>-3.08</v>
      </c>
      <c r="M36" s="476">
        <f t="shared" ref="M36" si="27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28">H37-F37</f>
        <v>85</v>
      </c>
      <c r="L37" s="475">
        <f t="shared" ref="L37" si="29">(F37*-0.7)/100</f>
        <v>-25.094999999999999</v>
      </c>
      <c r="M37" s="476">
        <f t="shared" ref="M37" si="30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3728</v>
      </c>
      <c r="K38" s="569">
        <f t="shared" ref="K38" si="31">H38-F38</f>
        <v>6.5</v>
      </c>
      <c r="L38" s="475">
        <f t="shared" ref="L38" si="32">(F38*-0.7)/100</f>
        <v>-1.4</v>
      </c>
      <c r="M38" s="476">
        <f t="shared" ref="M38" si="33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4">H39-F39</f>
        <v>2</v>
      </c>
      <c r="L39" s="475">
        <f>(F39*-0.07)/100</f>
        <v>-6.1075000000000011E-2</v>
      </c>
      <c r="M39" s="476">
        <f t="shared" ref="M39:M41" si="35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4"/>
        <v>37.5</v>
      </c>
      <c r="L40" s="475">
        <f t="shared" ref="L40:L41" si="36">(F40*-0.7)/100</f>
        <v>-9.5899999999999981</v>
      </c>
      <c r="M40" s="476">
        <f t="shared" si="35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3708</v>
      </c>
      <c r="K41" s="484">
        <f t="shared" si="34"/>
        <v>1</v>
      </c>
      <c r="L41" s="485">
        <f t="shared" si="36"/>
        <v>-2.4184999999999999</v>
      </c>
      <c r="M41" s="486">
        <f t="shared" si="35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3699</v>
      </c>
      <c r="K42" s="536">
        <f t="shared" ref="K42" si="37">H42-F42</f>
        <v>33</v>
      </c>
      <c r="L42" s="475">
        <f t="shared" ref="L42" si="38">(F42*-0.7)/100</f>
        <v>-8.0500000000000007</v>
      </c>
      <c r="M42" s="476">
        <f t="shared" ref="M42" si="39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0">H43-F43</f>
        <v>10.5</v>
      </c>
      <c r="L43" s="475">
        <f t="shared" ref="L43" si="41">(F43*-0.7)/100</f>
        <v>-3.1639999999999997</v>
      </c>
      <c r="M43" s="476">
        <f t="shared" ref="M43" si="42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3">H44-F44</f>
        <v>4.5</v>
      </c>
      <c r="L44" s="475">
        <f>(F44*-0.07)/100</f>
        <v>-0.10972500000000002</v>
      </c>
      <c r="M44" s="476">
        <f t="shared" ref="M44:M46" si="44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3698</v>
      </c>
      <c r="K45" s="515">
        <f t="shared" si="43"/>
        <v>-8.5</v>
      </c>
      <c r="L45" s="516">
        <f t="shared" ref="L45:L46" si="45">(F45*-0.7)/100</f>
        <v>-2.2225000000000001</v>
      </c>
      <c r="M45" s="543">
        <f t="shared" si="44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3710</v>
      </c>
      <c r="K46" s="553">
        <f t="shared" si="43"/>
        <v>3.5999999999999943</v>
      </c>
      <c r="L46" s="475">
        <f t="shared" si="45"/>
        <v>-0.98980000000000001</v>
      </c>
      <c r="M46" s="476">
        <f t="shared" si="44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3696</v>
      </c>
      <c r="K47" s="536">
        <f t="shared" ref="K47:K49" si="46">H47-F47</f>
        <v>14</v>
      </c>
      <c r="L47" s="475">
        <f t="shared" ref="L47:L49" si="47">(F47*-0.7)/100</f>
        <v>-3.8429999999999995</v>
      </c>
      <c r="M47" s="476">
        <f t="shared" ref="M47:M49" si="48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3703</v>
      </c>
      <c r="J48" s="553" t="s">
        <v>3711</v>
      </c>
      <c r="K48" s="553">
        <f t="shared" si="46"/>
        <v>12.5</v>
      </c>
      <c r="L48" s="475">
        <f t="shared" si="47"/>
        <v>-3.1850000000000001</v>
      </c>
      <c r="M48" s="476">
        <f t="shared" si="48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3713</v>
      </c>
      <c r="J49" s="616" t="s">
        <v>3781</v>
      </c>
      <c r="K49" s="616">
        <f t="shared" si="46"/>
        <v>-11.5</v>
      </c>
      <c r="L49" s="516">
        <f t="shared" si="47"/>
        <v>-2.6355</v>
      </c>
      <c r="M49" s="543">
        <f t="shared" si="48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3719</v>
      </c>
      <c r="K50" s="554">
        <f t="shared" ref="K50" si="49">H50-F50</f>
        <v>20</v>
      </c>
      <c r="L50" s="475">
        <f t="shared" ref="L50" si="50">(F50*-0.7)/100</f>
        <v>-5.1869999999999994</v>
      </c>
      <c r="M50" s="476">
        <f t="shared" ref="M50" si="51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3718</v>
      </c>
      <c r="J51" s="554" t="s">
        <v>723</v>
      </c>
      <c r="K51" s="554">
        <f t="shared" ref="K51" si="52">H51-F51</f>
        <v>55</v>
      </c>
      <c r="L51" s="475">
        <f>(F51*-0.07)/100</f>
        <v>-1.9530000000000001</v>
      </c>
      <c r="M51" s="476">
        <f t="shared" ref="M51" si="53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3720</v>
      </c>
      <c r="J52" s="554" t="s">
        <v>3722</v>
      </c>
      <c r="K52" s="554">
        <f t="shared" ref="K52:K53" si="54">H52-F52</f>
        <v>30</v>
      </c>
      <c r="L52" s="475">
        <f>(F52*-0.07)/100</f>
        <v>-1.1392500000000001</v>
      </c>
      <c r="M52" s="476">
        <f t="shared" ref="M52:M53" si="55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3721</v>
      </c>
      <c r="J53" s="569" t="s">
        <v>3656</v>
      </c>
      <c r="K53" s="569">
        <f t="shared" si="54"/>
        <v>6</v>
      </c>
      <c r="L53" s="475">
        <f t="shared" ref="L53" si="56">(F53*-0.7)/100</f>
        <v>-1.5049999999999999</v>
      </c>
      <c r="M53" s="476">
        <f t="shared" si="55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3768</v>
      </c>
      <c r="K54" s="587">
        <f t="shared" ref="K54" si="57">H54-F54</f>
        <v>26.5</v>
      </c>
      <c r="L54" s="475">
        <f t="shared" ref="L54" si="58">(F54*-0.7)/100</f>
        <v>-7.9974999999999996</v>
      </c>
      <c r="M54" s="476">
        <f t="shared" ref="M54" si="59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3729</v>
      </c>
      <c r="J55" s="587" t="s">
        <v>3769</v>
      </c>
      <c r="K55" s="587">
        <f t="shared" ref="K55:K56" si="60">H55-F55</f>
        <v>10</v>
      </c>
      <c r="L55" s="475">
        <f t="shared" ref="L55:L56" si="61">(F55*-0.7)/100</f>
        <v>-2.492</v>
      </c>
      <c r="M55" s="476">
        <f t="shared" ref="M55:M56" si="62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3731</v>
      </c>
      <c r="J56" s="656" t="s">
        <v>3823</v>
      </c>
      <c r="K56" s="623">
        <f t="shared" si="60"/>
        <v>-85</v>
      </c>
      <c r="L56" s="516">
        <f t="shared" si="61"/>
        <v>-26.004999999999999</v>
      </c>
      <c r="M56" s="543">
        <f t="shared" si="62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3749</v>
      </c>
      <c r="K57" s="515">
        <f t="shared" ref="K57" si="63">H57-F57</f>
        <v>-17.5</v>
      </c>
      <c r="L57" s="516">
        <f t="shared" ref="L57" si="64">(F57*-0.7)/100</f>
        <v>-3.7484999999999995</v>
      </c>
      <c r="M57" s="543">
        <f t="shared" ref="M57" si="65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3733</v>
      </c>
      <c r="J58" s="578" t="s">
        <v>3738</v>
      </c>
      <c r="K58" s="578">
        <f t="shared" ref="K58:K60" si="66">H58-F58</f>
        <v>2.8499999999999943</v>
      </c>
      <c r="L58" s="475">
        <f t="shared" ref="L58:L60" si="67">(F58*-0.7)/100</f>
        <v>-0.59955000000000003</v>
      </c>
      <c r="M58" s="476">
        <f t="shared" ref="M58:M60" si="68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3739</v>
      </c>
      <c r="J59" s="616" t="s">
        <v>3780</v>
      </c>
      <c r="K59" s="616">
        <f t="shared" si="66"/>
        <v>-19</v>
      </c>
      <c r="L59" s="516">
        <f t="shared" si="67"/>
        <v>-5.1589999999999998</v>
      </c>
      <c r="M59" s="543">
        <f t="shared" si="68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6" t="s">
        <v>3774</v>
      </c>
      <c r="K60" s="616">
        <f t="shared" si="66"/>
        <v>-6.5</v>
      </c>
      <c r="L60" s="516">
        <f t="shared" si="67"/>
        <v>-1.3754999999999997</v>
      </c>
      <c r="M60" s="543">
        <f t="shared" si="68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3747</v>
      </c>
      <c r="J61" s="581" t="s">
        <v>3748</v>
      </c>
      <c r="K61" s="581">
        <f t="shared" ref="K61:K63" si="69">H61-F61</f>
        <v>3.9000000000000057</v>
      </c>
      <c r="L61" s="475">
        <f>(F61*-0.07)/100</f>
        <v>-0.14385000000000001</v>
      </c>
      <c r="M61" s="476">
        <f t="shared" ref="M61:M63" si="70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3759</v>
      </c>
      <c r="J62" s="595" t="s">
        <v>3770</v>
      </c>
      <c r="K62" s="595">
        <f t="shared" si="69"/>
        <v>-18.5</v>
      </c>
      <c r="L62" s="516">
        <f t="shared" ref="L62:L63" si="71">(F62*-0.7)/100</f>
        <v>-3.7694999999999999</v>
      </c>
      <c r="M62" s="543">
        <f t="shared" si="70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8" t="s">
        <v>3771</v>
      </c>
      <c r="K63" s="598">
        <f t="shared" si="69"/>
        <v>11</v>
      </c>
      <c r="L63" s="475">
        <f t="shared" si="71"/>
        <v>-3.234</v>
      </c>
      <c r="M63" s="476">
        <f t="shared" si="70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8" t="s">
        <v>3771</v>
      </c>
      <c r="K64" s="598">
        <f t="shared" ref="K64:K66" si="72">H64-F64</f>
        <v>11</v>
      </c>
      <c r="L64" s="475">
        <f t="shared" ref="L64:L66" si="73">(F64*-0.7)/100</f>
        <v>-3.2269999999999999</v>
      </c>
      <c r="M64" s="476">
        <f t="shared" ref="M64:M66" si="74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393" customFormat="1" ht="15" customHeight="1">
      <c r="A65" s="539">
        <v>35</v>
      </c>
      <c r="B65" s="535">
        <v>44183</v>
      </c>
      <c r="C65" s="540"/>
      <c r="D65" s="541" t="s">
        <v>3775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3776</v>
      </c>
      <c r="J65" s="616" t="s">
        <v>3779</v>
      </c>
      <c r="K65" s="616">
        <f t="shared" si="72"/>
        <v>-13.5</v>
      </c>
      <c r="L65" s="516">
        <f t="shared" si="73"/>
        <v>-3.5594999999999999</v>
      </c>
      <c r="M65" s="543">
        <f t="shared" si="74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3733</v>
      </c>
      <c r="J66" s="616" t="s">
        <v>3778</v>
      </c>
      <c r="K66" s="616">
        <f t="shared" si="72"/>
        <v>-2.2000000000000028</v>
      </c>
      <c r="L66" s="516">
        <f t="shared" si="73"/>
        <v>-0.59989999999999999</v>
      </c>
      <c r="M66" s="543">
        <f t="shared" si="74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393" customFormat="1" ht="15" customHeight="1">
      <c r="A67" s="539">
        <v>37</v>
      </c>
      <c r="B67" s="535">
        <v>44183</v>
      </c>
      <c r="C67" s="540"/>
      <c r="D67" s="541" t="s">
        <v>571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0" t="s">
        <v>3774</v>
      </c>
      <c r="K67" s="600">
        <f t="shared" ref="K67" si="75">H67-F67</f>
        <v>-6.5</v>
      </c>
      <c r="L67" s="516">
        <f>(F67*-0.07)/100</f>
        <v>-0.17115000000000002</v>
      </c>
      <c r="M67" s="543">
        <f t="shared" ref="M67" si="76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3784</v>
      </c>
      <c r="G68" s="450">
        <v>1845</v>
      </c>
      <c r="H68" s="450"/>
      <c r="I68" s="415">
        <v>2000</v>
      </c>
      <c r="J68" s="612" t="s">
        <v>601</v>
      </c>
      <c r="K68" s="612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393" customFormat="1" ht="15" customHeight="1">
      <c r="A69" s="489">
        <v>39</v>
      </c>
      <c r="B69" s="490">
        <v>44187</v>
      </c>
      <c r="C69" s="491"/>
      <c r="D69" s="492" t="s">
        <v>565</v>
      </c>
      <c r="E69" s="493" t="s">
        <v>600</v>
      </c>
      <c r="F69" s="493">
        <v>1120</v>
      </c>
      <c r="G69" s="494">
        <v>1090</v>
      </c>
      <c r="H69" s="494">
        <v>1165</v>
      </c>
      <c r="I69" s="493">
        <v>1200</v>
      </c>
      <c r="J69" s="654" t="s">
        <v>3655</v>
      </c>
      <c r="K69" s="654">
        <f t="shared" ref="K69" si="77">H69-F69</f>
        <v>45</v>
      </c>
      <c r="L69" s="475">
        <f t="shared" ref="L69" si="78">(F69*-0.7)/100</f>
        <v>-7.84</v>
      </c>
      <c r="M69" s="476">
        <f t="shared" ref="M69" si="79">(K69+L69)/F69</f>
        <v>3.3178571428571425E-2</v>
      </c>
      <c r="N69" s="495" t="s">
        <v>599</v>
      </c>
      <c r="O69" s="477">
        <v>44189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3792</v>
      </c>
      <c r="J70" s="627" t="s">
        <v>3793</v>
      </c>
      <c r="K70" s="627">
        <f>F70-H70</f>
        <v>5</v>
      </c>
      <c r="L70" s="475">
        <f>(F70*-0.07)/100</f>
        <v>-0.16625000000000001</v>
      </c>
      <c r="M70" s="476">
        <f t="shared" ref="M70:M72" si="80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393" customFormat="1" ht="15" customHeight="1">
      <c r="A71" s="489">
        <v>41</v>
      </c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3802</v>
      </c>
      <c r="J71" s="647" t="s">
        <v>3771</v>
      </c>
      <c r="K71" s="647">
        <f t="shared" ref="K71:K72" si="81">H71-F71</f>
        <v>11</v>
      </c>
      <c r="L71" s="475">
        <f>(F71*-0.07)/100</f>
        <v>-0.44590000000000002</v>
      </c>
      <c r="M71" s="476">
        <f t="shared" si="80"/>
        <v>1.6568445839874411E-2</v>
      </c>
      <c r="N71" s="495" t="s">
        <v>599</v>
      </c>
      <c r="O71" s="513">
        <v>44188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393" customFormat="1" ht="15" customHeight="1">
      <c r="A72" s="489">
        <v>42</v>
      </c>
      <c r="B72" s="490">
        <v>44188</v>
      </c>
      <c r="C72" s="491"/>
      <c r="D72" s="492" t="s">
        <v>141</v>
      </c>
      <c r="E72" s="493" t="s">
        <v>600</v>
      </c>
      <c r="F72" s="493">
        <v>401</v>
      </c>
      <c r="G72" s="494">
        <v>388</v>
      </c>
      <c r="H72" s="494">
        <v>412</v>
      </c>
      <c r="I72" s="493" t="s">
        <v>3804</v>
      </c>
      <c r="J72" s="654" t="s">
        <v>3771</v>
      </c>
      <c r="K72" s="654">
        <f t="shared" si="81"/>
        <v>11</v>
      </c>
      <c r="L72" s="475">
        <f t="shared" ref="L72" si="82">(F72*-0.7)/100</f>
        <v>-2.8069999999999999</v>
      </c>
      <c r="M72" s="476">
        <f t="shared" si="80"/>
        <v>2.0431421446384039E-2</v>
      </c>
      <c r="N72" s="495" t="s">
        <v>599</v>
      </c>
      <c r="O72" s="477">
        <v>44189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393" customFormat="1" ht="15" customHeight="1">
      <c r="A73" s="422">
        <v>43</v>
      </c>
      <c r="B73" s="446">
        <v>44189</v>
      </c>
      <c r="C73" s="449"/>
      <c r="D73" s="414" t="s">
        <v>141</v>
      </c>
      <c r="E73" s="415" t="s">
        <v>600</v>
      </c>
      <c r="F73" s="415" t="s">
        <v>3803</v>
      </c>
      <c r="G73" s="450">
        <v>388</v>
      </c>
      <c r="H73" s="450"/>
      <c r="I73" s="415" t="s">
        <v>3804</v>
      </c>
      <c r="J73" s="612" t="s">
        <v>601</v>
      </c>
      <c r="K73" s="612"/>
      <c r="L73" s="434"/>
      <c r="M73" s="430"/>
      <c r="N73" s="435"/>
      <c r="O73" s="421"/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393" customFormat="1" ht="15" customHeight="1">
      <c r="A74" s="422">
        <v>44</v>
      </c>
      <c r="B74" s="446">
        <v>44193</v>
      </c>
      <c r="C74" s="449"/>
      <c r="D74" s="414" t="s">
        <v>496</v>
      </c>
      <c r="E74" s="415" t="s">
        <v>600</v>
      </c>
      <c r="F74" s="415" t="s">
        <v>3835</v>
      </c>
      <c r="G74" s="450">
        <v>437</v>
      </c>
      <c r="H74" s="450"/>
      <c r="I74" s="415" t="s">
        <v>3836</v>
      </c>
      <c r="J74" s="658" t="s">
        <v>601</v>
      </c>
      <c r="K74" s="658"/>
      <c r="L74" s="434"/>
      <c r="M74" s="430"/>
      <c r="N74" s="435"/>
      <c r="O74" s="421"/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393" customFormat="1" ht="15" customHeight="1">
      <c r="A75" s="422">
        <v>45</v>
      </c>
      <c r="B75" s="446">
        <v>44193</v>
      </c>
      <c r="C75" s="449"/>
      <c r="D75" s="414" t="s">
        <v>76</v>
      </c>
      <c r="E75" s="415" t="s">
        <v>600</v>
      </c>
      <c r="F75" s="415" t="s">
        <v>3837</v>
      </c>
      <c r="G75" s="450">
        <v>477</v>
      </c>
      <c r="H75" s="450"/>
      <c r="I75" s="415">
        <v>505</v>
      </c>
      <c r="J75" s="658" t="s">
        <v>601</v>
      </c>
      <c r="K75" s="658"/>
      <c r="L75" s="434"/>
      <c r="M75" s="430"/>
      <c r="N75" s="435"/>
      <c r="O75" s="421"/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393" customFormat="1" ht="15" customHeight="1">
      <c r="A76" s="422">
        <v>46</v>
      </c>
      <c r="B76" s="446">
        <v>44194</v>
      </c>
      <c r="C76" s="449"/>
      <c r="D76" s="414" t="s">
        <v>83</v>
      </c>
      <c r="E76" s="415" t="s">
        <v>600</v>
      </c>
      <c r="F76" s="415" t="s">
        <v>3851</v>
      </c>
      <c r="G76" s="450">
        <v>799</v>
      </c>
      <c r="H76" s="450"/>
      <c r="I76" s="415" t="s">
        <v>3852</v>
      </c>
      <c r="J76" s="658" t="s">
        <v>601</v>
      </c>
      <c r="K76" s="658"/>
      <c r="L76" s="434"/>
      <c r="M76" s="430"/>
      <c r="N76" s="435"/>
      <c r="O76" s="421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393" customFormat="1" ht="15" customHeight="1">
      <c r="A77" s="422">
        <v>47</v>
      </c>
      <c r="B77" s="446">
        <v>44194</v>
      </c>
      <c r="C77" s="449"/>
      <c r="D77" s="414" t="s">
        <v>802</v>
      </c>
      <c r="E77" s="415" t="s">
        <v>600</v>
      </c>
      <c r="F77" s="415" t="s">
        <v>3853</v>
      </c>
      <c r="G77" s="450">
        <v>1195</v>
      </c>
      <c r="H77" s="450"/>
      <c r="I77" s="415">
        <v>1290</v>
      </c>
      <c r="J77" s="649" t="s">
        <v>601</v>
      </c>
      <c r="K77" s="649"/>
      <c r="L77" s="434"/>
      <c r="M77" s="430"/>
      <c r="N77" s="435"/>
      <c r="O77" s="421"/>
      <c r="P77" s="7"/>
      <c r="Q77" s="7"/>
      <c r="R77" s="343"/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393" customFormat="1" ht="15" customHeight="1">
      <c r="A78" s="422">
        <v>48</v>
      </c>
      <c r="B78" s="446">
        <v>44195</v>
      </c>
      <c r="C78" s="449"/>
      <c r="D78" s="414" t="s">
        <v>236</v>
      </c>
      <c r="E78" s="415" t="s">
        <v>600</v>
      </c>
      <c r="F78" s="415" t="s">
        <v>3869</v>
      </c>
      <c r="G78" s="450">
        <v>788</v>
      </c>
      <c r="H78" s="450"/>
      <c r="I78" s="415">
        <v>840</v>
      </c>
      <c r="J78" s="649" t="s">
        <v>601</v>
      </c>
      <c r="K78" s="649"/>
      <c r="L78" s="434"/>
      <c r="M78" s="430"/>
      <c r="N78" s="435"/>
      <c r="O78" s="421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393" customFormat="1" ht="15" customHeight="1">
      <c r="A79" s="422"/>
      <c r="B79" s="446"/>
      <c r="C79" s="449"/>
      <c r="D79" s="412"/>
      <c r="E79" s="415"/>
      <c r="F79" s="415"/>
      <c r="G79" s="450"/>
      <c r="H79" s="450"/>
      <c r="I79" s="415"/>
      <c r="J79" s="376"/>
      <c r="K79" s="376"/>
      <c r="L79" s="432"/>
      <c r="M79" s="430"/>
      <c r="N79" s="404"/>
      <c r="O79" s="421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38"/>
      <c r="R80" s="451"/>
      <c r="S80" s="438"/>
      <c r="T80" s="438"/>
      <c r="U80" s="438"/>
      <c r="V80" s="438"/>
      <c r="W80" s="438"/>
      <c r="X80" s="438"/>
      <c r="Y80" s="438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393" customFormat="1" ht="13.9" customHeight="1">
      <c r="A86" s="725">
        <v>1</v>
      </c>
      <c r="B86" s="700">
        <v>44161</v>
      </c>
      <c r="C86" s="504"/>
      <c r="D86" s="500" t="s">
        <v>3644</v>
      </c>
      <c r="E86" s="501" t="s">
        <v>3627</v>
      </c>
      <c r="F86" s="493">
        <v>1412</v>
      </c>
      <c r="G86" s="727">
        <v>1452</v>
      </c>
      <c r="H86" s="493">
        <v>1397.5</v>
      </c>
      <c r="I86" s="702">
        <v>1350</v>
      </c>
      <c r="J86" s="704" t="s">
        <v>3662</v>
      </c>
      <c r="K86" s="496">
        <f t="shared" ref="K86" si="83">F86-H86</f>
        <v>14.5</v>
      </c>
      <c r="L86" s="475">
        <f t="shared" ref="L86" si="84">(H86*N86)*0.035%</f>
        <v>269.01875000000001</v>
      </c>
      <c r="M86" s="704">
        <f>(17*550)-369</f>
        <v>8981</v>
      </c>
      <c r="N86" s="704">
        <v>550</v>
      </c>
      <c r="O86" s="704" t="s">
        <v>599</v>
      </c>
      <c r="P86" s="721">
        <v>44168</v>
      </c>
      <c r="Q86" s="387"/>
      <c r="R86" s="343" t="s">
        <v>602</v>
      </c>
      <c r="S86" s="40"/>
      <c r="Y86" s="40"/>
      <c r="Z86" s="40"/>
    </row>
    <row r="87" spans="1:34" s="393" customFormat="1" ht="13.9" customHeight="1">
      <c r="A87" s="726"/>
      <c r="B87" s="701"/>
      <c r="C87" s="504"/>
      <c r="D87" s="500" t="s">
        <v>3645</v>
      </c>
      <c r="E87" s="501" t="s">
        <v>3627</v>
      </c>
      <c r="F87" s="493">
        <v>29</v>
      </c>
      <c r="G87" s="728"/>
      <c r="H87" s="493">
        <v>26.5</v>
      </c>
      <c r="I87" s="703"/>
      <c r="J87" s="703"/>
      <c r="K87" s="496">
        <v>2.5</v>
      </c>
      <c r="L87" s="496">
        <v>100</v>
      </c>
      <c r="M87" s="703"/>
      <c r="N87" s="703"/>
      <c r="O87" s="703"/>
      <c r="P87" s="703"/>
      <c r="Q87" s="387"/>
      <c r="R87" s="343" t="s">
        <v>602</v>
      </c>
      <c r="S87" s="40"/>
      <c r="Y87" s="40"/>
      <c r="Z87" s="40"/>
    </row>
    <row r="88" spans="1:34" s="393" customFormat="1" ht="13.9" customHeight="1">
      <c r="A88" s="520">
        <v>2</v>
      </c>
      <c r="B88" s="521">
        <v>44162</v>
      </c>
      <c r="C88" s="522"/>
      <c r="D88" s="523" t="s">
        <v>3646</v>
      </c>
      <c r="E88" s="524" t="s">
        <v>3627</v>
      </c>
      <c r="F88" s="525">
        <v>13040</v>
      </c>
      <c r="G88" s="525">
        <v>13200</v>
      </c>
      <c r="H88" s="525">
        <v>13195</v>
      </c>
      <c r="I88" s="526">
        <v>12700</v>
      </c>
      <c r="J88" s="515" t="s">
        <v>3663</v>
      </c>
      <c r="K88" s="515">
        <f t="shared" ref="K88" si="85">F88-H88</f>
        <v>-155</v>
      </c>
      <c r="L88" s="516">
        <f t="shared" ref="L88" si="86">(H88*N88)*0.035%</f>
        <v>346.36875000000003</v>
      </c>
      <c r="M88" s="517">
        <f t="shared" ref="M88" si="87">(K88*N88)-L88</f>
        <v>-11971.36875</v>
      </c>
      <c r="N88" s="515">
        <v>75</v>
      </c>
      <c r="O88" s="518" t="s">
        <v>663</v>
      </c>
      <c r="P88" s="519">
        <v>44168</v>
      </c>
      <c r="Q88" s="387"/>
      <c r="R88" s="343" t="s">
        <v>602</v>
      </c>
      <c r="S88" s="40"/>
      <c r="Y88" s="40"/>
      <c r="Z88" s="40"/>
    </row>
    <row r="89" spans="1:34" s="393" customFormat="1" ht="13.9" customHeight="1">
      <c r="A89" s="502">
        <v>3</v>
      </c>
      <c r="B89" s="503">
        <v>44162</v>
      </c>
      <c r="C89" s="504"/>
      <c r="D89" s="500" t="s">
        <v>3647</v>
      </c>
      <c r="E89" s="501" t="s">
        <v>600</v>
      </c>
      <c r="F89" s="493">
        <v>511.5</v>
      </c>
      <c r="G89" s="493">
        <v>502</v>
      </c>
      <c r="H89" s="493">
        <v>517.5</v>
      </c>
      <c r="I89" s="496">
        <v>530</v>
      </c>
      <c r="J89" s="496" t="s">
        <v>3656</v>
      </c>
      <c r="K89" s="474">
        <f t="shared" ref="K89" si="88">H89-F89</f>
        <v>6</v>
      </c>
      <c r="L89" s="475">
        <f t="shared" ref="L89" si="89">(H89*N89)*0.035%</f>
        <v>271.68750000000006</v>
      </c>
      <c r="M89" s="505">
        <f t="shared" ref="M89" si="90">(K89*N89)-L89</f>
        <v>8728.3125</v>
      </c>
      <c r="N89" s="496">
        <v>1500</v>
      </c>
      <c r="O89" s="498" t="s">
        <v>599</v>
      </c>
      <c r="P89" s="477">
        <v>44167</v>
      </c>
      <c r="Q89" s="387"/>
      <c r="R89" s="343" t="s">
        <v>3186</v>
      </c>
      <c r="S89" s="40"/>
      <c r="Y89" s="40"/>
      <c r="Z89" s="40"/>
    </row>
    <row r="90" spans="1:34" s="393" customFormat="1" ht="13.9" customHeight="1">
      <c r="A90" s="528">
        <v>4</v>
      </c>
      <c r="B90" s="529">
        <v>44169</v>
      </c>
      <c r="C90" s="504"/>
      <c r="D90" s="500" t="s">
        <v>3674</v>
      </c>
      <c r="E90" s="501" t="s">
        <v>600</v>
      </c>
      <c r="F90" s="493">
        <v>925</v>
      </c>
      <c r="G90" s="493">
        <v>912</v>
      </c>
      <c r="H90" s="493">
        <v>934</v>
      </c>
      <c r="I90" s="496">
        <v>940</v>
      </c>
      <c r="J90" s="496" t="s">
        <v>3405</v>
      </c>
      <c r="K90" s="527">
        <f t="shared" ref="K90:K91" si="91">H90-F90</f>
        <v>9</v>
      </c>
      <c r="L90" s="475">
        <f t="shared" ref="L90:L91" si="92">(H90*N90)*0.035%</f>
        <v>310.55500000000006</v>
      </c>
      <c r="M90" s="505">
        <f t="shared" ref="M90:M91" si="93">(K90*N90)-L90</f>
        <v>8239.4449999999997</v>
      </c>
      <c r="N90" s="496">
        <v>950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34" s="393" customFormat="1" ht="13.9" customHeight="1">
      <c r="A91" s="533">
        <v>5</v>
      </c>
      <c r="B91" s="534">
        <v>44169</v>
      </c>
      <c r="C91" s="504"/>
      <c r="D91" s="500" t="s">
        <v>3675</v>
      </c>
      <c r="E91" s="501" t="s">
        <v>600</v>
      </c>
      <c r="F91" s="493">
        <v>904.5</v>
      </c>
      <c r="G91" s="493">
        <v>884</v>
      </c>
      <c r="H91" s="493">
        <v>920</v>
      </c>
      <c r="I91" s="496">
        <v>940</v>
      </c>
      <c r="J91" s="496" t="s">
        <v>3682</v>
      </c>
      <c r="K91" s="532">
        <f t="shared" si="91"/>
        <v>15.5</v>
      </c>
      <c r="L91" s="475">
        <f t="shared" si="92"/>
        <v>209.30000000000004</v>
      </c>
      <c r="M91" s="505">
        <f t="shared" si="93"/>
        <v>9865.7000000000007</v>
      </c>
      <c r="N91" s="496">
        <v>650</v>
      </c>
      <c r="O91" s="498" t="s">
        <v>599</v>
      </c>
      <c r="P91" s="477">
        <v>44172</v>
      </c>
      <c r="Q91" s="387"/>
      <c r="R91" s="343" t="s">
        <v>3186</v>
      </c>
      <c r="S91" s="40"/>
      <c r="Y91" s="40"/>
      <c r="Z91" s="40"/>
    </row>
    <row r="92" spans="1:34" s="393" customFormat="1" ht="13.9" customHeight="1">
      <c r="A92" s="533">
        <v>6</v>
      </c>
      <c r="B92" s="534">
        <v>44169</v>
      </c>
      <c r="C92" s="504"/>
      <c r="D92" s="500" t="s">
        <v>3676</v>
      </c>
      <c r="E92" s="501" t="s">
        <v>600</v>
      </c>
      <c r="F92" s="493">
        <v>927</v>
      </c>
      <c r="G92" s="493">
        <v>913</v>
      </c>
      <c r="H92" s="493">
        <v>936.5</v>
      </c>
      <c r="I92" s="496">
        <v>950</v>
      </c>
      <c r="J92" s="496" t="s">
        <v>3677</v>
      </c>
      <c r="K92" s="527">
        <f t="shared" ref="K92:K94" si="94">H92-F92</f>
        <v>9.5</v>
      </c>
      <c r="L92" s="475">
        <f t="shared" ref="L92:L94" si="95">(H92*N92)*0.035%</f>
        <v>278.60875000000004</v>
      </c>
      <c r="M92" s="505">
        <f t="shared" ref="M92:M94" si="96">(K92*N92)-L92</f>
        <v>7796.3912499999997</v>
      </c>
      <c r="N92" s="496">
        <v>850</v>
      </c>
      <c r="O92" s="498" t="s">
        <v>599</v>
      </c>
      <c r="P92" s="513">
        <v>44169</v>
      </c>
      <c r="Q92" s="387"/>
      <c r="R92" s="343" t="s">
        <v>602</v>
      </c>
      <c r="S92" s="40"/>
      <c r="Y92" s="40"/>
      <c r="Z92" s="40"/>
    </row>
    <row r="93" spans="1:34" s="393" customFormat="1" ht="13.9" customHeight="1">
      <c r="A93" s="533">
        <v>7</v>
      </c>
      <c r="B93" s="534">
        <v>44169</v>
      </c>
      <c r="C93" s="504"/>
      <c r="D93" s="500" t="s">
        <v>3647</v>
      </c>
      <c r="E93" s="501" t="s">
        <v>600</v>
      </c>
      <c r="F93" s="493">
        <v>546.5</v>
      </c>
      <c r="G93" s="493">
        <v>537</v>
      </c>
      <c r="H93" s="493">
        <v>552.5</v>
      </c>
      <c r="I93" s="496">
        <v>562</v>
      </c>
      <c r="J93" s="496" t="s">
        <v>3656</v>
      </c>
      <c r="K93" s="530">
        <f t="shared" si="94"/>
        <v>6</v>
      </c>
      <c r="L93" s="475">
        <f t="shared" si="95"/>
        <v>290.06250000000006</v>
      </c>
      <c r="M93" s="505">
        <f t="shared" si="96"/>
        <v>8709.9375</v>
      </c>
      <c r="N93" s="496">
        <v>1500</v>
      </c>
      <c r="O93" s="498" t="s">
        <v>599</v>
      </c>
      <c r="P93" s="513">
        <v>44169</v>
      </c>
      <c r="Q93" s="387"/>
      <c r="R93" s="343" t="s">
        <v>3186</v>
      </c>
      <c r="S93" s="40"/>
      <c r="Y93" s="40"/>
      <c r="Z93" s="40"/>
    </row>
    <row r="94" spans="1:34" s="393" customFormat="1" ht="13.9" customHeight="1">
      <c r="A94" s="533">
        <v>8</v>
      </c>
      <c r="B94" s="534">
        <v>44169</v>
      </c>
      <c r="C94" s="504"/>
      <c r="D94" s="500" t="s">
        <v>3678</v>
      </c>
      <c r="E94" s="501" t="s">
        <v>600</v>
      </c>
      <c r="F94" s="493">
        <v>769.5</v>
      </c>
      <c r="G94" s="493">
        <v>758</v>
      </c>
      <c r="H94" s="493">
        <v>776.5</v>
      </c>
      <c r="I94" s="496">
        <v>790</v>
      </c>
      <c r="J94" s="496" t="s">
        <v>3683</v>
      </c>
      <c r="K94" s="532">
        <f t="shared" si="94"/>
        <v>7</v>
      </c>
      <c r="L94" s="475">
        <f t="shared" si="95"/>
        <v>353.30750000000006</v>
      </c>
      <c r="M94" s="505">
        <f t="shared" si="96"/>
        <v>8746.6924999999992</v>
      </c>
      <c r="N94" s="496">
        <v>1300</v>
      </c>
      <c r="O94" s="498" t="s">
        <v>599</v>
      </c>
      <c r="P94" s="477">
        <v>44172</v>
      </c>
      <c r="Q94" s="387"/>
      <c r="R94" s="343" t="s">
        <v>602</v>
      </c>
      <c r="S94" s="40"/>
      <c r="Y94" s="40"/>
      <c r="Z94" s="40"/>
    </row>
    <row r="95" spans="1:34" s="393" customFormat="1" ht="13.9" customHeight="1">
      <c r="A95" s="520">
        <v>9</v>
      </c>
      <c r="B95" s="521">
        <v>44169</v>
      </c>
      <c r="C95" s="522"/>
      <c r="D95" s="523" t="s">
        <v>3679</v>
      </c>
      <c r="E95" s="524" t="s">
        <v>600</v>
      </c>
      <c r="F95" s="525">
        <v>415</v>
      </c>
      <c r="G95" s="525">
        <v>406</v>
      </c>
      <c r="H95" s="525">
        <v>406</v>
      </c>
      <c r="I95" s="526">
        <v>430</v>
      </c>
      <c r="J95" s="526" t="s">
        <v>3706</v>
      </c>
      <c r="K95" s="515">
        <f t="shared" ref="K95:K96" si="97">H95-F95</f>
        <v>-9</v>
      </c>
      <c r="L95" s="516">
        <f t="shared" ref="L95:L96" si="98">(H95*N95)*0.035%</f>
        <v>222.10230000000004</v>
      </c>
      <c r="M95" s="544">
        <f t="shared" ref="M95:M96" si="99">(K95*N95)-L95</f>
        <v>-14289.1023</v>
      </c>
      <c r="N95" s="526">
        <v>1563</v>
      </c>
      <c r="O95" s="545" t="s">
        <v>663</v>
      </c>
      <c r="P95" s="519">
        <v>44173</v>
      </c>
      <c r="Q95" s="387"/>
      <c r="R95" s="343" t="s">
        <v>3186</v>
      </c>
      <c r="S95" s="40"/>
      <c r="Y95" s="40"/>
      <c r="Z95" s="40"/>
    </row>
    <row r="96" spans="1:34" s="393" customFormat="1" ht="13.9" customHeight="1">
      <c r="A96" s="555">
        <v>10</v>
      </c>
      <c r="B96" s="556">
        <v>44172</v>
      </c>
      <c r="C96" s="504"/>
      <c r="D96" s="500" t="s">
        <v>3690</v>
      </c>
      <c r="E96" s="501" t="s">
        <v>600</v>
      </c>
      <c r="F96" s="493">
        <v>3639</v>
      </c>
      <c r="G96" s="493">
        <v>3575</v>
      </c>
      <c r="H96" s="493">
        <v>3672.5</v>
      </c>
      <c r="I96" s="496">
        <v>3750</v>
      </c>
      <c r="J96" s="496" t="s">
        <v>3717</v>
      </c>
      <c r="K96" s="554">
        <f t="shared" si="97"/>
        <v>33.5</v>
      </c>
      <c r="L96" s="475">
        <f t="shared" si="98"/>
        <v>257.07500000000005</v>
      </c>
      <c r="M96" s="505">
        <f t="shared" si="99"/>
        <v>6442.9250000000002</v>
      </c>
      <c r="N96" s="496">
        <v>200</v>
      </c>
      <c r="O96" s="498" t="s">
        <v>599</v>
      </c>
      <c r="P96" s="477">
        <v>44175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11</v>
      </c>
      <c r="B97" s="521">
        <v>44172</v>
      </c>
      <c r="C97" s="522"/>
      <c r="D97" s="523" t="s">
        <v>3674</v>
      </c>
      <c r="E97" s="524" t="s">
        <v>600</v>
      </c>
      <c r="F97" s="525">
        <v>941</v>
      </c>
      <c r="G97" s="525">
        <v>927</v>
      </c>
      <c r="H97" s="525">
        <v>927</v>
      </c>
      <c r="I97" s="526">
        <v>965</v>
      </c>
      <c r="J97" s="515" t="s">
        <v>3707</v>
      </c>
      <c r="K97" s="515">
        <f t="shared" ref="K97" si="100">H97-F97</f>
        <v>-14</v>
      </c>
      <c r="L97" s="516">
        <f t="shared" ref="L97" si="101">(H97*N97)*0.035%</f>
        <v>308.22750000000002</v>
      </c>
      <c r="M97" s="544">
        <f t="shared" ref="M97" si="102">(K97*N97)-L97</f>
        <v>-13608.227500000001</v>
      </c>
      <c r="N97" s="515">
        <v>950</v>
      </c>
      <c r="O97" s="518" t="s">
        <v>663</v>
      </c>
      <c r="P97" s="519">
        <v>44173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37">
        <v>12</v>
      </c>
      <c r="B98" s="538">
        <v>44172</v>
      </c>
      <c r="C98" s="504"/>
      <c r="D98" s="500" t="s">
        <v>3692</v>
      </c>
      <c r="E98" s="501" t="s">
        <v>600</v>
      </c>
      <c r="F98" s="493">
        <v>857</v>
      </c>
      <c r="G98" s="493">
        <v>843</v>
      </c>
      <c r="H98" s="493">
        <v>874.5</v>
      </c>
      <c r="I98" s="496" t="s">
        <v>3693</v>
      </c>
      <c r="J98" s="496" t="s">
        <v>3700</v>
      </c>
      <c r="K98" s="536">
        <f t="shared" ref="K98" si="103">H98-F98</f>
        <v>17.5</v>
      </c>
      <c r="L98" s="475">
        <f t="shared" ref="L98:L100" si="104">(H98*N98)*0.035%</f>
        <v>214.25250000000003</v>
      </c>
      <c r="M98" s="505">
        <f t="shared" ref="M98:M100" si="105">(K98*N98)-L98</f>
        <v>12035.747499999999</v>
      </c>
      <c r="N98" s="496">
        <v>700</v>
      </c>
      <c r="O98" s="498" t="s">
        <v>599</v>
      </c>
      <c r="P98" s="477">
        <v>44173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0">
        <v>13</v>
      </c>
      <c r="B99" s="521">
        <v>44174</v>
      </c>
      <c r="C99" s="522"/>
      <c r="D99" s="523" t="s">
        <v>3646</v>
      </c>
      <c r="E99" s="524" t="s">
        <v>600</v>
      </c>
      <c r="F99" s="525">
        <v>13475</v>
      </c>
      <c r="G99" s="525">
        <v>13570</v>
      </c>
      <c r="H99" s="525">
        <v>13570</v>
      </c>
      <c r="I99" s="526">
        <v>13250</v>
      </c>
      <c r="J99" s="515" t="s">
        <v>712</v>
      </c>
      <c r="K99" s="515">
        <f t="shared" ref="K99" si="106">F99-H99</f>
        <v>-95</v>
      </c>
      <c r="L99" s="516">
        <f t="shared" si="104"/>
        <v>356.21250000000003</v>
      </c>
      <c r="M99" s="517">
        <f t="shared" si="105"/>
        <v>-7481.2124999999996</v>
      </c>
      <c r="N99" s="515">
        <v>75</v>
      </c>
      <c r="O99" s="518" t="s">
        <v>663</v>
      </c>
      <c r="P99" s="575">
        <v>44174</v>
      </c>
      <c r="Q99" s="387"/>
      <c r="R99" s="343" t="s">
        <v>602</v>
      </c>
      <c r="S99" s="40"/>
      <c r="Y99" s="40"/>
      <c r="Z99" s="40"/>
    </row>
    <row r="100" spans="1:26" s="393" customFormat="1" ht="13.9" customHeight="1">
      <c r="A100" s="520">
        <v>14</v>
      </c>
      <c r="B100" s="521">
        <v>44174</v>
      </c>
      <c r="C100" s="522"/>
      <c r="D100" s="523" t="s">
        <v>3712</v>
      </c>
      <c r="E100" s="524" t="s">
        <v>600</v>
      </c>
      <c r="F100" s="525">
        <v>905</v>
      </c>
      <c r="G100" s="525">
        <v>885</v>
      </c>
      <c r="H100" s="525">
        <v>885</v>
      </c>
      <c r="I100" s="526">
        <v>940</v>
      </c>
      <c r="J100" s="515" t="s">
        <v>3741</v>
      </c>
      <c r="K100" s="515">
        <f t="shared" ref="K100" si="107">H100-F100</f>
        <v>-20</v>
      </c>
      <c r="L100" s="516">
        <f t="shared" si="104"/>
        <v>201.33750000000003</v>
      </c>
      <c r="M100" s="544">
        <f t="shared" si="105"/>
        <v>-13201.3375</v>
      </c>
      <c r="N100" s="515">
        <v>650</v>
      </c>
      <c r="O100" s="518" t="s">
        <v>663</v>
      </c>
      <c r="P100" s="519">
        <v>44180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70">
        <v>15</v>
      </c>
      <c r="B101" s="571">
        <v>44176</v>
      </c>
      <c r="C101" s="504"/>
      <c r="D101" s="500" t="s">
        <v>3646</v>
      </c>
      <c r="E101" s="501" t="s">
        <v>3627</v>
      </c>
      <c r="F101" s="493">
        <v>13570</v>
      </c>
      <c r="G101" s="493">
        <v>13650</v>
      </c>
      <c r="H101" s="493">
        <v>13485</v>
      </c>
      <c r="I101" s="496">
        <v>13400</v>
      </c>
      <c r="J101" s="496" t="s">
        <v>3681</v>
      </c>
      <c r="K101" s="569">
        <f t="shared" ref="K101" si="108">F101-H101</f>
        <v>85</v>
      </c>
      <c r="L101" s="475">
        <f t="shared" ref="L101:L102" si="109">(H101*N101)*0.035%</f>
        <v>353.98125000000005</v>
      </c>
      <c r="M101" s="505">
        <f t="shared" ref="M101:M102" si="110">(K101*N101)-L101</f>
        <v>6021.0187500000002</v>
      </c>
      <c r="N101" s="496">
        <v>75</v>
      </c>
      <c r="O101" s="498" t="s">
        <v>599</v>
      </c>
      <c r="P101" s="513">
        <v>44176</v>
      </c>
      <c r="Q101" s="387"/>
      <c r="R101" s="343" t="s">
        <v>602</v>
      </c>
      <c r="S101" s="40"/>
      <c r="Y101" s="40"/>
      <c r="Z101" s="40"/>
    </row>
    <row r="102" spans="1:26" s="393" customFormat="1" ht="13.9" customHeight="1">
      <c r="A102" s="573">
        <v>16</v>
      </c>
      <c r="B102" s="574">
        <v>44176</v>
      </c>
      <c r="C102" s="504"/>
      <c r="D102" s="500" t="s">
        <v>3732</v>
      </c>
      <c r="E102" s="501" t="s">
        <v>600</v>
      </c>
      <c r="F102" s="493">
        <v>1574.5</v>
      </c>
      <c r="G102" s="493">
        <v>1554</v>
      </c>
      <c r="H102" s="493">
        <v>1590</v>
      </c>
      <c r="I102" s="496">
        <v>1610</v>
      </c>
      <c r="J102" s="496" t="s">
        <v>3682</v>
      </c>
      <c r="K102" s="572">
        <f t="shared" ref="K102" si="111">H102-F102</f>
        <v>15.5</v>
      </c>
      <c r="L102" s="475">
        <f t="shared" si="109"/>
        <v>389.55000000000007</v>
      </c>
      <c r="M102" s="505">
        <f t="shared" si="110"/>
        <v>10460.450000000001</v>
      </c>
      <c r="N102" s="496">
        <v>700</v>
      </c>
      <c r="O102" s="498" t="s">
        <v>599</v>
      </c>
      <c r="P102" s="477">
        <v>44179</v>
      </c>
      <c r="Q102" s="387"/>
      <c r="R102" s="343" t="s">
        <v>3186</v>
      </c>
      <c r="S102" s="40"/>
      <c r="Y102" s="40"/>
      <c r="Z102" s="40"/>
    </row>
    <row r="103" spans="1:26" s="393" customFormat="1" ht="13.9" customHeight="1">
      <c r="A103" s="573">
        <v>17</v>
      </c>
      <c r="B103" s="574">
        <v>44179</v>
      </c>
      <c r="C103" s="504"/>
      <c r="D103" s="500" t="s">
        <v>3646</v>
      </c>
      <c r="E103" s="501" t="s">
        <v>600</v>
      </c>
      <c r="F103" s="493">
        <v>13610</v>
      </c>
      <c r="G103" s="493">
        <v>13710</v>
      </c>
      <c r="H103" s="493">
        <v>13555</v>
      </c>
      <c r="I103" s="496">
        <v>13400</v>
      </c>
      <c r="J103" s="496" t="s">
        <v>723</v>
      </c>
      <c r="K103" s="572">
        <f t="shared" ref="K103" si="112">F103-H103</f>
        <v>55</v>
      </c>
      <c r="L103" s="475">
        <f t="shared" ref="L103:L104" si="113">(H103*N103)*0.035%</f>
        <v>355.81875000000008</v>
      </c>
      <c r="M103" s="505">
        <f t="shared" ref="M103:M104" si="114">(K103*N103)-L103</f>
        <v>3769.1812500000001</v>
      </c>
      <c r="N103" s="496">
        <v>75</v>
      </c>
      <c r="O103" s="498" t="s">
        <v>599</v>
      </c>
      <c r="P103" s="513">
        <v>44179</v>
      </c>
      <c r="Q103" s="387"/>
      <c r="R103" s="343" t="s">
        <v>602</v>
      </c>
      <c r="S103" s="40"/>
      <c r="Y103" s="40"/>
      <c r="Z103" s="40"/>
    </row>
    <row r="104" spans="1:26" s="393" customFormat="1" ht="13.9" customHeight="1">
      <c r="A104" s="596">
        <v>18</v>
      </c>
      <c r="B104" s="597">
        <v>44179</v>
      </c>
      <c r="C104" s="504"/>
      <c r="D104" s="500" t="s">
        <v>3736</v>
      </c>
      <c r="E104" s="501" t="s">
        <v>600</v>
      </c>
      <c r="F104" s="493">
        <v>1645</v>
      </c>
      <c r="G104" s="493">
        <v>1620</v>
      </c>
      <c r="H104" s="493">
        <v>1661</v>
      </c>
      <c r="I104" s="496">
        <v>1695</v>
      </c>
      <c r="J104" s="496" t="s">
        <v>3772</v>
      </c>
      <c r="K104" s="598">
        <f t="shared" ref="K104" si="115">H104-F104</f>
        <v>16</v>
      </c>
      <c r="L104" s="475">
        <f t="shared" si="113"/>
        <v>290.67500000000007</v>
      </c>
      <c r="M104" s="505">
        <f t="shared" si="114"/>
        <v>7709.3249999999998</v>
      </c>
      <c r="N104" s="496">
        <v>500</v>
      </c>
      <c r="O104" s="498" t="s">
        <v>599</v>
      </c>
      <c r="P104" s="477">
        <v>44183</v>
      </c>
      <c r="Q104" s="387"/>
      <c r="R104" s="343" t="s">
        <v>3186</v>
      </c>
      <c r="S104" s="40"/>
      <c r="Y104" s="40"/>
      <c r="Z104" s="40"/>
    </row>
    <row r="105" spans="1:26" s="393" customFormat="1" ht="13.9" customHeight="1">
      <c r="A105" s="722">
        <v>19</v>
      </c>
      <c r="B105" s="712">
        <v>44180</v>
      </c>
      <c r="C105" s="522"/>
      <c r="D105" s="523" t="s">
        <v>3646</v>
      </c>
      <c r="E105" s="524" t="s">
        <v>3627</v>
      </c>
      <c r="F105" s="525">
        <v>13515</v>
      </c>
      <c r="G105" s="730">
        <v>13710</v>
      </c>
      <c r="H105" s="525">
        <v>13700</v>
      </c>
      <c r="I105" s="716">
        <v>13300</v>
      </c>
      <c r="J105" s="724" t="s">
        <v>3756</v>
      </c>
      <c r="K105" s="526">
        <v>185</v>
      </c>
      <c r="L105" s="516">
        <v>355</v>
      </c>
      <c r="M105" s="724">
        <v>-9412</v>
      </c>
      <c r="N105" s="724">
        <v>75</v>
      </c>
      <c r="O105" s="724" t="s">
        <v>663</v>
      </c>
      <c r="P105" s="729">
        <v>44181</v>
      </c>
      <c r="Q105" s="387"/>
      <c r="R105" s="343" t="s">
        <v>602</v>
      </c>
      <c r="S105" s="40"/>
      <c r="Y105" s="40"/>
      <c r="Z105" s="40"/>
    </row>
    <row r="106" spans="1:26" s="393" customFormat="1" ht="13.9" customHeight="1">
      <c r="A106" s="723"/>
      <c r="B106" s="713"/>
      <c r="C106" s="522"/>
      <c r="D106" s="523" t="s">
        <v>3740</v>
      </c>
      <c r="E106" s="524" t="s">
        <v>3627</v>
      </c>
      <c r="F106" s="525">
        <v>117.5</v>
      </c>
      <c r="G106" s="731"/>
      <c r="H106" s="525">
        <v>59</v>
      </c>
      <c r="I106" s="717"/>
      <c r="J106" s="717"/>
      <c r="K106" s="526">
        <v>58.5</v>
      </c>
      <c r="L106" s="526">
        <v>100</v>
      </c>
      <c r="M106" s="717"/>
      <c r="N106" s="717"/>
      <c r="O106" s="717"/>
      <c r="P106" s="717"/>
      <c r="Q106" s="387"/>
      <c r="R106" s="343"/>
      <c r="S106" s="40"/>
      <c r="Y106" s="40"/>
      <c r="Z106" s="40"/>
    </row>
    <row r="107" spans="1:26" s="393" customFormat="1" ht="13.9" customHeight="1">
      <c r="A107" s="579">
        <v>20</v>
      </c>
      <c r="B107" s="580">
        <v>44181</v>
      </c>
      <c r="C107" s="504"/>
      <c r="D107" s="500" t="s">
        <v>3744</v>
      </c>
      <c r="E107" s="501" t="s">
        <v>600</v>
      </c>
      <c r="F107" s="493">
        <v>2322</v>
      </c>
      <c r="G107" s="493">
        <v>2288</v>
      </c>
      <c r="H107" s="493">
        <v>2350</v>
      </c>
      <c r="I107" s="496" t="s">
        <v>3745</v>
      </c>
      <c r="J107" s="496" t="s">
        <v>3746</v>
      </c>
      <c r="K107" s="581">
        <f t="shared" ref="K107" si="116">H107-F107</f>
        <v>28</v>
      </c>
      <c r="L107" s="475">
        <f t="shared" ref="L107" si="117">(H107*N107)*0.035%</f>
        <v>246.75000000000003</v>
      </c>
      <c r="M107" s="505">
        <f t="shared" ref="M107" si="118">(K107*N107)-L107</f>
        <v>8153.25</v>
      </c>
      <c r="N107" s="496">
        <v>300</v>
      </c>
      <c r="O107" s="498" t="s">
        <v>599</v>
      </c>
      <c r="P107" s="513">
        <v>44181</v>
      </c>
      <c r="Q107" s="387"/>
      <c r="R107" s="343" t="s">
        <v>602</v>
      </c>
      <c r="S107" s="40"/>
      <c r="Y107" s="40"/>
      <c r="Z107" s="40"/>
    </row>
    <row r="108" spans="1:26" s="393" customFormat="1" ht="13.9" customHeight="1">
      <c r="A108" s="579">
        <v>21</v>
      </c>
      <c r="B108" s="580">
        <v>44181</v>
      </c>
      <c r="C108" s="504"/>
      <c r="D108" s="500" t="s">
        <v>3676</v>
      </c>
      <c r="E108" s="501" t="s">
        <v>600</v>
      </c>
      <c r="F108" s="493">
        <v>951</v>
      </c>
      <c r="G108" s="493">
        <v>936</v>
      </c>
      <c r="H108" s="493">
        <v>960</v>
      </c>
      <c r="I108" s="496" t="s">
        <v>3750</v>
      </c>
      <c r="J108" s="496" t="s">
        <v>3405</v>
      </c>
      <c r="K108" s="581">
        <f t="shared" ref="K108:K109" si="119">H108-F108</f>
        <v>9</v>
      </c>
      <c r="L108" s="475">
        <f t="shared" ref="L108:L109" si="120">(H108*N108)*0.035%</f>
        <v>285.60000000000002</v>
      </c>
      <c r="M108" s="505">
        <f t="shared" ref="M108:M109" si="121">(K108*N108)-L108</f>
        <v>7364.4</v>
      </c>
      <c r="N108" s="496">
        <v>850</v>
      </c>
      <c r="O108" s="498" t="s">
        <v>599</v>
      </c>
      <c r="P108" s="513">
        <v>44181</v>
      </c>
      <c r="Q108" s="387"/>
      <c r="R108" s="343" t="s">
        <v>3186</v>
      </c>
      <c r="S108" s="40"/>
      <c r="Y108" s="40"/>
      <c r="Z108" s="40"/>
    </row>
    <row r="109" spans="1:26" s="393" customFormat="1" ht="13.9" customHeight="1">
      <c r="A109" s="579">
        <v>22</v>
      </c>
      <c r="B109" s="580">
        <v>44181</v>
      </c>
      <c r="C109" s="504"/>
      <c r="D109" s="500" t="s">
        <v>3757</v>
      </c>
      <c r="E109" s="501" t="s">
        <v>600</v>
      </c>
      <c r="F109" s="493">
        <v>556.5</v>
      </c>
      <c r="G109" s="493">
        <v>548</v>
      </c>
      <c r="H109" s="493">
        <v>562.5</v>
      </c>
      <c r="I109" s="496">
        <v>570</v>
      </c>
      <c r="J109" s="496" t="s">
        <v>3656</v>
      </c>
      <c r="K109" s="581">
        <f t="shared" si="119"/>
        <v>6</v>
      </c>
      <c r="L109" s="475">
        <f t="shared" si="120"/>
        <v>295.31250000000006</v>
      </c>
      <c r="M109" s="505">
        <f t="shared" si="121"/>
        <v>8704.6875</v>
      </c>
      <c r="N109" s="496">
        <v>1500</v>
      </c>
      <c r="O109" s="498" t="s">
        <v>599</v>
      </c>
      <c r="P109" s="513">
        <v>44181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90">
        <v>23</v>
      </c>
      <c r="B110" s="591">
        <v>44182</v>
      </c>
      <c r="C110" s="504"/>
      <c r="D110" s="500" t="s">
        <v>3760</v>
      </c>
      <c r="E110" s="501" t="s">
        <v>600</v>
      </c>
      <c r="F110" s="493">
        <v>554.5</v>
      </c>
      <c r="G110" s="585">
        <v>547</v>
      </c>
      <c r="H110" s="493">
        <v>561.5</v>
      </c>
      <c r="I110" s="586">
        <v>570</v>
      </c>
      <c r="J110" s="496" t="s">
        <v>3683</v>
      </c>
      <c r="K110" s="587">
        <f t="shared" ref="K110" si="122">H110-F110</f>
        <v>7</v>
      </c>
      <c r="L110" s="475">
        <f t="shared" ref="L110:L112" si="123">(H110*N110)*0.035%</f>
        <v>294.78750000000002</v>
      </c>
      <c r="M110" s="505">
        <f t="shared" ref="M110:M112" si="124">(K110*N110)-L110</f>
        <v>10205.2125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590">
        <v>24</v>
      </c>
      <c r="B111" s="591">
        <v>44182</v>
      </c>
      <c r="C111" s="504"/>
      <c r="D111" s="500" t="s">
        <v>3761</v>
      </c>
      <c r="E111" s="501" t="s">
        <v>3627</v>
      </c>
      <c r="F111" s="493">
        <v>499.5</v>
      </c>
      <c r="G111" s="585">
        <v>508</v>
      </c>
      <c r="H111" s="493">
        <v>492.5</v>
      </c>
      <c r="I111" s="586" t="s">
        <v>3762</v>
      </c>
      <c r="J111" s="496" t="s">
        <v>3683</v>
      </c>
      <c r="K111" s="587">
        <f t="shared" ref="K111" si="125">F111-H111</f>
        <v>7</v>
      </c>
      <c r="L111" s="475">
        <f t="shared" si="123"/>
        <v>241.32500000000005</v>
      </c>
      <c r="M111" s="505">
        <f t="shared" si="124"/>
        <v>9558.6749999999993</v>
      </c>
      <c r="N111" s="496">
        <v>1400</v>
      </c>
      <c r="O111" s="498" t="s">
        <v>599</v>
      </c>
      <c r="P111" s="513">
        <v>44182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596">
        <v>25</v>
      </c>
      <c r="B112" s="597">
        <v>44182</v>
      </c>
      <c r="C112" s="504"/>
      <c r="D112" s="500" t="s">
        <v>3744</v>
      </c>
      <c r="E112" s="501" t="s">
        <v>600</v>
      </c>
      <c r="F112" s="493">
        <v>2320</v>
      </c>
      <c r="G112" s="599">
        <v>2288</v>
      </c>
      <c r="H112" s="493">
        <v>2342.5</v>
      </c>
      <c r="I112" s="593" t="s">
        <v>3745</v>
      </c>
      <c r="J112" s="496" t="s">
        <v>3773</v>
      </c>
      <c r="K112" s="598">
        <f t="shared" ref="K112" si="126">H112-F112</f>
        <v>22.5</v>
      </c>
      <c r="L112" s="475">
        <f t="shared" si="123"/>
        <v>245.96250000000003</v>
      </c>
      <c r="M112" s="505">
        <f t="shared" si="124"/>
        <v>6504.0375000000004</v>
      </c>
      <c r="N112" s="496">
        <v>300</v>
      </c>
      <c r="O112" s="498" t="s">
        <v>599</v>
      </c>
      <c r="P112" s="477">
        <v>44183</v>
      </c>
      <c r="Q112" s="387"/>
      <c r="R112" s="343" t="s">
        <v>602</v>
      </c>
      <c r="S112" s="40"/>
      <c r="Y112" s="40"/>
      <c r="Z112" s="40"/>
    </row>
    <row r="113" spans="1:26" s="393" customFormat="1" ht="13.9" customHeight="1">
      <c r="A113" s="590">
        <v>26</v>
      </c>
      <c r="B113" s="591">
        <v>44182</v>
      </c>
      <c r="C113" s="504"/>
      <c r="D113" s="500" t="s">
        <v>3760</v>
      </c>
      <c r="E113" s="501" t="s">
        <v>600</v>
      </c>
      <c r="F113" s="493">
        <v>553.5</v>
      </c>
      <c r="G113" s="585">
        <v>545</v>
      </c>
      <c r="H113" s="493">
        <v>559.5</v>
      </c>
      <c r="I113" s="586">
        <v>570</v>
      </c>
      <c r="J113" s="496" t="s">
        <v>3656</v>
      </c>
      <c r="K113" s="587">
        <f t="shared" ref="K113" si="127">H113-F113</f>
        <v>6</v>
      </c>
      <c r="L113" s="475">
        <f t="shared" ref="L113:L115" si="128">(H113*N113)*0.035%</f>
        <v>293.73750000000007</v>
      </c>
      <c r="M113" s="505">
        <f t="shared" ref="M113:M115" si="129">(K113*N113)-L113</f>
        <v>8706.2625000000007</v>
      </c>
      <c r="N113" s="496">
        <v>1500</v>
      </c>
      <c r="O113" s="498" t="s">
        <v>599</v>
      </c>
      <c r="P113" s="513">
        <v>44182</v>
      </c>
      <c r="Q113" s="387"/>
      <c r="R113" s="343" t="s">
        <v>3186</v>
      </c>
      <c r="S113" s="40"/>
      <c r="Y113" s="40"/>
      <c r="Z113" s="40"/>
    </row>
    <row r="114" spans="1:26" s="393" customFormat="1" ht="13.9" customHeight="1">
      <c r="A114" s="617">
        <v>27</v>
      </c>
      <c r="B114" s="618">
        <v>44182</v>
      </c>
      <c r="C114" s="504"/>
      <c r="D114" s="500" t="s">
        <v>3646</v>
      </c>
      <c r="E114" s="501" t="s">
        <v>3627</v>
      </c>
      <c r="F114" s="493">
        <v>13730</v>
      </c>
      <c r="G114" s="620">
        <v>13820</v>
      </c>
      <c r="H114" s="493">
        <v>13657.5</v>
      </c>
      <c r="I114" s="614">
        <v>13500</v>
      </c>
      <c r="J114" s="496" t="s">
        <v>3782</v>
      </c>
      <c r="K114" s="619">
        <f t="shared" ref="K114" si="130">F114-H114</f>
        <v>72.5</v>
      </c>
      <c r="L114" s="475">
        <f t="shared" si="128"/>
        <v>358.50937500000003</v>
      </c>
      <c r="M114" s="505">
        <f t="shared" si="129"/>
        <v>5078.9906250000004</v>
      </c>
      <c r="N114" s="496">
        <v>75</v>
      </c>
      <c r="O114" s="498" t="s">
        <v>599</v>
      </c>
      <c r="P114" s="477">
        <v>44186</v>
      </c>
      <c r="Q114" s="387"/>
      <c r="R114" s="343" t="s">
        <v>602</v>
      </c>
      <c r="S114" s="40"/>
      <c r="Y114" s="40"/>
      <c r="Z114" s="40"/>
    </row>
    <row r="115" spans="1:26" s="393" customFormat="1" ht="13.9" customHeight="1">
      <c r="A115" s="617">
        <v>28</v>
      </c>
      <c r="B115" s="618">
        <v>44182</v>
      </c>
      <c r="C115" s="504"/>
      <c r="D115" s="500" t="s">
        <v>3763</v>
      </c>
      <c r="E115" s="501" t="s">
        <v>600</v>
      </c>
      <c r="F115" s="493">
        <v>720</v>
      </c>
      <c r="G115" s="620">
        <v>707</v>
      </c>
      <c r="H115" s="493">
        <v>729.5</v>
      </c>
      <c r="I115" s="614">
        <v>745</v>
      </c>
      <c r="J115" s="496" t="s">
        <v>3677</v>
      </c>
      <c r="K115" s="619">
        <f t="shared" ref="K115" si="131">H115-F115</f>
        <v>9.5</v>
      </c>
      <c r="L115" s="475">
        <f t="shared" si="128"/>
        <v>255.32500000000005</v>
      </c>
      <c r="M115" s="505">
        <f t="shared" si="129"/>
        <v>9244.6749999999993</v>
      </c>
      <c r="N115" s="496">
        <v>1000</v>
      </c>
      <c r="O115" s="498" t="s">
        <v>599</v>
      </c>
      <c r="P115" s="477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594">
        <v>29</v>
      </c>
      <c r="B116" s="592">
        <v>44182</v>
      </c>
      <c r="C116" s="522"/>
      <c r="D116" s="523" t="s">
        <v>3764</v>
      </c>
      <c r="E116" s="524" t="s">
        <v>600</v>
      </c>
      <c r="F116" s="525">
        <v>497.5</v>
      </c>
      <c r="G116" s="525">
        <v>489</v>
      </c>
      <c r="H116" s="525">
        <v>491</v>
      </c>
      <c r="I116" s="526">
        <v>515</v>
      </c>
      <c r="J116" s="595" t="s">
        <v>3774</v>
      </c>
      <c r="K116" s="595">
        <f t="shared" ref="K116:K118" si="132">H116-F116</f>
        <v>-6.5</v>
      </c>
      <c r="L116" s="516">
        <f t="shared" ref="L116:L118" si="133">(H116*N116)*0.035%</f>
        <v>257.77500000000003</v>
      </c>
      <c r="M116" s="544">
        <f t="shared" ref="M116:M118" si="134">(K116*N116)-L116</f>
        <v>-10007.775</v>
      </c>
      <c r="N116" s="595">
        <v>1500</v>
      </c>
      <c r="O116" s="518" t="s">
        <v>663</v>
      </c>
      <c r="P116" s="519">
        <v>44183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596">
        <v>30</v>
      </c>
      <c r="B117" s="597">
        <v>44183</v>
      </c>
      <c r="C117" s="504"/>
      <c r="D117" s="500" t="s">
        <v>3760</v>
      </c>
      <c r="E117" s="501" t="s">
        <v>600</v>
      </c>
      <c r="F117" s="493">
        <v>549</v>
      </c>
      <c r="G117" s="599">
        <v>540</v>
      </c>
      <c r="H117" s="493">
        <v>555.5</v>
      </c>
      <c r="I117" s="593">
        <v>565</v>
      </c>
      <c r="J117" s="496" t="s">
        <v>3728</v>
      </c>
      <c r="K117" s="598">
        <f t="shared" si="132"/>
        <v>6.5</v>
      </c>
      <c r="L117" s="475">
        <f t="shared" si="133"/>
        <v>291.63750000000005</v>
      </c>
      <c r="M117" s="505">
        <f t="shared" si="134"/>
        <v>9458.3624999999993</v>
      </c>
      <c r="N117" s="496">
        <v>1500</v>
      </c>
      <c r="O117" s="498" t="s">
        <v>599</v>
      </c>
      <c r="P117" s="513">
        <v>44183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15">
        <v>31</v>
      </c>
      <c r="B118" s="613">
        <v>44183</v>
      </c>
      <c r="C118" s="522"/>
      <c r="D118" s="523" t="s">
        <v>3732</v>
      </c>
      <c r="E118" s="524" t="s">
        <v>600</v>
      </c>
      <c r="F118" s="525">
        <v>1610</v>
      </c>
      <c r="G118" s="525">
        <v>1590</v>
      </c>
      <c r="H118" s="525">
        <v>1590</v>
      </c>
      <c r="I118" s="526">
        <v>1650</v>
      </c>
      <c r="J118" s="616" t="s">
        <v>3741</v>
      </c>
      <c r="K118" s="616">
        <f t="shared" si="132"/>
        <v>-20</v>
      </c>
      <c r="L118" s="516">
        <f t="shared" si="133"/>
        <v>389.55000000000007</v>
      </c>
      <c r="M118" s="544">
        <f t="shared" si="134"/>
        <v>-14389.55</v>
      </c>
      <c r="N118" s="616">
        <v>700</v>
      </c>
      <c r="O118" s="518" t="s">
        <v>663</v>
      </c>
      <c r="P118" s="519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7">
        <v>32</v>
      </c>
      <c r="B119" s="618">
        <v>44186</v>
      </c>
      <c r="C119" s="504"/>
      <c r="D119" s="500" t="s">
        <v>3744</v>
      </c>
      <c r="E119" s="501" t="s">
        <v>600</v>
      </c>
      <c r="F119" s="493">
        <v>2329</v>
      </c>
      <c r="G119" s="620">
        <v>2290</v>
      </c>
      <c r="H119" s="493">
        <v>2352</v>
      </c>
      <c r="I119" s="614" t="s">
        <v>3745</v>
      </c>
      <c r="J119" s="496" t="s">
        <v>3783</v>
      </c>
      <c r="K119" s="619">
        <f t="shared" ref="K119:K120" si="135">H119-F119</f>
        <v>23</v>
      </c>
      <c r="L119" s="475">
        <f t="shared" ref="L119:L120" si="136">(H119*N119)*0.035%</f>
        <v>246.96000000000004</v>
      </c>
      <c r="M119" s="505">
        <f t="shared" ref="M119:M120" si="137">(K119*N119)-L119</f>
        <v>6653.04</v>
      </c>
      <c r="N119" s="496">
        <v>300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1">
        <v>33</v>
      </c>
      <c r="B120" s="622">
        <v>44186</v>
      </c>
      <c r="C120" s="522"/>
      <c r="D120" s="523" t="s">
        <v>165</v>
      </c>
      <c r="E120" s="524" t="s">
        <v>600</v>
      </c>
      <c r="F120" s="525">
        <v>190.15</v>
      </c>
      <c r="G120" s="525">
        <v>187</v>
      </c>
      <c r="H120" s="525">
        <v>187</v>
      </c>
      <c r="I120" s="526">
        <v>196</v>
      </c>
      <c r="J120" s="616" t="s">
        <v>3785</v>
      </c>
      <c r="K120" s="616">
        <f t="shared" si="135"/>
        <v>-3.1500000000000057</v>
      </c>
      <c r="L120" s="516">
        <f t="shared" si="136"/>
        <v>261.8</v>
      </c>
      <c r="M120" s="544">
        <f t="shared" si="137"/>
        <v>-12861.800000000021</v>
      </c>
      <c r="N120" s="616">
        <v>4000</v>
      </c>
      <c r="O120" s="518" t="s">
        <v>663</v>
      </c>
      <c r="P120" s="575">
        <v>44186</v>
      </c>
      <c r="Q120" s="387"/>
      <c r="R120" s="343" t="s">
        <v>3186</v>
      </c>
      <c r="S120" s="40"/>
      <c r="Y120" s="40"/>
      <c r="Z120" s="40"/>
    </row>
    <row r="121" spans="1:26" s="393" customFormat="1" ht="13.9" customHeight="1">
      <c r="A121" s="621">
        <v>34</v>
      </c>
      <c r="B121" s="622">
        <v>44186</v>
      </c>
      <c r="C121" s="522"/>
      <c r="D121" s="523" t="s">
        <v>3760</v>
      </c>
      <c r="E121" s="524" t="s">
        <v>600</v>
      </c>
      <c r="F121" s="525">
        <v>550.5</v>
      </c>
      <c r="G121" s="525">
        <v>542</v>
      </c>
      <c r="H121" s="525">
        <v>542</v>
      </c>
      <c r="I121" s="526">
        <v>565</v>
      </c>
      <c r="J121" s="616" t="s">
        <v>3698</v>
      </c>
      <c r="K121" s="616">
        <f t="shared" ref="K121" si="138">H121-F121</f>
        <v>-8.5</v>
      </c>
      <c r="L121" s="516">
        <f t="shared" ref="L121:L125" si="139">(H121*N121)*0.035%</f>
        <v>284.55000000000007</v>
      </c>
      <c r="M121" s="544">
        <f t="shared" ref="M121:M125" si="140">(K121*N121)-L121</f>
        <v>-13034.55</v>
      </c>
      <c r="N121" s="616">
        <v>1500</v>
      </c>
      <c r="O121" s="518" t="s">
        <v>663</v>
      </c>
      <c r="P121" s="575">
        <v>44186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17">
        <v>35</v>
      </c>
      <c r="B122" s="618">
        <v>44186</v>
      </c>
      <c r="C122" s="504"/>
      <c r="D122" s="500" t="s">
        <v>3786</v>
      </c>
      <c r="E122" s="501" t="s">
        <v>3627</v>
      </c>
      <c r="F122" s="493">
        <v>30350</v>
      </c>
      <c r="G122" s="620">
        <v>30650</v>
      </c>
      <c r="H122" s="493">
        <v>30145</v>
      </c>
      <c r="I122" s="614">
        <v>29800</v>
      </c>
      <c r="J122" s="496" t="s">
        <v>3787</v>
      </c>
      <c r="K122" s="619">
        <f t="shared" ref="K122" si="141">F122-H122</f>
        <v>205</v>
      </c>
      <c r="L122" s="475">
        <f t="shared" si="139"/>
        <v>263.76875000000001</v>
      </c>
      <c r="M122" s="505">
        <f t="shared" si="140"/>
        <v>4861.2312499999998</v>
      </c>
      <c r="N122" s="496">
        <v>25</v>
      </c>
      <c r="O122" s="498" t="s">
        <v>599</v>
      </c>
      <c r="P122" s="513">
        <v>44186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25">
        <v>36</v>
      </c>
      <c r="B123" s="626">
        <v>44186</v>
      </c>
      <c r="C123" s="504"/>
      <c r="D123" s="500" t="s">
        <v>3788</v>
      </c>
      <c r="E123" s="501" t="s">
        <v>600</v>
      </c>
      <c r="F123" s="493">
        <v>2326</v>
      </c>
      <c r="G123" s="628">
        <v>2288</v>
      </c>
      <c r="H123" s="493">
        <v>2330</v>
      </c>
      <c r="I123" s="624" t="s">
        <v>3745</v>
      </c>
      <c r="J123" s="496" t="s">
        <v>3791</v>
      </c>
      <c r="K123" s="627">
        <f t="shared" ref="K123:K124" si="142">H123-F123</f>
        <v>4</v>
      </c>
      <c r="L123" s="475">
        <f t="shared" si="139"/>
        <v>244.65000000000003</v>
      </c>
      <c r="M123" s="505">
        <f t="shared" si="140"/>
        <v>955.34999999999991</v>
      </c>
      <c r="N123" s="496">
        <v>300</v>
      </c>
      <c r="O123" s="498" t="s">
        <v>599</v>
      </c>
      <c r="P123" s="477">
        <v>44187</v>
      </c>
      <c r="Q123" s="387"/>
      <c r="R123" s="343" t="s">
        <v>602</v>
      </c>
      <c r="S123" s="40"/>
      <c r="Y123" s="40"/>
      <c r="Z123" s="40"/>
    </row>
    <row r="124" spans="1:26" s="393" customFormat="1" ht="13.9" customHeight="1">
      <c r="A124" s="621">
        <v>37</v>
      </c>
      <c r="B124" s="622">
        <v>44187</v>
      </c>
      <c r="C124" s="522"/>
      <c r="D124" s="523" t="s">
        <v>3732</v>
      </c>
      <c r="E124" s="524" t="s">
        <v>600</v>
      </c>
      <c r="F124" s="525">
        <v>1556.5</v>
      </c>
      <c r="G124" s="525">
        <v>1538</v>
      </c>
      <c r="H124" s="525">
        <v>1538</v>
      </c>
      <c r="I124" s="526">
        <v>1600</v>
      </c>
      <c r="J124" s="623" t="s">
        <v>3770</v>
      </c>
      <c r="K124" s="623">
        <f t="shared" si="142"/>
        <v>-18.5</v>
      </c>
      <c r="L124" s="516">
        <f t="shared" si="139"/>
        <v>376.81000000000006</v>
      </c>
      <c r="M124" s="544">
        <f t="shared" si="140"/>
        <v>-13326.81</v>
      </c>
      <c r="N124" s="623">
        <v>700</v>
      </c>
      <c r="O124" s="518" t="s">
        <v>663</v>
      </c>
      <c r="P124" s="575">
        <v>44187</v>
      </c>
      <c r="Q124" s="387"/>
      <c r="R124" s="343" t="s">
        <v>3186</v>
      </c>
      <c r="S124" s="40"/>
      <c r="Y124" s="40"/>
      <c r="Z124" s="40"/>
    </row>
    <row r="125" spans="1:26" s="393" customFormat="1" ht="13.9" customHeight="1">
      <c r="A125" s="621">
        <v>38</v>
      </c>
      <c r="B125" s="622">
        <v>44187</v>
      </c>
      <c r="C125" s="522"/>
      <c r="D125" s="523" t="s">
        <v>3646</v>
      </c>
      <c r="E125" s="524" t="s">
        <v>3627</v>
      </c>
      <c r="F125" s="525">
        <v>13445</v>
      </c>
      <c r="G125" s="525">
        <v>13600</v>
      </c>
      <c r="H125" s="525">
        <v>13595</v>
      </c>
      <c r="I125" s="526">
        <v>13200</v>
      </c>
      <c r="J125" s="644" t="s">
        <v>3796</v>
      </c>
      <c r="K125" s="644">
        <f t="shared" ref="K125" si="143">F125-H125</f>
        <v>-150</v>
      </c>
      <c r="L125" s="516">
        <f t="shared" si="139"/>
        <v>356.86875000000003</v>
      </c>
      <c r="M125" s="517">
        <f t="shared" si="140"/>
        <v>-11606.86875</v>
      </c>
      <c r="N125" s="644">
        <v>75</v>
      </c>
      <c r="O125" s="518" t="s">
        <v>663</v>
      </c>
      <c r="P125" s="519">
        <v>44188</v>
      </c>
      <c r="Q125" s="387"/>
      <c r="R125" s="343" t="s">
        <v>602</v>
      </c>
      <c r="S125" s="40"/>
      <c r="Y125" s="40"/>
      <c r="Z125" s="40"/>
    </row>
    <row r="126" spans="1:26" s="393" customFormat="1" ht="13.9" customHeight="1">
      <c r="A126" s="652">
        <v>39</v>
      </c>
      <c r="B126" s="646">
        <v>44188</v>
      </c>
      <c r="C126" s="504"/>
      <c r="D126" s="500" t="s">
        <v>3744</v>
      </c>
      <c r="E126" s="501" t="s">
        <v>600</v>
      </c>
      <c r="F126" s="493">
        <v>2313</v>
      </c>
      <c r="G126" s="648">
        <v>2278</v>
      </c>
      <c r="H126" s="493">
        <v>2333.5</v>
      </c>
      <c r="I126" s="645">
        <v>2380</v>
      </c>
      <c r="J126" s="496" t="s">
        <v>3797</v>
      </c>
      <c r="K126" s="647">
        <f t="shared" ref="K126" si="144">H126-F126</f>
        <v>20.5</v>
      </c>
      <c r="L126" s="475">
        <f t="shared" ref="L126" si="145">(H126*N126)*0.035%</f>
        <v>245.01750000000004</v>
      </c>
      <c r="M126" s="505">
        <f t="shared" ref="M126" si="146">(K126*N126)-L126</f>
        <v>5904.9825000000001</v>
      </c>
      <c r="N126" s="496">
        <v>300</v>
      </c>
      <c r="O126" s="498" t="s">
        <v>599</v>
      </c>
      <c r="P126" s="513">
        <v>44188</v>
      </c>
      <c r="Q126" s="387"/>
      <c r="R126" s="343" t="s">
        <v>602</v>
      </c>
      <c r="S126" s="40"/>
      <c r="Y126" s="40"/>
      <c r="Z126" s="40"/>
    </row>
    <row r="127" spans="1:26" s="393" customFormat="1" ht="13.9" customHeight="1">
      <c r="A127" s="652">
        <v>40</v>
      </c>
      <c r="B127" s="646">
        <v>44188</v>
      </c>
      <c r="C127" s="504"/>
      <c r="D127" s="500" t="s">
        <v>3676</v>
      </c>
      <c r="E127" s="501" t="s">
        <v>600</v>
      </c>
      <c r="F127" s="493">
        <v>961</v>
      </c>
      <c r="G127" s="648">
        <v>945</v>
      </c>
      <c r="H127" s="493">
        <v>972</v>
      </c>
      <c r="I127" s="645">
        <v>990</v>
      </c>
      <c r="J127" s="496" t="s">
        <v>3771</v>
      </c>
      <c r="K127" s="647">
        <f t="shared" ref="K127:K128" si="147">H127-F127</f>
        <v>11</v>
      </c>
      <c r="L127" s="475">
        <f t="shared" ref="L127:L128" si="148">(H127*N127)*0.035%</f>
        <v>289.17</v>
      </c>
      <c r="M127" s="505">
        <f t="shared" ref="M127:M128" si="149">(K127*N127)-L127</f>
        <v>9060.83</v>
      </c>
      <c r="N127" s="496">
        <v>850</v>
      </c>
      <c r="O127" s="498" t="s">
        <v>599</v>
      </c>
      <c r="P127" s="513">
        <v>44188</v>
      </c>
      <c r="Q127" s="387"/>
      <c r="R127" s="343" t="s">
        <v>3186</v>
      </c>
      <c r="S127" s="40"/>
      <c r="Y127" s="40"/>
      <c r="Z127" s="40"/>
    </row>
    <row r="128" spans="1:26" s="393" customFormat="1" ht="13.9" customHeight="1">
      <c r="A128" s="652">
        <v>41</v>
      </c>
      <c r="B128" s="653">
        <v>44188</v>
      </c>
      <c r="C128" s="504"/>
      <c r="D128" s="500" t="s">
        <v>3798</v>
      </c>
      <c r="E128" s="501" t="s">
        <v>600</v>
      </c>
      <c r="F128" s="493">
        <v>3642.5</v>
      </c>
      <c r="G128" s="655">
        <v>3575</v>
      </c>
      <c r="H128" s="493">
        <v>3682.5</v>
      </c>
      <c r="I128" s="650">
        <v>3750</v>
      </c>
      <c r="J128" s="496" t="s">
        <v>636</v>
      </c>
      <c r="K128" s="654">
        <f t="shared" si="147"/>
        <v>40</v>
      </c>
      <c r="L128" s="475">
        <f t="shared" si="148"/>
        <v>257.77500000000003</v>
      </c>
      <c r="M128" s="505">
        <f t="shared" si="149"/>
        <v>7742.2250000000004</v>
      </c>
      <c r="N128" s="496">
        <v>200</v>
      </c>
      <c r="O128" s="498" t="s">
        <v>599</v>
      </c>
      <c r="P128" s="477">
        <v>44189</v>
      </c>
      <c r="Q128" s="387"/>
      <c r="R128" s="343" t="s">
        <v>602</v>
      </c>
      <c r="S128" s="40"/>
      <c r="Y128" s="40"/>
      <c r="Z128" s="40"/>
    </row>
    <row r="129" spans="1:26" s="393" customFormat="1" ht="13.9" customHeight="1">
      <c r="A129" s="652">
        <v>42</v>
      </c>
      <c r="B129" s="653">
        <v>44188</v>
      </c>
      <c r="C129" s="504"/>
      <c r="D129" s="500" t="s">
        <v>3676</v>
      </c>
      <c r="E129" s="501" t="s">
        <v>600</v>
      </c>
      <c r="F129" s="493">
        <v>961</v>
      </c>
      <c r="G129" s="655">
        <v>945</v>
      </c>
      <c r="H129" s="493">
        <v>972</v>
      </c>
      <c r="I129" s="650">
        <v>990</v>
      </c>
      <c r="J129" s="496" t="s">
        <v>3771</v>
      </c>
      <c r="K129" s="654">
        <f t="shared" ref="K129:K130" si="150">H129-F129</f>
        <v>11</v>
      </c>
      <c r="L129" s="475">
        <f t="shared" ref="L129:L130" si="151">(H129*N129)*0.035%</f>
        <v>289.17</v>
      </c>
      <c r="M129" s="505">
        <f t="shared" ref="M129:M130" si="152">(K129*N129)-L129</f>
        <v>9060.83</v>
      </c>
      <c r="N129" s="496">
        <v>850</v>
      </c>
      <c r="O129" s="498" t="s">
        <v>599</v>
      </c>
      <c r="P129" s="477">
        <v>44189</v>
      </c>
      <c r="Q129" s="387"/>
      <c r="R129" s="343" t="s">
        <v>3186</v>
      </c>
      <c r="S129" s="40"/>
      <c r="Y129" s="40"/>
      <c r="Z129" s="40"/>
    </row>
    <row r="130" spans="1:26" s="393" customFormat="1" ht="13.9" customHeight="1">
      <c r="A130" s="669">
        <v>43</v>
      </c>
      <c r="B130" s="668">
        <v>44189</v>
      </c>
      <c r="C130" s="522"/>
      <c r="D130" s="523" t="s">
        <v>3798</v>
      </c>
      <c r="E130" s="524" t="s">
        <v>600</v>
      </c>
      <c r="F130" s="525">
        <v>3657</v>
      </c>
      <c r="G130" s="525">
        <v>3595</v>
      </c>
      <c r="H130" s="525">
        <v>3597.5</v>
      </c>
      <c r="I130" s="526">
        <v>3750</v>
      </c>
      <c r="J130" s="665" t="s">
        <v>3844</v>
      </c>
      <c r="K130" s="665">
        <f t="shared" si="150"/>
        <v>-59.5</v>
      </c>
      <c r="L130" s="516">
        <f t="shared" si="151"/>
        <v>251.82500000000005</v>
      </c>
      <c r="M130" s="544">
        <f t="shared" si="152"/>
        <v>-12151.825000000001</v>
      </c>
      <c r="N130" s="665">
        <v>200</v>
      </c>
      <c r="O130" s="518" t="s">
        <v>663</v>
      </c>
      <c r="P130" s="519">
        <v>44194</v>
      </c>
      <c r="Q130" s="387"/>
      <c r="R130" s="343" t="s">
        <v>602</v>
      </c>
      <c r="S130" s="40"/>
      <c r="Y130" s="40"/>
      <c r="Z130" s="40"/>
    </row>
    <row r="131" spans="1:26" s="393" customFormat="1" ht="13.9" customHeight="1">
      <c r="A131" s="652">
        <v>44</v>
      </c>
      <c r="B131" s="653">
        <v>44189</v>
      </c>
      <c r="C131" s="504"/>
      <c r="D131" s="500" t="s">
        <v>3646</v>
      </c>
      <c r="E131" s="501" t="s">
        <v>3627</v>
      </c>
      <c r="F131" s="493">
        <v>13735</v>
      </c>
      <c r="G131" s="655">
        <v>13820</v>
      </c>
      <c r="H131" s="493">
        <v>13665</v>
      </c>
      <c r="I131" s="650">
        <v>13500</v>
      </c>
      <c r="J131" s="496" t="s">
        <v>774</v>
      </c>
      <c r="K131" s="654">
        <f t="shared" ref="K131" si="153">F131-H131</f>
        <v>70</v>
      </c>
      <c r="L131" s="475">
        <f t="shared" ref="L131:L132" si="154">(H131*N131)*0.035%</f>
        <v>358.70625000000007</v>
      </c>
      <c r="M131" s="505">
        <f t="shared" ref="M131:M132" si="155">(K131*N131)-L131</f>
        <v>4891.2937499999998</v>
      </c>
      <c r="N131" s="496">
        <v>75</v>
      </c>
      <c r="O131" s="498" t="s">
        <v>599</v>
      </c>
      <c r="P131" s="513">
        <v>44189</v>
      </c>
      <c r="Q131" s="387"/>
      <c r="R131" s="343" t="s">
        <v>602</v>
      </c>
      <c r="S131" s="40"/>
      <c r="Y131" s="40"/>
      <c r="Z131" s="40"/>
    </row>
    <row r="132" spans="1:26" s="393" customFormat="1" ht="13.9" customHeight="1">
      <c r="A132" s="652">
        <v>45</v>
      </c>
      <c r="B132" s="653">
        <v>44189</v>
      </c>
      <c r="C132" s="504"/>
      <c r="D132" s="500" t="s">
        <v>3818</v>
      </c>
      <c r="E132" s="501" t="s">
        <v>600</v>
      </c>
      <c r="F132" s="493">
        <v>474</v>
      </c>
      <c r="G132" s="655">
        <v>468</v>
      </c>
      <c r="H132" s="493">
        <v>478</v>
      </c>
      <c r="I132" s="650">
        <v>490</v>
      </c>
      <c r="J132" s="496" t="s">
        <v>3791</v>
      </c>
      <c r="K132" s="654">
        <f t="shared" ref="K132" si="156">H132-F132</f>
        <v>4</v>
      </c>
      <c r="L132" s="475">
        <f t="shared" si="154"/>
        <v>368.06000000000006</v>
      </c>
      <c r="M132" s="505">
        <f t="shared" si="155"/>
        <v>8431.94</v>
      </c>
      <c r="N132" s="496">
        <v>2200</v>
      </c>
      <c r="O132" s="498" t="s">
        <v>599</v>
      </c>
      <c r="P132" s="513">
        <v>44189</v>
      </c>
      <c r="Q132" s="387"/>
      <c r="R132" s="343" t="s">
        <v>602</v>
      </c>
      <c r="S132" s="40"/>
      <c r="Y132" s="40"/>
      <c r="Z132" s="40"/>
    </row>
    <row r="133" spans="1:26" s="393" customFormat="1" ht="13.9" customHeight="1">
      <c r="A133" s="661">
        <v>46</v>
      </c>
      <c r="B133" s="662">
        <v>44193</v>
      </c>
      <c r="C133" s="504"/>
      <c r="D133" s="500" t="s">
        <v>3827</v>
      </c>
      <c r="E133" s="501" t="s">
        <v>600</v>
      </c>
      <c r="F133" s="493">
        <v>495</v>
      </c>
      <c r="G133" s="664">
        <v>485.5</v>
      </c>
      <c r="H133" s="493">
        <v>502.5</v>
      </c>
      <c r="I133" s="659">
        <v>515</v>
      </c>
      <c r="J133" s="496" t="s">
        <v>3828</v>
      </c>
      <c r="K133" s="663">
        <f t="shared" ref="K133:K134" si="157">H133-F133</f>
        <v>7.5</v>
      </c>
      <c r="L133" s="475">
        <f t="shared" ref="L133:L134" si="158">(H133*N133)*0.035%</f>
        <v>263.81250000000006</v>
      </c>
      <c r="M133" s="505">
        <f t="shared" ref="M133:M134" si="159">(K133*N133)-L133</f>
        <v>10986.1875</v>
      </c>
      <c r="N133" s="496">
        <v>1500</v>
      </c>
      <c r="O133" s="498" t="s">
        <v>599</v>
      </c>
      <c r="P133" s="513">
        <v>44193</v>
      </c>
      <c r="Q133" s="387"/>
      <c r="R133" s="343" t="s">
        <v>602</v>
      </c>
      <c r="S133" s="40"/>
      <c r="Y133" s="40"/>
      <c r="Z133" s="40"/>
    </row>
    <row r="134" spans="1:26" s="393" customFormat="1" ht="13.9" customHeight="1">
      <c r="A134" s="674">
        <v>47</v>
      </c>
      <c r="B134" s="675">
        <v>44193</v>
      </c>
      <c r="C134" s="522"/>
      <c r="D134" s="523" t="s">
        <v>3829</v>
      </c>
      <c r="E134" s="524" t="s">
        <v>600</v>
      </c>
      <c r="F134" s="525">
        <v>592</v>
      </c>
      <c r="G134" s="525">
        <v>584</v>
      </c>
      <c r="H134" s="525">
        <v>584</v>
      </c>
      <c r="I134" s="526">
        <v>610</v>
      </c>
      <c r="J134" s="676" t="s">
        <v>3864</v>
      </c>
      <c r="K134" s="676">
        <f t="shared" si="157"/>
        <v>-8</v>
      </c>
      <c r="L134" s="516">
        <f t="shared" si="158"/>
        <v>286.16000000000003</v>
      </c>
      <c r="M134" s="544">
        <f t="shared" si="159"/>
        <v>-11486.16</v>
      </c>
      <c r="N134" s="676">
        <v>1400</v>
      </c>
      <c r="O134" s="518" t="s">
        <v>663</v>
      </c>
      <c r="P134" s="519">
        <v>44195</v>
      </c>
      <c r="Q134" s="387"/>
      <c r="R134" s="343" t="s">
        <v>602</v>
      </c>
      <c r="S134" s="40"/>
      <c r="Y134" s="40"/>
      <c r="Z134" s="40"/>
    </row>
    <row r="135" spans="1:26" s="393" customFormat="1" ht="13.9" customHeight="1">
      <c r="A135" s="604">
        <v>48</v>
      </c>
      <c r="B135" s="605">
        <v>44193</v>
      </c>
      <c r="C135" s="447"/>
      <c r="D135" s="440" t="s">
        <v>3675</v>
      </c>
      <c r="E135" s="441" t="s">
        <v>600</v>
      </c>
      <c r="F135" s="415" t="s">
        <v>3830</v>
      </c>
      <c r="G135" s="415">
        <v>886</v>
      </c>
      <c r="H135" s="415"/>
      <c r="I135" s="376">
        <v>940</v>
      </c>
      <c r="J135" s="606" t="s">
        <v>601</v>
      </c>
      <c r="K135" s="610"/>
      <c r="L135" s="611"/>
      <c r="M135" s="607"/>
      <c r="N135" s="606"/>
      <c r="O135" s="608"/>
      <c r="P135" s="609"/>
      <c r="Q135" s="387"/>
      <c r="R135" s="343" t="s">
        <v>3186</v>
      </c>
      <c r="S135" s="40"/>
      <c r="Y135" s="40"/>
      <c r="Z135" s="40"/>
    </row>
    <row r="136" spans="1:26" s="393" customFormat="1" ht="13.9" customHeight="1">
      <c r="A136" s="670">
        <v>49</v>
      </c>
      <c r="B136" s="671">
        <v>44193</v>
      </c>
      <c r="C136" s="504"/>
      <c r="D136" s="500" t="s">
        <v>3763</v>
      </c>
      <c r="E136" s="501" t="s">
        <v>600</v>
      </c>
      <c r="F136" s="493">
        <v>724</v>
      </c>
      <c r="G136" s="672">
        <v>711</v>
      </c>
      <c r="H136" s="493">
        <v>733</v>
      </c>
      <c r="I136" s="667">
        <v>745</v>
      </c>
      <c r="J136" s="496" t="s">
        <v>3405</v>
      </c>
      <c r="K136" s="666">
        <f t="shared" ref="K136" si="160">H136-F136</f>
        <v>9</v>
      </c>
      <c r="L136" s="475">
        <f t="shared" ref="L136:L137" si="161">(H136*N136)*0.035%</f>
        <v>256.55</v>
      </c>
      <c r="M136" s="505">
        <f t="shared" ref="M136:M137" si="162">(K136*N136)-L136</f>
        <v>8743.4500000000007</v>
      </c>
      <c r="N136" s="496">
        <v>1000</v>
      </c>
      <c r="O136" s="498" t="s">
        <v>599</v>
      </c>
      <c r="P136" s="477">
        <v>44194</v>
      </c>
      <c r="Q136" s="387"/>
      <c r="R136" s="343" t="s">
        <v>3186</v>
      </c>
      <c r="S136" s="40"/>
      <c r="Y136" s="40"/>
      <c r="Z136" s="40"/>
    </row>
    <row r="137" spans="1:26" s="393" customFormat="1" ht="13.9" customHeight="1">
      <c r="A137" s="670">
        <v>50</v>
      </c>
      <c r="B137" s="671">
        <v>44193</v>
      </c>
      <c r="C137" s="504"/>
      <c r="D137" s="500" t="s">
        <v>3833</v>
      </c>
      <c r="E137" s="501" t="s">
        <v>3627</v>
      </c>
      <c r="F137" s="493">
        <v>240.25</v>
      </c>
      <c r="G137" s="672">
        <v>243</v>
      </c>
      <c r="H137" s="493">
        <v>238.35</v>
      </c>
      <c r="I137" s="667" t="s">
        <v>3834</v>
      </c>
      <c r="J137" s="496" t="s">
        <v>3850</v>
      </c>
      <c r="K137" s="666">
        <f t="shared" ref="K137" si="163">F137-H137</f>
        <v>1.9000000000000057</v>
      </c>
      <c r="L137" s="475">
        <f t="shared" si="161"/>
        <v>358.71675000000005</v>
      </c>
      <c r="M137" s="505">
        <f t="shared" si="162"/>
        <v>7811.2832500000241</v>
      </c>
      <c r="N137" s="496">
        <v>4300</v>
      </c>
      <c r="O137" s="498" t="s">
        <v>599</v>
      </c>
      <c r="P137" s="477">
        <v>44194</v>
      </c>
      <c r="Q137" s="387"/>
      <c r="R137" s="343" t="s">
        <v>602</v>
      </c>
      <c r="S137" s="40"/>
      <c r="Y137" s="40"/>
      <c r="Z137" s="40"/>
    </row>
    <row r="138" spans="1:26" s="393" customFormat="1" ht="13.9" customHeight="1">
      <c r="A138" s="677">
        <v>51</v>
      </c>
      <c r="B138" s="678">
        <v>44194</v>
      </c>
      <c r="C138" s="504"/>
      <c r="D138" s="500" t="s">
        <v>3845</v>
      </c>
      <c r="E138" s="501" t="s">
        <v>600</v>
      </c>
      <c r="F138" s="493">
        <v>577</v>
      </c>
      <c r="G138" s="680">
        <v>566</v>
      </c>
      <c r="H138" s="493">
        <v>583.5</v>
      </c>
      <c r="I138" s="673">
        <v>595</v>
      </c>
      <c r="J138" s="496" t="s">
        <v>3728</v>
      </c>
      <c r="K138" s="679">
        <f t="shared" ref="K138" si="164">H138-F138</f>
        <v>6.5</v>
      </c>
      <c r="L138" s="475">
        <f t="shared" ref="L138" si="165">(H138*N138)*0.035%</f>
        <v>245.07000000000002</v>
      </c>
      <c r="M138" s="505">
        <f t="shared" ref="M138" si="166">(K138*N138)-L138</f>
        <v>7554.93</v>
      </c>
      <c r="N138" s="496">
        <v>1200</v>
      </c>
      <c r="O138" s="498" t="s">
        <v>599</v>
      </c>
      <c r="P138" s="477">
        <v>44195</v>
      </c>
      <c r="Q138" s="387"/>
      <c r="R138" s="343"/>
      <c r="S138" s="40"/>
      <c r="Y138" s="40"/>
      <c r="Z138" s="40"/>
    </row>
    <row r="139" spans="1:26" s="393" customFormat="1" ht="13.9" customHeight="1">
      <c r="A139" s="670">
        <v>52</v>
      </c>
      <c r="B139" s="671">
        <v>44194</v>
      </c>
      <c r="C139" s="504"/>
      <c r="D139" s="500" t="s">
        <v>3846</v>
      </c>
      <c r="E139" s="501" t="s">
        <v>3627</v>
      </c>
      <c r="F139" s="493">
        <v>14000</v>
      </c>
      <c r="G139" s="672">
        <v>14120</v>
      </c>
      <c r="H139" s="493">
        <v>13925</v>
      </c>
      <c r="I139" s="667">
        <v>13800</v>
      </c>
      <c r="J139" s="496" t="s">
        <v>3847</v>
      </c>
      <c r="K139" s="666">
        <f t="shared" ref="K139" si="167">F139-H139</f>
        <v>75</v>
      </c>
      <c r="L139" s="475">
        <f t="shared" ref="L139" si="168">(H139*N139)*0.035%</f>
        <v>365.53125000000006</v>
      </c>
      <c r="M139" s="505">
        <f t="shared" ref="M139" si="169">(K139*N139)-L139</f>
        <v>5259.46875</v>
      </c>
      <c r="N139" s="496">
        <v>75</v>
      </c>
      <c r="O139" s="498" t="s">
        <v>599</v>
      </c>
      <c r="P139" s="513">
        <v>44194</v>
      </c>
      <c r="Q139" s="387"/>
      <c r="R139" s="343"/>
      <c r="S139" s="40"/>
      <c r="Y139" s="40"/>
      <c r="Z139" s="40"/>
    </row>
    <row r="140" spans="1:26" s="393" customFormat="1" ht="13.9" customHeight="1">
      <c r="A140" s="604">
        <v>53</v>
      </c>
      <c r="B140" s="605">
        <v>44194</v>
      </c>
      <c r="C140" s="447"/>
      <c r="D140" s="440" t="s">
        <v>3848</v>
      </c>
      <c r="E140" s="441" t="s">
        <v>600</v>
      </c>
      <c r="F140" s="415" t="s">
        <v>3849</v>
      </c>
      <c r="G140" s="415">
        <v>662</v>
      </c>
      <c r="H140" s="415"/>
      <c r="I140" s="376">
        <v>695</v>
      </c>
      <c r="J140" s="606" t="s">
        <v>601</v>
      </c>
      <c r="K140" s="610"/>
      <c r="L140" s="611"/>
      <c r="M140" s="607"/>
      <c r="N140" s="606"/>
      <c r="O140" s="608"/>
      <c r="P140" s="609"/>
      <c r="Q140" s="387"/>
      <c r="R140" s="343"/>
      <c r="S140" s="40"/>
      <c r="Y140" s="40"/>
      <c r="Z140" s="40"/>
    </row>
    <row r="141" spans="1:26" s="393" customFormat="1" ht="13.9" customHeight="1">
      <c r="A141" s="677">
        <v>54</v>
      </c>
      <c r="B141" s="678">
        <v>44195</v>
      </c>
      <c r="C141" s="504"/>
      <c r="D141" s="500" t="s">
        <v>3846</v>
      </c>
      <c r="E141" s="501" t="s">
        <v>3627</v>
      </c>
      <c r="F141" s="493">
        <v>14015</v>
      </c>
      <c r="G141" s="680">
        <v>14120</v>
      </c>
      <c r="H141" s="493">
        <v>13935</v>
      </c>
      <c r="I141" s="673">
        <v>13750</v>
      </c>
      <c r="J141" s="496" t="s">
        <v>3865</v>
      </c>
      <c r="K141" s="679">
        <f t="shared" ref="K141" si="170">F141-H141</f>
        <v>80</v>
      </c>
      <c r="L141" s="475">
        <f t="shared" ref="L141" si="171">(H141*N141)*0.035%</f>
        <v>365.79375000000005</v>
      </c>
      <c r="M141" s="505">
        <f t="shared" ref="M141" si="172">(K141*N141)-L141</f>
        <v>5634.2062500000002</v>
      </c>
      <c r="N141" s="496">
        <v>75</v>
      </c>
      <c r="O141" s="498" t="s">
        <v>599</v>
      </c>
      <c r="P141" s="513">
        <v>44195</v>
      </c>
      <c r="Q141" s="387"/>
      <c r="R141" s="343"/>
      <c r="S141" s="40"/>
      <c r="Y141" s="40"/>
      <c r="Z141" s="40"/>
    </row>
    <row r="142" spans="1:26" s="393" customFormat="1" ht="13.9" customHeight="1">
      <c r="A142" s="604">
        <v>55</v>
      </c>
      <c r="B142" s="605">
        <v>44195</v>
      </c>
      <c r="C142" s="447"/>
      <c r="D142" s="440" t="s">
        <v>3845</v>
      </c>
      <c r="E142" s="441" t="s">
        <v>600</v>
      </c>
      <c r="F142" s="415" t="s">
        <v>3867</v>
      </c>
      <c r="G142" s="415">
        <v>564</v>
      </c>
      <c r="H142" s="415"/>
      <c r="I142" s="376">
        <v>595</v>
      </c>
      <c r="J142" s="606" t="s">
        <v>601</v>
      </c>
      <c r="K142" s="610"/>
      <c r="L142" s="611"/>
      <c r="M142" s="607"/>
      <c r="N142" s="606"/>
      <c r="O142" s="608"/>
      <c r="P142" s="609"/>
      <c r="Q142" s="387"/>
      <c r="R142" s="343"/>
      <c r="S142" s="40"/>
      <c r="Y142" s="40"/>
      <c r="Z142" s="40"/>
    </row>
    <row r="143" spans="1:26" s="393" customFormat="1" ht="13.9" customHeight="1">
      <c r="A143" s="604">
        <v>56</v>
      </c>
      <c r="B143" s="681">
        <v>44195</v>
      </c>
      <c r="C143" s="447"/>
      <c r="D143" s="440" t="s">
        <v>3846</v>
      </c>
      <c r="E143" s="441" t="s">
        <v>3627</v>
      </c>
      <c r="F143" s="415" t="s">
        <v>3866</v>
      </c>
      <c r="G143" s="682">
        <v>14150</v>
      </c>
      <c r="H143" s="415"/>
      <c r="I143" s="683">
        <v>13750</v>
      </c>
      <c r="J143" s="606" t="s">
        <v>601</v>
      </c>
      <c r="K143" s="610"/>
      <c r="L143" s="611"/>
      <c r="M143" s="607"/>
      <c r="N143" s="606"/>
      <c r="O143" s="608"/>
      <c r="P143" s="609"/>
      <c r="Q143" s="387"/>
      <c r="R143" s="343"/>
      <c r="S143" s="40"/>
      <c r="Y143" s="40"/>
      <c r="Z143" s="40"/>
    </row>
    <row r="144" spans="1:26" s="393" customFormat="1" ht="13.9" customHeight="1">
      <c r="A144" s="604">
        <v>57</v>
      </c>
      <c r="B144" s="605"/>
      <c r="C144" s="447"/>
      <c r="D144" s="440"/>
      <c r="E144" s="441"/>
      <c r="F144" s="415"/>
      <c r="G144" s="415"/>
      <c r="H144" s="415"/>
      <c r="I144" s="376"/>
      <c r="J144" s="606"/>
      <c r="K144" s="610"/>
      <c r="L144" s="611"/>
      <c r="M144" s="607"/>
      <c r="N144" s="606"/>
      <c r="O144" s="608"/>
      <c r="P144" s="609"/>
      <c r="Q144" s="387"/>
      <c r="R144" s="343"/>
      <c r="S144" s="40"/>
      <c r="Y144" s="40"/>
      <c r="Z144" s="40"/>
    </row>
    <row r="145" spans="1:34" s="393" customFormat="1" ht="13.9" customHeight="1">
      <c r="A145" s="604"/>
      <c r="B145" s="605"/>
      <c r="C145" s="447"/>
      <c r="D145" s="440"/>
      <c r="E145" s="441"/>
      <c r="F145" s="415"/>
      <c r="G145" s="415"/>
      <c r="H145" s="415"/>
      <c r="I145" s="376"/>
      <c r="J145" s="606"/>
      <c r="K145" s="610"/>
      <c r="L145" s="611"/>
      <c r="M145" s="607"/>
      <c r="N145" s="606"/>
      <c r="O145" s="608"/>
      <c r="P145" s="609"/>
      <c r="Q145" s="387"/>
      <c r="R145" s="343"/>
      <c r="S145" s="40"/>
      <c r="Y145" s="40"/>
      <c r="Z145" s="40"/>
    </row>
    <row r="146" spans="1:34" s="393" customFormat="1" ht="13.9" customHeight="1">
      <c r="A146" s="448"/>
      <c r="B146" s="446"/>
      <c r="C146" s="447"/>
      <c r="D146" s="440"/>
      <c r="E146" s="441"/>
      <c r="F146" s="415"/>
      <c r="G146" s="415"/>
      <c r="H146" s="415"/>
      <c r="I146" s="376"/>
      <c r="J146" s="376"/>
      <c r="K146" s="376"/>
      <c r="L146" s="376"/>
      <c r="M146" s="376"/>
      <c r="N146" s="376"/>
      <c r="O146" s="376"/>
      <c r="P146" s="376"/>
      <c r="Q146" s="387"/>
      <c r="R146" s="343"/>
      <c r="S146" s="40"/>
      <c r="Y146" s="40"/>
      <c r="Z146" s="40"/>
    </row>
    <row r="147" spans="1:34" s="393" customFormat="1" ht="13.9" customHeight="1">
      <c r="A147" s="458"/>
      <c r="B147" s="452"/>
      <c r="C147" s="459"/>
      <c r="D147" s="460"/>
      <c r="E147" s="377"/>
      <c r="F147" s="427"/>
      <c r="G147" s="427"/>
      <c r="H147" s="427"/>
      <c r="I147" s="423"/>
      <c r="J147" s="423"/>
      <c r="K147" s="423"/>
      <c r="L147" s="423"/>
      <c r="M147" s="423"/>
      <c r="N147" s="423"/>
      <c r="O147" s="423"/>
      <c r="P147" s="423"/>
      <c r="Q147" s="387"/>
      <c r="R147" s="343"/>
      <c r="S147" s="40"/>
      <c r="Y147" s="40"/>
      <c r="Z147" s="40"/>
    </row>
    <row r="148" spans="1:34" s="6" customFormat="1">
      <c r="A148" s="44"/>
      <c r="B148" s="45"/>
      <c r="C148" s="46"/>
      <c r="D148" s="47"/>
      <c r="E148" s="48"/>
      <c r="F148" s="49"/>
      <c r="G148" s="49"/>
      <c r="H148" s="49"/>
      <c r="I148" s="49"/>
      <c r="J148" s="17"/>
      <c r="K148" s="91"/>
      <c r="L148" s="91"/>
      <c r="M148" s="17"/>
      <c r="N148" s="16"/>
      <c r="O148" s="92"/>
      <c r="P148" s="5"/>
      <c r="Q148" s="4"/>
      <c r="R148" s="1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5">
      <c r="A149" s="50" t="s">
        <v>616</v>
      </c>
      <c r="B149" s="50"/>
      <c r="C149" s="50"/>
      <c r="D149" s="50"/>
      <c r="E149" s="51"/>
      <c r="F149" s="49"/>
      <c r="G149" s="49"/>
      <c r="H149" s="49"/>
      <c r="I149" s="49"/>
      <c r="J149" s="53"/>
      <c r="K149" s="12"/>
      <c r="L149" s="12"/>
      <c r="M149" s="12"/>
      <c r="N149" s="11"/>
      <c r="O149" s="53"/>
      <c r="P149" s="5"/>
      <c r="Q149" s="4"/>
      <c r="R149" s="17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38.25">
      <c r="A150" s="21" t="s">
        <v>16</v>
      </c>
      <c r="B150" s="21" t="s">
        <v>575</v>
      </c>
      <c r="C150" s="21"/>
      <c r="D150" s="22" t="s">
        <v>588</v>
      </c>
      <c r="E150" s="21" t="s">
        <v>589</v>
      </c>
      <c r="F150" s="21" t="s">
        <v>590</v>
      </c>
      <c r="G150" s="52" t="s">
        <v>609</v>
      </c>
      <c r="H150" s="21" t="s">
        <v>592</v>
      </c>
      <c r="I150" s="21" t="s">
        <v>593</v>
      </c>
      <c r="J150" s="20" t="s">
        <v>594</v>
      </c>
      <c r="K150" s="20" t="s">
        <v>617</v>
      </c>
      <c r="L150" s="63" t="s">
        <v>3630</v>
      </c>
      <c r="M150" s="77" t="s">
        <v>611</v>
      </c>
      <c r="N150" s="21" t="s">
        <v>612</v>
      </c>
      <c r="O150" s="21" t="s">
        <v>597</v>
      </c>
      <c r="P150" s="22" t="s">
        <v>598</v>
      </c>
      <c r="Q150" s="4"/>
      <c r="R150" s="1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472" customFormat="1" ht="14.25">
      <c r="A151" s="520">
        <v>1</v>
      </c>
      <c r="B151" s="521">
        <v>44166</v>
      </c>
      <c r="C151" s="522"/>
      <c r="D151" s="523" t="s">
        <v>3648</v>
      </c>
      <c r="E151" s="524" t="s">
        <v>600</v>
      </c>
      <c r="F151" s="525">
        <v>13.5</v>
      </c>
      <c r="G151" s="525">
        <v>8</v>
      </c>
      <c r="H151" s="525">
        <v>8</v>
      </c>
      <c r="I151" s="526" t="s">
        <v>3649</v>
      </c>
      <c r="J151" s="515" t="s">
        <v>3671</v>
      </c>
      <c r="K151" s="526">
        <f t="shared" ref="K151" si="173">H151-F151</f>
        <v>-5.5</v>
      </c>
      <c r="L151" s="531">
        <v>100</v>
      </c>
      <c r="M151" s="526">
        <f t="shared" ref="M151" si="174">(K151*N151)-100</f>
        <v>-5600</v>
      </c>
      <c r="N151" s="526">
        <v>1000</v>
      </c>
      <c r="O151" s="518" t="s">
        <v>663</v>
      </c>
      <c r="P151" s="519">
        <v>44169</v>
      </c>
      <c r="Q151" s="470"/>
      <c r="R151" s="471" t="s">
        <v>3186</v>
      </c>
      <c r="Z151" s="473"/>
      <c r="AA151" s="473"/>
      <c r="AB151" s="473"/>
      <c r="AC151" s="473"/>
      <c r="AD151" s="473"/>
      <c r="AE151" s="473"/>
      <c r="AF151" s="473"/>
      <c r="AG151" s="473"/>
      <c r="AH151" s="473"/>
    </row>
    <row r="152" spans="1:34" s="472" customFormat="1" ht="14.25">
      <c r="A152" s="499">
        <v>2</v>
      </c>
      <c r="B152" s="490">
        <v>44166</v>
      </c>
      <c r="C152" s="447"/>
      <c r="D152" s="500" t="s">
        <v>3650</v>
      </c>
      <c r="E152" s="501" t="s">
        <v>600</v>
      </c>
      <c r="F152" s="493">
        <v>390</v>
      </c>
      <c r="G152" s="493">
        <v>190</v>
      </c>
      <c r="H152" s="493">
        <v>435</v>
      </c>
      <c r="I152" s="496">
        <v>700</v>
      </c>
      <c r="J152" s="496" t="s">
        <v>3655</v>
      </c>
      <c r="K152" s="496">
        <f t="shared" ref="K152" si="175">H152-F152</f>
        <v>45</v>
      </c>
      <c r="L152" s="497">
        <v>100</v>
      </c>
      <c r="M152" s="496">
        <f t="shared" ref="M152" si="176">(K152*N152)-100</f>
        <v>1025</v>
      </c>
      <c r="N152" s="496">
        <v>25</v>
      </c>
      <c r="O152" s="498" t="s">
        <v>599</v>
      </c>
      <c r="P152" s="477">
        <v>44167</v>
      </c>
      <c r="Q152" s="470"/>
      <c r="R152" s="471" t="s">
        <v>602</v>
      </c>
      <c r="Z152" s="473"/>
      <c r="AA152" s="473"/>
      <c r="AB152" s="473"/>
      <c r="AC152" s="473"/>
      <c r="AD152" s="473"/>
      <c r="AE152" s="473"/>
      <c r="AF152" s="473"/>
      <c r="AG152" s="473"/>
      <c r="AH152" s="473"/>
    </row>
    <row r="153" spans="1:34" s="472" customFormat="1" ht="14.25">
      <c r="A153" s="520">
        <v>3</v>
      </c>
      <c r="B153" s="521">
        <v>44168</v>
      </c>
      <c r="C153" s="522"/>
      <c r="D153" s="523" t="s">
        <v>3660</v>
      </c>
      <c r="E153" s="524" t="s">
        <v>600</v>
      </c>
      <c r="F153" s="525">
        <v>235</v>
      </c>
      <c r="G153" s="525">
        <v>80</v>
      </c>
      <c r="H153" s="525">
        <v>80</v>
      </c>
      <c r="I153" s="526">
        <v>500</v>
      </c>
      <c r="J153" s="515" t="s">
        <v>3663</v>
      </c>
      <c r="K153" s="526">
        <f t="shared" ref="K153" si="177">H153-F153</f>
        <v>-155</v>
      </c>
      <c r="L153" s="531">
        <v>100</v>
      </c>
      <c r="M153" s="526">
        <f t="shared" ref="M153" si="178">(K153*N153)-100</f>
        <v>-3975</v>
      </c>
      <c r="N153" s="526">
        <v>25</v>
      </c>
      <c r="O153" s="518" t="s">
        <v>663</v>
      </c>
      <c r="P153" s="519">
        <v>44169</v>
      </c>
      <c r="Q153" s="470"/>
      <c r="R153" s="471" t="s">
        <v>602</v>
      </c>
      <c r="Z153" s="473"/>
      <c r="AA153" s="473"/>
      <c r="AB153" s="473"/>
      <c r="AC153" s="473"/>
      <c r="AD153" s="473"/>
      <c r="AE153" s="473"/>
      <c r="AF153" s="473"/>
      <c r="AG153" s="473"/>
      <c r="AH153" s="473"/>
    </row>
    <row r="154" spans="1:34" s="472" customFormat="1" ht="14.25">
      <c r="A154" s="499">
        <v>4</v>
      </c>
      <c r="B154" s="490">
        <v>44168</v>
      </c>
      <c r="C154" s="447"/>
      <c r="D154" s="500" t="s">
        <v>3661</v>
      </c>
      <c r="E154" s="501" t="s">
        <v>600</v>
      </c>
      <c r="F154" s="493">
        <v>36</v>
      </c>
      <c r="G154" s="493">
        <v>24</v>
      </c>
      <c r="H154" s="493">
        <v>42</v>
      </c>
      <c r="I154" s="496">
        <v>60</v>
      </c>
      <c r="J154" s="496" t="s">
        <v>3656</v>
      </c>
      <c r="K154" s="496">
        <f t="shared" ref="K154:K155" si="179">H154-F154</f>
        <v>6</v>
      </c>
      <c r="L154" s="497">
        <v>100</v>
      </c>
      <c r="M154" s="496">
        <f t="shared" ref="M154:M155" si="180">(K154*N154)-100</f>
        <v>2300</v>
      </c>
      <c r="N154" s="496">
        <v>400</v>
      </c>
      <c r="O154" s="498" t="s">
        <v>599</v>
      </c>
      <c r="P154" s="513">
        <v>44168</v>
      </c>
      <c r="Q154" s="470"/>
      <c r="R154" s="471" t="s">
        <v>602</v>
      </c>
      <c r="Z154" s="473"/>
      <c r="AA154" s="473"/>
      <c r="AB154" s="473"/>
      <c r="AC154" s="473"/>
      <c r="AD154" s="473"/>
      <c r="AE154" s="473"/>
      <c r="AF154" s="473"/>
      <c r="AG154" s="473"/>
      <c r="AH154" s="473"/>
    </row>
    <row r="155" spans="1:34" s="472" customFormat="1" ht="14.25">
      <c r="A155" s="499">
        <v>5</v>
      </c>
      <c r="B155" s="490">
        <v>44168</v>
      </c>
      <c r="C155" s="447"/>
      <c r="D155" s="500" t="s">
        <v>3664</v>
      </c>
      <c r="E155" s="501" t="s">
        <v>600</v>
      </c>
      <c r="F155" s="493">
        <v>41</v>
      </c>
      <c r="G155" s="493">
        <v>18</v>
      </c>
      <c r="H155" s="493">
        <v>55.5</v>
      </c>
      <c r="I155" s="496">
        <v>80</v>
      </c>
      <c r="J155" s="496" t="s">
        <v>3668</v>
      </c>
      <c r="K155" s="496">
        <f t="shared" si="179"/>
        <v>14.5</v>
      </c>
      <c r="L155" s="497">
        <v>100</v>
      </c>
      <c r="M155" s="496">
        <f t="shared" si="180"/>
        <v>987.5</v>
      </c>
      <c r="N155" s="496">
        <v>75</v>
      </c>
      <c r="O155" s="498" t="s">
        <v>599</v>
      </c>
      <c r="P155" s="513">
        <v>44168</v>
      </c>
      <c r="Q155" s="470"/>
      <c r="R155" s="471" t="s">
        <v>602</v>
      </c>
      <c r="Z155" s="473"/>
      <c r="AA155" s="473"/>
      <c r="AB155" s="473"/>
      <c r="AC155" s="473"/>
      <c r="AD155" s="473"/>
      <c r="AE155" s="473"/>
      <c r="AF155" s="473"/>
      <c r="AG155" s="473"/>
      <c r="AH155" s="473"/>
    </row>
    <row r="156" spans="1:34" s="472" customFormat="1" ht="14.25">
      <c r="A156" s="499">
        <v>6</v>
      </c>
      <c r="B156" s="490">
        <v>44168</v>
      </c>
      <c r="C156" s="447"/>
      <c r="D156" s="500" t="s">
        <v>3669</v>
      </c>
      <c r="E156" s="501" t="s">
        <v>600</v>
      </c>
      <c r="F156" s="493">
        <v>55</v>
      </c>
      <c r="G156" s="493">
        <v>18</v>
      </c>
      <c r="H156" s="493">
        <v>65.5</v>
      </c>
      <c r="I156" s="496">
        <v>100</v>
      </c>
      <c r="J156" s="496" t="s">
        <v>3658</v>
      </c>
      <c r="K156" s="496">
        <f t="shared" ref="K156:K158" si="181">H156-F156</f>
        <v>10.5</v>
      </c>
      <c r="L156" s="497">
        <v>100</v>
      </c>
      <c r="M156" s="496">
        <f t="shared" ref="M156:M158" si="182">(K156*N156)-100</f>
        <v>687.5</v>
      </c>
      <c r="N156" s="496">
        <v>75</v>
      </c>
      <c r="O156" s="498" t="s">
        <v>599</v>
      </c>
      <c r="P156" s="513">
        <v>44168</v>
      </c>
      <c r="Q156" s="470"/>
      <c r="R156" s="471" t="s">
        <v>602</v>
      </c>
      <c r="Z156" s="473"/>
      <c r="AA156" s="473"/>
      <c r="AB156" s="473"/>
      <c r="AC156" s="473"/>
      <c r="AD156" s="473"/>
      <c r="AE156" s="473"/>
      <c r="AF156" s="473"/>
      <c r="AG156" s="473"/>
      <c r="AH156" s="473"/>
    </row>
    <row r="157" spans="1:34" s="472" customFormat="1" ht="14.25">
      <c r="A157" s="520">
        <v>7</v>
      </c>
      <c r="B157" s="521">
        <v>44168</v>
      </c>
      <c r="C157" s="522"/>
      <c r="D157" s="523" t="s">
        <v>3669</v>
      </c>
      <c r="E157" s="524" t="s">
        <v>600</v>
      </c>
      <c r="F157" s="525">
        <v>51.5</v>
      </c>
      <c r="G157" s="525">
        <v>18</v>
      </c>
      <c r="H157" s="525">
        <v>18</v>
      </c>
      <c r="I157" s="526">
        <v>100</v>
      </c>
      <c r="J157" s="515" t="s">
        <v>3689</v>
      </c>
      <c r="K157" s="526">
        <f t="shared" si="181"/>
        <v>-33.5</v>
      </c>
      <c r="L157" s="531">
        <v>100</v>
      </c>
      <c r="M157" s="526">
        <f t="shared" si="182"/>
        <v>-2612.5</v>
      </c>
      <c r="N157" s="526">
        <v>75</v>
      </c>
      <c r="O157" s="518" t="s">
        <v>663</v>
      </c>
      <c r="P157" s="519">
        <v>44172</v>
      </c>
      <c r="Q157" s="470"/>
      <c r="R157" s="471" t="s">
        <v>602</v>
      </c>
      <c r="Z157" s="473"/>
      <c r="AA157" s="473"/>
      <c r="AB157" s="473"/>
      <c r="AC157" s="473"/>
      <c r="AD157" s="473"/>
      <c r="AE157" s="473"/>
      <c r="AF157" s="473"/>
      <c r="AG157" s="473"/>
      <c r="AH157" s="473"/>
    </row>
    <row r="158" spans="1:34" s="472" customFormat="1" ht="14.25">
      <c r="A158" s="499">
        <v>8</v>
      </c>
      <c r="B158" s="490">
        <v>44172</v>
      </c>
      <c r="C158" s="447"/>
      <c r="D158" s="500" t="s">
        <v>3687</v>
      </c>
      <c r="E158" s="501" t="s">
        <v>600</v>
      </c>
      <c r="F158" s="493">
        <v>75</v>
      </c>
      <c r="G158" s="493">
        <v>57</v>
      </c>
      <c r="H158" s="493">
        <v>83.5</v>
      </c>
      <c r="I158" s="496" t="s">
        <v>3688</v>
      </c>
      <c r="J158" s="496" t="s">
        <v>3697</v>
      </c>
      <c r="K158" s="496">
        <f t="shared" si="181"/>
        <v>8.5</v>
      </c>
      <c r="L158" s="497">
        <v>100</v>
      </c>
      <c r="M158" s="496">
        <f t="shared" si="182"/>
        <v>2025</v>
      </c>
      <c r="N158" s="496">
        <v>250</v>
      </c>
      <c r="O158" s="498" t="s">
        <v>599</v>
      </c>
      <c r="P158" s="477">
        <v>44173</v>
      </c>
      <c r="Q158" s="470"/>
      <c r="R158" s="471" t="s">
        <v>602</v>
      </c>
      <c r="Z158" s="473"/>
      <c r="AA158" s="473"/>
      <c r="AB158" s="473"/>
      <c r="AC158" s="473"/>
      <c r="AD158" s="473"/>
      <c r="AE158" s="473"/>
      <c r="AF158" s="473"/>
      <c r="AG158" s="473"/>
      <c r="AH158" s="473"/>
    </row>
    <row r="159" spans="1:34" s="472" customFormat="1" ht="14.25">
      <c r="A159" s="499">
        <v>9</v>
      </c>
      <c r="B159" s="490">
        <v>44173</v>
      </c>
      <c r="C159" s="447"/>
      <c r="D159" s="500" t="s">
        <v>3701</v>
      </c>
      <c r="E159" s="501" t="s">
        <v>600</v>
      </c>
      <c r="F159" s="493">
        <v>44</v>
      </c>
      <c r="G159" s="493">
        <v>17</v>
      </c>
      <c r="H159" s="493">
        <v>58</v>
      </c>
      <c r="I159" s="496">
        <v>80</v>
      </c>
      <c r="J159" s="496" t="s">
        <v>3696</v>
      </c>
      <c r="K159" s="496">
        <f t="shared" ref="K159:K160" si="183">H159-F159</f>
        <v>14</v>
      </c>
      <c r="L159" s="497">
        <v>100</v>
      </c>
      <c r="M159" s="496">
        <f t="shared" ref="M159:M160" si="184">(K159*N159)-100</f>
        <v>950</v>
      </c>
      <c r="N159" s="496">
        <v>75</v>
      </c>
      <c r="O159" s="498" t="s">
        <v>599</v>
      </c>
      <c r="P159" s="477">
        <v>44173</v>
      </c>
      <c r="Q159" s="470"/>
      <c r="R159" s="471" t="s">
        <v>602</v>
      </c>
      <c r="Z159" s="473"/>
      <c r="AA159" s="473"/>
      <c r="AB159" s="473"/>
      <c r="AC159" s="473"/>
      <c r="AD159" s="473"/>
      <c r="AE159" s="473"/>
      <c r="AF159" s="473"/>
      <c r="AG159" s="473"/>
      <c r="AH159" s="473"/>
    </row>
    <row r="160" spans="1:34" s="472" customFormat="1" ht="14.25">
      <c r="A160" s="520">
        <v>10</v>
      </c>
      <c r="B160" s="521">
        <v>44173</v>
      </c>
      <c r="C160" s="522"/>
      <c r="D160" s="523" t="s">
        <v>3702</v>
      </c>
      <c r="E160" s="524" t="s">
        <v>600</v>
      </c>
      <c r="F160" s="525">
        <v>49</v>
      </c>
      <c r="G160" s="525">
        <v>19</v>
      </c>
      <c r="H160" s="525">
        <v>19</v>
      </c>
      <c r="I160" s="526">
        <v>100</v>
      </c>
      <c r="J160" s="515" t="s">
        <v>3714</v>
      </c>
      <c r="K160" s="526">
        <f t="shared" si="183"/>
        <v>-30</v>
      </c>
      <c r="L160" s="531">
        <v>100</v>
      </c>
      <c r="M160" s="526">
        <f t="shared" si="184"/>
        <v>-2350</v>
      </c>
      <c r="N160" s="526">
        <v>75</v>
      </c>
      <c r="O160" s="518" t="s">
        <v>663</v>
      </c>
      <c r="P160" s="519">
        <v>44174</v>
      </c>
      <c r="Q160" s="470"/>
      <c r="R160" s="471" t="s">
        <v>602</v>
      </c>
      <c r="Z160" s="473"/>
      <c r="AA160" s="473"/>
      <c r="AB160" s="473"/>
      <c r="AC160" s="473"/>
      <c r="AD160" s="473"/>
      <c r="AE160" s="473"/>
      <c r="AF160" s="473"/>
      <c r="AG160" s="473"/>
      <c r="AH160" s="473"/>
    </row>
    <row r="161" spans="1:34" s="472" customFormat="1" ht="14.25">
      <c r="A161" s="499">
        <v>11</v>
      </c>
      <c r="B161" s="490">
        <v>44175</v>
      </c>
      <c r="C161" s="447"/>
      <c r="D161" s="500" t="s">
        <v>3724</v>
      </c>
      <c r="E161" s="501" t="s">
        <v>600</v>
      </c>
      <c r="F161" s="493">
        <v>37.5</v>
      </c>
      <c r="G161" s="493"/>
      <c r="H161" s="493">
        <v>87.5</v>
      </c>
      <c r="I161" s="496">
        <v>90</v>
      </c>
      <c r="J161" s="496" t="s">
        <v>3725</v>
      </c>
      <c r="K161" s="496">
        <f t="shared" ref="K161:K162" si="185">H161-F161</f>
        <v>50</v>
      </c>
      <c r="L161" s="497">
        <v>100</v>
      </c>
      <c r="M161" s="496">
        <f t="shared" ref="M161" si="186">(K161*N161)-100</f>
        <v>1150</v>
      </c>
      <c r="N161" s="496">
        <v>25</v>
      </c>
      <c r="O161" s="498" t="s">
        <v>599</v>
      </c>
      <c r="P161" s="513">
        <v>44175</v>
      </c>
      <c r="Q161" s="470"/>
      <c r="R161" s="471" t="s">
        <v>3186</v>
      </c>
      <c r="Z161" s="473"/>
      <c r="AA161" s="473"/>
      <c r="AB161" s="473"/>
      <c r="AC161" s="473"/>
      <c r="AD161" s="473"/>
      <c r="AE161" s="473"/>
      <c r="AF161" s="473"/>
      <c r="AG161" s="473"/>
      <c r="AH161" s="473"/>
    </row>
    <row r="162" spans="1:34" s="472" customFormat="1" ht="14.25">
      <c r="A162" s="705">
        <v>12</v>
      </c>
      <c r="B162" s="712">
        <v>44175</v>
      </c>
      <c r="C162" s="522"/>
      <c r="D162" s="523" t="s">
        <v>3726</v>
      </c>
      <c r="E162" s="524" t="s">
        <v>600</v>
      </c>
      <c r="F162" s="525">
        <v>117.5</v>
      </c>
      <c r="G162" s="525"/>
      <c r="H162" s="525">
        <v>0</v>
      </c>
      <c r="I162" s="526"/>
      <c r="J162" s="716" t="s">
        <v>3765</v>
      </c>
      <c r="K162" s="526">
        <f t="shared" si="185"/>
        <v>-117.5</v>
      </c>
      <c r="L162" s="531">
        <v>100</v>
      </c>
      <c r="M162" s="716">
        <v>-4875</v>
      </c>
      <c r="N162" s="716">
        <v>75</v>
      </c>
      <c r="O162" s="719" t="s">
        <v>663</v>
      </c>
      <c r="P162" s="714">
        <v>44182</v>
      </c>
      <c r="Q162" s="470"/>
      <c r="R162" s="471" t="s">
        <v>602</v>
      </c>
      <c r="Z162" s="473"/>
      <c r="AA162" s="473"/>
      <c r="AB162" s="473"/>
      <c r="AC162" s="473"/>
      <c r="AD162" s="473"/>
      <c r="AE162" s="473"/>
      <c r="AF162" s="473"/>
      <c r="AG162" s="473"/>
      <c r="AH162" s="473"/>
    </row>
    <row r="163" spans="1:34" s="472" customFormat="1" ht="14.25">
      <c r="A163" s="706"/>
      <c r="B163" s="713"/>
      <c r="C163" s="522"/>
      <c r="D163" s="523" t="s">
        <v>3727</v>
      </c>
      <c r="E163" s="524" t="s">
        <v>3627</v>
      </c>
      <c r="F163" s="525">
        <v>52.5</v>
      </c>
      <c r="G163" s="525"/>
      <c r="H163" s="525">
        <v>0</v>
      </c>
      <c r="I163" s="526"/>
      <c r="J163" s="717"/>
      <c r="K163" s="526">
        <f>F163-H24</f>
        <v>52.5</v>
      </c>
      <c r="L163" s="531">
        <v>100</v>
      </c>
      <c r="M163" s="718"/>
      <c r="N163" s="718"/>
      <c r="O163" s="720"/>
      <c r="P163" s="715"/>
      <c r="Q163" s="470"/>
      <c r="R163" s="471"/>
      <c r="Z163" s="473"/>
      <c r="AA163" s="473"/>
      <c r="AB163" s="473"/>
      <c r="AC163" s="473"/>
      <c r="AD163" s="473"/>
      <c r="AE163" s="473"/>
      <c r="AF163" s="473"/>
      <c r="AG163" s="473"/>
      <c r="AH163" s="473"/>
    </row>
    <row r="164" spans="1:34" s="472" customFormat="1" ht="14.25">
      <c r="A164" s="499">
        <v>13</v>
      </c>
      <c r="B164" s="490">
        <v>44179</v>
      </c>
      <c r="C164" s="447"/>
      <c r="D164" s="500" t="s">
        <v>3726</v>
      </c>
      <c r="E164" s="501" t="s">
        <v>600</v>
      </c>
      <c r="F164" s="493">
        <v>58.5</v>
      </c>
      <c r="G164" s="493">
        <v>38</v>
      </c>
      <c r="H164" s="493">
        <v>71</v>
      </c>
      <c r="I164" s="496">
        <v>100</v>
      </c>
      <c r="J164" s="496" t="s">
        <v>3711</v>
      </c>
      <c r="K164" s="496">
        <f t="shared" ref="K164" si="187">H164-F164</f>
        <v>12.5</v>
      </c>
      <c r="L164" s="497">
        <v>100</v>
      </c>
      <c r="M164" s="496">
        <f t="shared" ref="M164" si="188">(K164*N164)-100</f>
        <v>837.5</v>
      </c>
      <c r="N164" s="496">
        <v>75</v>
      </c>
      <c r="O164" s="498" t="s">
        <v>599</v>
      </c>
      <c r="P164" s="513">
        <v>44179</v>
      </c>
      <c r="Q164" s="470"/>
      <c r="R164" s="471" t="s">
        <v>602</v>
      </c>
      <c r="Z164" s="473"/>
      <c r="AA164" s="473"/>
      <c r="AB164" s="473"/>
      <c r="AC164" s="473"/>
      <c r="AD164" s="473"/>
      <c r="AE164" s="473"/>
      <c r="AF164" s="473"/>
      <c r="AG164" s="473"/>
      <c r="AH164" s="473"/>
    </row>
    <row r="165" spans="1:34" s="472" customFormat="1" ht="14.25">
      <c r="A165" s="698">
        <v>14</v>
      </c>
      <c r="B165" s="700">
        <v>44179</v>
      </c>
      <c r="C165" s="504"/>
      <c r="D165" s="500" t="s">
        <v>3735</v>
      </c>
      <c r="E165" s="501" t="s">
        <v>600</v>
      </c>
      <c r="F165" s="493">
        <v>16</v>
      </c>
      <c r="G165" s="493"/>
      <c r="H165" s="493">
        <v>12</v>
      </c>
      <c r="I165" s="496"/>
      <c r="J165" s="702" t="s">
        <v>3666</v>
      </c>
      <c r="K165" s="496">
        <f>H165-F165</f>
        <v>-4</v>
      </c>
      <c r="L165" s="497">
        <v>100</v>
      </c>
      <c r="M165" s="702">
        <v>2300</v>
      </c>
      <c r="N165" s="702">
        <v>1250</v>
      </c>
      <c r="O165" s="710" t="s">
        <v>599</v>
      </c>
      <c r="P165" s="707">
        <v>44193</v>
      </c>
      <c r="Q165" s="470"/>
      <c r="R165" s="471" t="s">
        <v>602</v>
      </c>
      <c r="Z165" s="473"/>
      <c r="AA165" s="473"/>
      <c r="AB165" s="473"/>
      <c r="AC165" s="473"/>
      <c r="AD165" s="473"/>
      <c r="AE165" s="473"/>
      <c r="AF165" s="473"/>
      <c r="AG165" s="473"/>
      <c r="AH165" s="473"/>
    </row>
    <row r="166" spans="1:34" s="472" customFormat="1" ht="14.25">
      <c r="A166" s="699"/>
      <c r="B166" s="701"/>
      <c r="C166" s="504"/>
      <c r="D166" s="500" t="s">
        <v>3734</v>
      </c>
      <c r="E166" s="501" t="s">
        <v>3627</v>
      </c>
      <c r="F166" s="493">
        <v>12</v>
      </c>
      <c r="G166" s="493"/>
      <c r="H166" s="493">
        <v>6</v>
      </c>
      <c r="I166" s="496"/>
      <c r="J166" s="703"/>
      <c r="K166" s="496">
        <f>F166-H166</f>
        <v>6</v>
      </c>
      <c r="L166" s="497">
        <v>100</v>
      </c>
      <c r="M166" s="709"/>
      <c r="N166" s="709"/>
      <c r="O166" s="711"/>
      <c r="P166" s="708"/>
      <c r="Q166" s="470"/>
      <c r="R166" s="471"/>
      <c r="Z166" s="473"/>
      <c r="AA166" s="473"/>
      <c r="AB166" s="473"/>
      <c r="AC166" s="473"/>
      <c r="AD166" s="473"/>
      <c r="AE166" s="473"/>
      <c r="AF166" s="473"/>
      <c r="AG166" s="473"/>
      <c r="AH166" s="473"/>
    </row>
    <row r="167" spans="1:34" s="472" customFormat="1" ht="14.25">
      <c r="A167" s="499">
        <v>15</v>
      </c>
      <c r="B167" s="490">
        <v>44179</v>
      </c>
      <c r="C167" s="447"/>
      <c r="D167" s="500" t="s">
        <v>3726</v>
      </c>
      <c r="E167" s="501" t="s">
        <v>600</v>
      </c>
      <c r="F167" s="493">
        <v>51</v>
      </c>
      <c r="G167" s="493">
        <v>18</v>
      </c>
      <c r="H167" s="493">
        <v>69</v>
      </c>
      <c r="I167" s="496">
        <v>100</v>
      </c>
      <c r="J167" s="496" t="s">
        <v>3742</v>
      </c>
      <c r="K167" s="496">
        <f t="shared" ref="K167" si="189">H167-F167</f>
        <v>18</v>
      </c>
      <c r="L167" s="497">
        <v>100</v>
      </c>
      <c r="M167" s="496">
        <f t="shared" ref="M167" si="190">(K167*N167)-100</f>
        <v>1250</v>
      </c>
      <c r="N167" s="496">
        <v>75</v>
      </c>
      <c r="O167" s="498" t="s">
        <v>599</v>
      </c>
      <c r="P167" s="477">
        <v>44180</v>
      </c>
      <c r="Q167" s="470"/>
      <c r="R167" s="471" t="s">
        <v>602</v>
      </c>
      <c r="Z167" s="473"/>
      <c r="AA167" s="473"/>
      <c r="AB167" s="473"/>
      <c r="AC167" s="473"/>
      <c r="AD167" s="473"/>
      <c r="AE167" s="473"/>
      <c r="AF167" s="473"/>
      <c r="AG167" s="473"/>
      <c r="AH167" s="473"/>
    </row>
    <row r="168" spans="1:34" s="40" customFormat="1" ht="14.25">
      <c r="A168" s="499">
        <v>16</v>
      </c>
      <c r="B168" s="490">
        <v>44181</v>
      </c>
      <c r="C168" s="447"/>
      <c r="D168" s="500" t="s">
        <v>3751</v>
      </c>
      <c r="E168" s="501" t="s">
        <v>600</v>
      </c>
      <c r="F168" s="493">
        <v>41.5</v>
      </c>
      <c r="G168" s="493"/>
      <c r="H168" s="493">
        <v>56</v>
      </c>
      <c r="I168" s="496">
        <v>90</v>
      </c>
      <c r="J168" s="496" t="s">
        <v>3668</v>
      </c>
      <c r="K168" s="496">
        <f t="shared" ref="K168:K170" si="191">H168-F168</f>
        <v>14.5</v>
      </c>
      <c r="L168" s="497">
        <v>100</v>
      </c>
      <c r="M168" s="496">
        <f t="shared" ref="M168:M170" si="192">(K168*N168)-100</f>
        <v>987.5</v>
      </c>
      <c r="N168" s="496">
        <v>75</v>
      </c>
      <c r="O168" s="498" t="s">
        <v>599</v>
      </c>
      <c r="P168" s="513">
        <v>44181</v>
      </c>
      <c r="Q168" s="387"/>
      <c r="R168" s="471" t="s">
        <v>602</v>
      </c>
      <c r="Z168" s="393"/>
      <c r="AA168" s="393"/>
      <c r="AB168" s="393"/>
      <c r="AC168" s="393"/>
      <c r="AD168" s="393"/>
      <c r="AE168" s="393"/>
      <c r="AF168" s="393"/>
      <c r="AG168" s="393"/>
      <c r="AH168" s="393"/>
    </row>
    <row r="169" spans="1:34" s="40" customFormat="1" ht="14.25">
      <c r="A169" s="499">
        <v>17</v>
      </c>
      <c r="B169" s="490">
        <v>44181</v>
      </c>
      <c r="C169" s="447"/>
      <c r="D169" s="500" t="s">
        <v>3752</v>
      </c>
      <c r="E169" s="501" t="s">
        <v>600</v>
      </c>
      <c r="F169" s="493">
        <v>79</v>
      </c>
      <c r="G169" s="493"/>
      <c r="H169" s="493">
        <v>135</v>
      </c>
      <c r="I169" s="496">
        <v>200</v>
      </c>
      <c r="J169" s="496" t="s">
        <v>3755</v>
      </c>
      <c r="K169" s="496">
        <f t="shared" si="191"/>
        <v>56</v>
      </c>
      <c r="L169" s="497">
        <v>100</v>
      </c>
      <c r="M169" s="496">
        <f t="shared" si="192"/>
        <v>1300</v>
      </c>
      <c r="N169" s="496">
        <v>25</v>
      </c>
      <c r="O169" s="498" t="s">
        <v>599</v>
      </c>
      <c r="P169" s="513">
        <v>44181</v>
      </c>
      <c r="Q169" s="387"/>
      <c r="R169" s="471" t="s">
        <v>602</v>
      </c>
      <c r="Z169" s="393"/>
      <c r="AA169" s="393"/>
      <c r="AB169" s="393"/>
      <c r="AC169" s="393"/>
      <c r="AD169" s="393"/>
      <c r="AE169" s="393"/>
      <c r="AF169" s="393"/>
      <c r="AG169" s="393"/>
      <c r="AH169" s="393"/>
    </row>
    <row r="170" spans="1:34" s="40" customFormat="1" ht="14.25">
      <c r="A170" s="588">
        <v>18</v>
      </c>
      <c r="B170" s="589">
        <v>44181</v>
      </c>
      <c r="C170" s="522"/>
      <c r="D170" s="523" t="s">
        <v>3751</v>
      </c>
      <c r="E170" s="524" t="s">
        <v>600</v>
      </c>
      <c r="F170" s="525">
        <v>31</v>
      </c>
      <c r="G170" s="525"/>
      <c r="H170" s="525">
        <v>0</v>
      </c>
      <c r="I170" s="526">
        <v>80</v>
      </c>
      <c r="J170" s="584" t="s">
        <v>3766</v>
      </c>
      <c r="K170" s="526">
        <f t="shared" si="191"/>
        <v>-31</v>
      </c>
      <c r="L170" s="531">
        <v>100</v>
      </c>
      <c r="M170" s="526">
        <f t="shared" si="192"/>
        <v>-2425</v>
      </c>
      <c r="N170" s="526">
        <v>75</v>
      </c>
      <c r="O170" s="518" t="s">
        <v>663</v>
      </c>
      <c r="P170" s="519">
        <v>44182</v>
      </c>
      <c r="Q170" s="387"/>
      <c r="R170" s="471" t="s">
        <v>3186</v>
      </c>
      <c r="Z170" s="393"/>
      <c r="AA170" s="393"/>
      <c r="AB170" s="393"/>
      <c r="AC170" s="393"/>
      <c r="AD170" s="393"/>
      <c r="AE170" s="393"/>
      <c r="AF170" s="393"/>
      <c r="AG170" s="393"/>
      <c r="AH170" s="393"/>
    </row>
    <row r="171" spans="1:34" s="40" customFormat="1" ht="14.25">
      <c r="A171" s="588">
        <v>19</v>
      </c>
      <c r="B171" s="589">
        <v>44181</v>
      </c>
      <c r="C171" s="522"/>
      <c r="D171" s="523" t="s">
        <v>3753</v>
      </c>
      <c r="E171" s="524" t="s">
        <v>600</v>
      </c>
      <c r="F171" s="525">
        <v>88</v>
      </c>
      <c r="G171" s="525"/>
      <c r="H171" s="525">
        <v>0</v>
      </c>
      <c r="I171" s="526" t="s">
        <v>3754</v>
      </c>
      <c r="J171" s="584" t="s">
        <v>3767</v>
      </c>
      <c r="K171" s="526">
        <f t="shared" ref="K171:K173" si="193">H171-F171</f>
        <v>-88</v>
      </c>
      <c r="L171" s="531">
        <v>100</v>
      </c>
      <c r="M171" s="526">
        <f t="shared" ref="M171:M173" si="194">(K171*N171)-100</f>
        <v>-2300</v>
      </c>
      <c r="N171" s="526">
        <v>25</v>
      </c>
      <c r="O171" s="518" t="s">
        <v>663</v>
      </c>
      <c r="P171" s="519">
        <v>44182</v>
      </c>
      <c r="Q171" s="387"/>
      <c r="R171" s="471" t="s">
        <v>602</v>
      </c>
      <c r="Z171" s="393"/>
      <c r="AA171" s="393"/>
      <c r="AB171" s="393"/>
      <c r="AC171" s="393"/>
      <c r="AD171" s="393"/>
      <c r="AE171" s="393"/>
      <c r="AF171" s="393"/>
      <c r="AG171" s="393"/>
      <c r="AH171" s="393"/>
    </row>
    <row r="172" spans="1:34" s="40" customFormat="1" ht="14.25">
      <c r="A172" s="499">
        <v>20</v>
      </c>
      <c r="B172" s="490">
        <v>44187</v>
      </c>
      <c r="C172" s="447"/>
      <c r="D172" s="500" t="s">
        <v>3794</v>
      </c>
      <c r="E172" s="501" t="s">
        <v>600</v>
      </c>
      <c r="F172" s="493">
        <v>71</v>
      </c>
      <c r="G172" s="493">
        <v>25</v>
      </c>
      <c r="H172" s="493">
        <v>88</v>
      </c>
      <c r="I172" s="496">
        <v>150</v>
      </c>
      <c r="J172" s="496" t="s">
        <v>3662</v>
      </c>
      <c r="K172" s="496">
        <f t="shared" si="193"/>
        <v>17</v>
      </c>
      <c r="L172" s="497">
        <v>100</v>
      </c>
      <c r="M172" s="496">
        <f t="shared" si="194"/>
        <v>1175</v>
      </c>
      <c r="N172" s="496">
        <v>75</v>
      </c>
      <c r="O172" s="498" t="s">
        <v>599</v>
      </c>
      <c r="P172" s="513">
        <v>44187</v>
      </c>
      <c r="Q172" s="387"/>
      <c r="R172" s="343" t="s">
        <v>3186</v>
      </c>
      <c r="Z172" s="393"/>
      <c r="AA172" s="393"/>
      <c r="AB172" s="393"/>
      <c r="AC172" s="393"/>
      <c r="AD172" s="393"/>
      <c r="AE172" s="393"/>
      <c r="AF172" s="393"/>
      <c r="AG172" s="393"/>
      <c r="AH172" s="393"/>
    </row>
    <row r="173" spans="1:34" s="40" customFormat="1" ht="14.25">
      <c r="A173" s="651">
        <v>21</v>
      </c>
      <c r="B173" s="535">
        <v>44187</v>
      </c>
      <c r="C173" s="522"/>
      <c r="D173" s="523" t="s">
        <v>3794</v>
      </c>
      <c r="E173" s="524" t="s">
        <v>600</v>
      </c>
      <c r="F173" s="525">
        <v>64</v>
      </c>
      <c r="G173" s="525">
        <v>20</v>
      </c>
      <c r="H173" s="525">
        <v>20</v>
      </c>
      <c r="I173" s="526">
        <v>150</v>
      </c>
      <c r="J173" s="526" t="s">
        <v>3805</v>
      </c>
      <c r="K173" s="526">
        <f t="shared" si="193"/>
        <v>-44</v>
      </c>
      <c r="L173" s="531">
        <v>100</v>
      </c>
      <c r="M173" s="526">
        <f t="shared" si="194"/>
        <v>-3400</v>
      </c>
      <c r="N173" s="526">
        <v>75</v>
      </c>
      <c r="O173" s="518" t="s">
        <v>663</v>
      </c>
      <c r="P173" s="519">
        <v>44188</v>
      </c>
      <c r="Q173" s="387"/>
      <c r="R173" s="343" t="s">
        <v>3186</v>
      </c>
      <c r="Z173" s="393"/>
      <c r="AA173" s="393"/>
      <c r="AB173" s="393"/>
      <c r="AC173" s="393"/>
      <c r="AD173" s="393"/>
      <c r="AE173" s="393"/>
      <c r="AF173" s="393"/>
      <c r="AG173" s="393"/>
      <c r="AH173" s="393"/>
    </row>
    <row r="174" spans="1:34" s="40" customFormat="1" ht="14.25">
      <c r="A174" s="499">
        <v>22</v>
      </c>
      <c r="B174" s="490">
        <v>44189</v>
      </c>
      <c r="C174" s="447"/>
      <c r="D174" s="500" t="s">
        <v>3813</v>
      </c>
      <c r="E174" s="501" t="s">
        <v>600</v>
      </c>
      <c r="F174" s="493">
        <v>20</v>
      </c>
      <c r="G174" s="493"/>
      <c r="H174" s="493">
        <v>32</v>
      </c>
      <c r="I174" s="496">
        <v>50</v>
      </c>
      <c r="J174" s="496" t="s">
        <v>3817</v>
      </c>
      <c r="K174" s="496">
        <f t="shared" ref="K174" si="195">H174-F174</f>
        <v>12</v>
      </c>
      <c r="L174" s="497">
        <v>100</v>
      </c>
      <c r="M174" s="496">
        <f t="shared" ref="M174" si="196">(K174*N174)-100</f>
        <v>800</v>
      </c>
      <c r="N174" s="496">
        <v>75</v>
      </c>
      <c r="O174" s="498" t="s">
        <v>599</v>
      </c>
      <c r="P174" s="513">
        <v>44189</v>
      </c>
      <c r="Q174" s="387"/>
      <c r="R174" s="343" t="s">
        <v>3186</v>
      </c>
      <c r="Z174" s="393"/>
      <c r="AA174" s="393"/>
      <c r="AB174" s="393"/>
      <c r="AC174" s="393"/>
      <c r="AD174" s="393"/>
      <c r="AE174" s="393"/>
      <c r="AF174" s="393"/>
      <c r="AG174" s="393"/>
      <c r="AH174" s="393"/>
    </row>
    <row r="175" spans="1:34" s="40" customFormat="1" ht="14.25">
      <c r="A175" s="499">
        <v>23</v>
      </c>
      <c r="B175" s="490">
        <v>44189</v>
      </c>
      <c r="C175" s="447"/>
      <c r="D175" s="500" t="s">
        <v>3814</v>
      </c>
      <c r="E175" s="501" t="s">
        <v>600</v>
      </c>
      <c r="F175" s="493">
        <v>55</v>
      </c>
      <c r="G175" s="493">
        <v>15</v>
      </c>
      <c r="H175" s="493">
        <v>73</v>
      </c>
      <c r="I175" s="496">
        <v>100</v>
      </c>
      <c r="J175" s="496" t="s">
        <v>3742</v>
      </c>
      <c r="K175" s="496">
        <f t="shared" ref="K175:K176" si="197">H175-F175</f>
        <v>18</v>
      </c>
      <c r="L175" s="497">
        <v>100</v>
      </c>
      <c r="M175" s="496">
        <f t="shared" ref="M175:M176" si="198">(K175*N175)-100</f>
        <v>1250</v>
      </c>
      <c r="N175" s="496">
        <v>75</v>
      </c>
      <c r="O175" s="498" t="s">
        <v>599</v>
      </c>
      <c r="P175" s="513">
        <v>44189</v>
      </c>
      <c r="Q175" s="387"/>
      <c r="R175" s="343" t="s">
        <v>602</v>
      </c>
      <c r="Z175" s="393"/>
      <c r="AA175" s="393"/>
      <c r="AB175" s="393"/>
      <c r="AC175" s="393"/>
      <c r="AD175" s="393"/>
      <c r="AE175" s="393"/>
      <c r="AF175" s="393"/>
      <c r="AG175" s="393"/>
      <c r="AH175" s="393"/>
    </row>
    <row r="176" spans="1:34" s="40" customFormat="1" ht="14.25">
      <c r="A176" s="660">
        <v>24</v>
      </c>
      <c r="B176" s="535">
        <v>44189</v>
      </c>
      <c r="C176" s="522"/>
      <c r="D176" s="523" t="s">
        <v>3814</v>
      </c>
      <c r="E176" s="524" t="s">
        <v>600</v>
      </c>
      <c r="F176" s="525">
        <v>55.5</v>
      </c>
      <c r="G176" s="525">
        <v>15</v>
      </c>
      <c r="H176" s="525">
        <v>15</v>
      </c>
      <c r="I176" s="526">
        <v>100</v>
      </c>
      <c r="J176" s="526" t="s">
        <v>3832</v>
      </c>
      <c r="K176" s="526">
        <f t="shared" si="197"/>
        <v>-40.5</v>
      </c>
      <c r="L176" s="531">
        <v>100</v>
      </c>
      <c r="M176" s="526">
        <f t="shared" si="198"/>
        <v>-3137.5</v>
      </c>
      <c r="N176" s="526">
        <v>75</v>
      </c>
      <c r="O176" s="518" t="s">
        <v>663</v>
      </c>
      <c r="P176" s="519">
        <v>44193</v>
      </c>
      <c r="Q176" s="387"/>
      <c r="R176" s="343" t="s">
        <v>602</v>
      </c>
      <c r="Z176" s="393"/>
      <c r="AA176" s="393"/>
      <c r="AB176" s="393"/>
      <c r="AC176" s="393"/>
      <c r="AD176" s="393"/>
      <c r="AE176" s="393"/>
      <c r="AF176" s="393"/>
      <c r="AG176" s="393"/>
      <c r="AH176" s="393"/>
    </row>
    <row r="177" spans="1:34" s="40" customFormat="1" ht="14.25">
      <c r="A177" s="651">
        <v>25</v>
      </c>
      <c r="B177" s="535">
        <v>44189</v>
      </c>
      <c r="C177" s="522"/>
      <c r="D177" s="523" t="s">
        <v>3815</v>
      </c>
      <c r="E177" s="524" t="s">
        <v>600</v>
      </c>
      <c r="F177" s="525">
        <v>92.5</v>
      </c>
      <c r="G177" s="525"/>
      <c r="H177" s="525">
        <v>0</v>
      </c>
      <c r="I177" s="526">
        <v>250</v>
      </c>
      <c r="J177" s="526" t="s">
        <v>3816</v>
      </c>
      <c r="K177" s="526">
        <f t="shared" ref="K177:K178" si="199">H177-F177</f>
        <v>-92.5</v>
      </c>
      <c r="L177" s="531">
        <v>100</v>
      </c>
      <c r="M177" s="526">
        <f t="shared" ref="M177:M178" si="200">(K177*N177)-100</f>
        <v>-2412.5</v>
      </c>
      <c r="N177" s="526">
        <v>25</v>
      </c>
      <c r="O177" s="518" t="s">
        <v>663</v>
      </c>
      <c r="P177" s="575">
        <v>44189</v>
      </c>
      <c r="Q177" s="387"/>
      <c r="R177" s="343" t="s">
        <v>3186</v>
      </c>
      <c r="Z177" s="393"/>
      <c r="AA177" s="393"/>
      <c r="AB177" s="393"/>
      <c r="AC177" s="393"/>
      <c r="AD177" s="393"/>
      <c r="AE177" s="393"/>
      <c r="AF177" s="393"/>
      <c r="AG177" s="393"/>
      <c r="AH177" s="393"/>
    </row>
    <row r="178" spans="1:34" s="40" customFormat="1" ht="14.25">
      <c r="A178" s="674">
        <v>26</v>
      </c>
      <c r="B178" s="535">
        <v>44193</v>
      </c>
      <c r="C178" s="522"/>
      <c r="D178" s="523" t="s">
        <v>3831</v>
      </c>
      <c r="E178" s="524" t="s">
        <v>600</v>
      </c>
      <c r="F178" s="525">
        <v>21</v>
      </c>
      <c r="G178" s="525">
        <v>8</v>
      </c>
      <c r="H178" s="525">
        <v>8</v>
      </c>
      <c r="I178" s="526">
        <v>40</v>
      </c>
      <c r="J178" s="526" t="s">
        <v>3868</v>
      </c>
      <c r="K178" s="526">
        <f t="shared" si="199"/>
        <v>-13</v>
      </c>
      <c r="L178" s="531">
        <v>100</v>
      </c>
      <c r="M178" s="526">
        <f t="shared" si="200"/>
        <v>-4000</v>
      </c>
      <c r="N178" s="526">
        <v>300</v>
      </c>
      <c r="O178" s="518" t="s">
        <v>663</v>
      </c>
      <c r="P178" s="519">
        <v>44195</v>
      </c>
      <c r="Q178" s="387"/>
      <c r="R178" s="343" t="s">
        <v>602</v>
      </c>
      <c r="Z178" s="393"/>
      <c r="AA178" s="393"/>
      <c r="AB178" s="393"/>
      <c r="AC178" s="393"/>
      <c r="AD178" s="393"/>
      <c r="AE178" s="393"/>
      <c r="AF178" s="393"/>
      <c r="AG178" s="393"/>
      <c r="AH178" s="393"/>
    </row>
    <row r="179" spans="1:34" s="40" customFormat="1" ht="14.25">
      <c r="A179" s="424"/>
      <c r="B179" s="446"/>
      <c r="C179" s="447"/>
      <c r="D179" s="440"/>
      <c r="E179" s="441"/>
      <c r="F179" s="415"/>
      <c r="G179" s="415"/>
      <c r="H179" s="415"/>
      <c r="I179" s="376"/>
      <c r="J179" s="376"/>
      <c r="K179" s="376"/>
      <c r="L179" s="432"/>
      <c r="M179" s="376"/>
      <c r="N179" s="376"/>
      <c r="O179" s="404"/>
      <c r="P179" s="437"/>
      <c r="Q179" s="387"/>
      <c r="R179" s="343"/>
      <c r="Z179" s="393"/>
      <c r="AA179" s="393"/>
      <c r="AB179" s="393"/>
      <c r="AC179" s="393"/>
      <c r="AD179" s="393"/>
      <c r="AE179" s="393"/>
      <c r="AF179" s="393"/>
      <c r="AG179" s="393"/>
      <c r="AH179" s="393"/>
    </row>
    <row r="180" spans="1:34" s="40" customFormat="1" ht="14.25">
      <c r="A180" s="424"/>
      <c r="B180" s="413"/>
      <c r="C180" s="413"/>
      <c r="D180" s="414"/>
      <c r="E180" s="415"/>
      <c r="F180" s="415"/>
      <c r="G180" s="409"/>
      <c r="H180" s="409"/>
      <c r="I180" s="409"/>
      <c r="J180" s="376"/>
      <c r="K180" s="376"/>
      <c r="L180" s="432"/>
      <c r="M180" s="376"/>
      <c r="N180" s="376"/>
      <c r="O180" s="404"/>
      <c r="P180" s="437"/>
      <c r="Q180" s="387"/>
      <c r="R180" s="343"/>
      <c r="Z180" s="393"/>
      <c r="AA180" s="393"/>
      <c r="AB180" s="393"/>
      <c r="AC180" s="393"/>
      <c r="AD180" s="393"/>
      <c r="AE180" s="393"/>
      <c r="AF180" s="393"/>
      <c r="AG180" s="393"/>
      <c r="AH180" s="393"/>
    </row>
    <row r="181" spans="1:34" s="40" customFormat="1" ht="14.25">
      <c r="A181" s="36"/>
      <c r="B181" s="425"/>
      <c r="C181" s="425"/>
      <c r="D181" s="426"/>
      <c r="E181" s="427"/>
      <c r="F181" s="427"/>
      <c r="G181" s="428"/>
      <c r="H181" s="428"/>
      <c r="I181" s="427"/>
      <c r="J181" s="423"/>
      <c r="K181" s="423"/>
      <c r="L181" s="423"/>
      <c r="M181" s="423"/>
      <c r="N181" s="423"/>
      <c r="O181" s="423"/>
      <c r="P181" s="423"/>
      <c r="Q181" s="387"/>
      <c r="R181" s="343"/>
      <c r="Z181" s="393"/>
      <c r="AA181" s="393"/>
      <c r="AB181" s="393"/>
      <c r="AC181" s="393"/>
      <c r="AD181" s="393"/>
      <c r="AE181" s="393"/>
      <c r="AF181" s="393"/>
      <c r="AG181" s="393"/>
      <c r="AH181" s="393"/>
    </row>
    <row r="182" spans="1:34" s="40" customFormat="1" ht="14.25">
      <c r="A182" s="36"/>
      <c r="B182" s="425"/>
      <c r="C182" s="425"/>
      <c r="D182" s="426"/>
      <c r="E182" s="427"/>
      <c r="F182" s="427"/>
      <c r="G182" s="428"/>
      <c r="H182" s="428"/>
      <c r="I182" s="427"/>
      <c r="J182" s="423"/>
      <c r="K182" s="423"/>
      <c r="L182" s="423"/>
      <c r="M182" s="423"/>
      <c r="N182" s="423"/>
      <c r="O182" s="423"/>
      <c r="P182" s="423"/>
      <c r="Q182" s="387"/>
      <c r="R182" s="343"/>
      <c r="Z182" s="393"/>
      <c r="AA182" s="393"/>
      <c r="AB182" s="393"/>
      <c r="AC182" s="393"/>
      <c r="AD182" s="393"/>
      <c r="AE182" s="393"/>
      <c r="AF182" s="393"/>
      <c r="AG182" s="393"/>
      <c r="AH182" s="393"/>
    </row>
    <row r="183" spans="1:34" s="40" customFormat="1" ht="14.25">
      <c r="A183" s="36"/>
      <c r="B183" s="425"/>
      <c r="C183" s="425"/>
      <c r="D183" s="426"/>
      <c r="E183" s="427"/>
      <c r="F183" s="427"/>
      <c r="G183" s="428"/>
      <c r="H183" s="428"/>
      <c r="I183" s="427"/>
      <c r="J183" s="423"/>
      <c r="K183" s="423"/>
      <c r="L183" s="423"/>
      <c r="M183" s="423"/>
      <c r="N183" s="423"/>
      <c r="O183" s="429"/>
      <c r="P183" s="423"/>
      <c r="Q183" s="387"/>
      <c r="R183" s="343"/>
      <c r="Z183" s="393"/>
      <c r="AA183" s="393"/>
      <c r="AB183" s="393"/>
      <c r="AC183" s="393"/>
      <c r="AD183" s="393"/>
      <c r="AE183" s="393"/>
      <c r="AF183" s="393"/>
      <c r="AG183" s="393"/>
      <c r="AH183" s="393"/>
    </row>
    <row r="184" spans="1:34" s="40" customFormat="1" ht="14.25">
      <c r="A184" s="377"/>
      <c r="B184" s="378"/>
      <c r="C184" s="378"/>
      <c r="D184" s="379"/>
      <c r="E184" s="377"/>
      <c r="F184" s="394"/>
      <c r="G184" s="377"/>
      <c r="H184" s="377"/>
      <c r="I184" s="377"/>
      <c r="J184" s="378"/>
      <c r="K184" s="395"/>
      <c r="L184" s="377"/>
      <c r="M184" s="377"/>
      <c r="N184" s="377"/>
      <c r="O184" s="396"/>
      <c r="P184" s="387"/>
      <c r="Q184" s="387"/>
      <c r="R184" s="343"/>
      <c r="Z184" s="393"/>
      <c r="AA184" s="393"/>
      <c r="AB184" s="393"/>
      <c r="AC184" s="393"/>
      <c r="AD184" s="393"/>
      <c r="AE184" s="393"/>
      <c r="AF184" s="393"/>
      <c r="AG184" s="393"/>
      <c r="AH184" s="393"/>
    </row>
    <row r="185" spans="1:34" ht="15">
      <c r="A185" s="99" t="s">
        <v>618</v>
      </c>
      <c r="B185" s="100"/>
      <c r="C185" s="100"/>
      <c r="D185" s="101"/>
      <c r="E185" s="34"/>
      <c r="F185" s="32"/>
      <c r="G185" s="32"/>
      <c r="H185" s="73"/>
      <c r="I185" s="119"/>
      <c r="J185" s="120"/>
      <c r="K185" s="17"/>
      <c r="L185" s="17"/>
      <c r="M185" s="17"/>
      <c r="N185" s="11"/>
      <c r="O185" s="53"/>
      <c r="Q185" s="95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4" ht="38.25">
      <c r="A186" s="20" t="s">
        <v>16</v>
      </c>
      <c r="B186" s="21" t="s">
        <v>575</v>
      </c>
      <c r="C186" s="21"/>
      <c r="D186" s="22" t="s">
        <v>588</v>
      </c>
      <c r="E186" s="21" t="s">
        <v>589</v>
      </c>
      <c r="F186" s="21" t="s">
        <v>590</v>
      </c>
      <c r="G186" s="21" t="s">
        <v>591</v>
      </c>
      <c r="H186" s="21" t="s">
        <v>592</v>
      </c>
      <c r="I186" s="21" t="s">
        <v>593</v>
      </c>
      <c r="J186" s="20" t="s">
        <v>594</v>
      </c>
      <c r="K186" s="62" t="s">
        <v>610</v>
      </c>
      <c r="L186" s="420" t="s">
        <v>3630</v>
      </c>
      <c r="M186" s="63" t="s">
        <v>3629</v>
      </c>
      <c r="N186" s="21" t="s">
        <v>597</v>
      </c>
      <c r="O186" s="78" t="s">
        <v>598</v>
      </c>
      <c r="P186" s="97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34" s="393" customFormat="1" ht="14.25">
      <c r="A187" s="507">
        <v>1</v>
      </c>
      <c r="B187" s="508">
        <v>44173</v>
      </c>
      <c r="C187" s="601"/>
      <c r="D187" s="602" t="s">
        <v>3704</v>
      </c>
      <c r="E187" s="511" t="s">
        <v>600</v>
      </c>
      <c r="F187" s="493">
        <v>1570</v>
      </c>
      <c r="G187" s="603">
        <v>1415</v>
      </c>
      <c r="H187" s="493">
        <v>1740</v>
      </c>
      <c r="I187" s="512">
        <v>1900</v>
      </c>
      <c r="J187" s="654" t="s">
        <v>3821</v>
      </c>
      <c r="K187" s="654">
        <f t="shared" ref="K187" si="201">H187-F187</f>
        <v>170</v>
      </c>
      <c r="L187" s="475">
        <f t="shared" ref="L187" si="202">(F187*-0.8)/100</f>
        <v>-12.56</v>
      </c>
      <c r="M187" s="476">
        <f t="shared" ref="M187" si="203">(K187+L187)/F187</f>
        <v>0.10028025477707006</v>
      </c>
      <c r="N187" s="495" t="s">
        <v>599</v>
      </c>
      <c r="O187" s="477">
        <v>44189</v>
      </c>
      <c r="P187" s="98"/>
      <c r="Q187" s="444"/>
      <c r="R187" s="552" t="s">
        <v>602</v>
      </c>
      <c r="S187" s="438"/>
      <c r="T187" s="438"/>
      <c r="U187" s="438"/>
      <c r="V187" s="438"/>
      <c r="W187" s="438"/>
      <c r="X187" s="438"/>
      <c r="Y187" s="438"/>
      <c r="Z187" s="438"/>
    </row>
    <row r="188" spans="1:34" s="393" customFormat="1" ht="14.25">
      <c r="A188" s="507">
        <v>2</v>
      </c>
      <c r="B188" s="508">
        <v>44173</v>
      </c>
      <c r="C188" s="601"/>
      <c r="D188" s="602" t="s">
        <v>440</v>
      </c>
      <c r="E188" s="511" t="s">
        <v>600</v>
      </c>
      <c r="F188" s="493">
        <v>301</v>
      </c>
      <c r="G188" s="603">
        <v>265</v>
      </c>
      <c r="H188" s="493">
        <v>329</v>
      </c>
      <c r="I188" s="512" t="s">
        <v>3705</v>
      </c>
      <c r="J188" s="598" t="s">
        <v>3746</v>
      </c>
      <c r="K188" s="598">
        <f t="shared" ref="K188" si="204">H188-F188</f>
        <v>28</v>
      </c>
      <c r="L188" s="475">
        <f t="shared" ref="L188" si="205">(F188*-0.8)/100</f>
        <v>-2.4079999999999999</v>
      </c>
      <c r="M188" s="476">
        <f t="shared" ref="M188" si="206">(K188+L188)/F188</f>
        <v>8.502325581395348E-2</v>
      </c>
      <c r="N188" s="495" t="s">
        <v>599</v>
      </c>
      <c r="O188" s="477">
        <v>44183</v>
      </c>
      <c r="P188" s="98"/>
      <c r="Q188" s="444"/>
      <c r="R188" s="552" t="s">
        <v>602</v>
      </c>
      <c r="S188" s="438"/>
      <c r="T188" s="438"/>
      <c r="U188" s="438"/>
      <c r="V188" s="438"/>
      <c r="W188" s="438"/>
      <c r="X188" s="438"/>
      <c r="Y188" s="438"/>
      <c r="Z188" s="438"/>
    </row>
    <row r="189" spans="1:34" s="8" customFormat="1">
      <c r="A189" s="388"/>
      <c r="B189" s="389"/>
      <c r="C189" s="390"/>
      <c r="D189" s="391"/>
      <c r="E189" s="424"/>
      <c r="F189" s="424"/>
      <c r="G189" s="550"/>
      <c r="H189" s="550"/>
      <c r="I189" s="424"/>
      <c r="J189" s="551"/>
      <c r="K189" s="546"/>
      <c r="L189" s="547"/>
      <c r="M189" s="548"/>
      <c r="N189" s="549"/>
      <c r="O189" s="392"/>
      <c r="P189" s="123"/>
      <c r="Q189"/>
      <c r="R189" s="94"/>
      <c r="T189" s="57"/>
      <c r="U189" s="57"/>
      <c r="V189" s="57"/>
      <c r="W189" s="57"/>
      <c r="X189" s="57"/>
      <c r="Y189" s="57"/>
      <c r="Z189" s="57"/>
    </row>
    <row r="190" spans="1:34">
      <c r="A190" s="23" t="s">
        <v>603</v>
      </c>
      <c r="B190" s="23"/>
      <c r="C190" s="23"/>
      <c r="D190" s="23"/>
      <c r="E190" s="5"/>
      <c r="F190" s="30" t="s">
        <v>605</v>
      </c>
      <c r="G190" s="82"/>
      <c r="H190" s="82"/>
      <c r="I190" s="38"/>
      <c r="J190" s="85"/>
      <c r="K190" s="83"/>
      <c r="L190" s="84"/>
      <c r="M190" s="85"/>
      <c r="N190" s="86"/>
      <c r="O190" s="124"/>
      <c r="P190" s="11"/>
      <c r="Q190" s="16"/>
      <c r="R190" s="96"/>
      <c r="S190" s="16"/>
      <c r="T190" s="16"/>
      <c r="U190" s="16"/>
      <c r="V190" s="16"/>
      <c r="W190" s="16"/>
      <c r="X190" s="16"/>
      <c r="Y190" s="16"/>
    </row>
    <row r="191" spans="1:34">
      <c r="A191" s="29" t="s">
        <v>604</v>
      </c>
      <c r="B191" s="23"/>
      <c r="C191" s="23"/>
      <c r="D191" s="23"/>
      <c r="E191" s="32"/>
      <c r="F191" s="30" t="s">
        <v>607</v>
      </c>
      <c r="G191" s="12"/>
      <c r="H191" s="12"/>
      <c r="I191" s="12"/>
      <c r="J191" s="53"/>
      <c r="K191" s="12"/>
      <c r="L191" s="12"/>
      <c r="M191" s="12"/>
      <c r="N191" s="11"/>
      <c r="O191" s="53"/>
      <c r="Q191" s="7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34">
      <c r="A192" s="29"/>
      <c r="B192" s="23"/>
      <c r="C192" s="23"/>
      <c r="D192" s="23"/>
      <c r="E192" s="32"/>
      <c r="F192" s="30"/>
      <c r="G192" s="12"/>
      <c r="H192" s="12"/>
      <c r="I192" s="12"/>
      <c r="J192" s="53"/>
      <c r="K192" s="12"/>
      <c r="L192" s="12"/>
      <c r="M192" s="12"/>
      <c r="N192" s="11"/>
      <c r="O192" s="53"/>
      <c r="Q192" s="7"/>
      <c r="R192" s="82"/>
      <c r="S192" s="16"/>
      <c r="T192" s="16"/>
      <c r="U192" s="16"/>
      <c r="V192" s="16"/>
      <c r="W192" s="16"/>
      <c r="X192" s="16"/>
      <c r="Y192" s="16"/>
      <c r="Z192" s="16"/>
    </row>
    <row r="193" spans="1:29" ht="15">
      <c r="A193" s="11"/>
      <c r="B193" s="33" t="s">
        <v>3635</v>
      </c>
      <c r="C193" s="33"/>
      <c r="D193" s="33"/>
      <c r="E193" s="33"/>
      <c r="F193" s="34"/>
      <c r="G193" s="32"/>
      <c r="H193" s="32"/>
      <c r="I193" s="73"/>
      <c r="J193" s="74"/>
      <c r="K193" s="75"/>
      <c r="L193" s="419"/>
      <c r="M193" s="12"/>
      <c r="N193" s="11"/>
      <c r="O193" s="53"/>
      <c r="Q193" s="7"/>
      <c r="R193" s="82"/>
      <c r="S193" s="16"/>
      <c r="T193" s="16"/>
      <c r="U193" s="16"/>
      <c r="V193" s="16"/>
      <c r="W193" s="16"/>
      <c r="X193" s="16"/>
      <c r="Y193" s="16"/>
      <c r="Z193" s="16"/>
    </row>
    <row r="194" spans="1:29" ht="38.25">
      <c r="A194" s="20" t="s">
        <v>16</v>
      </c>
      <c r="B194" s="21" t="s">
        <v>575</v>
      </c>
      <c r="C194" s="21"/>
      <c r="D194" s="22" t="s">
        <v>588</v>
      </c>
      <c r="E194" s="21" t="s">
        <v>589</v>
      </c>
      <c r="F194" s="21" t="s">
        <v>590</v>
      </c>
      <c r="G194" s="21" t="s">
        <v>609</v>
      </c>
      <c r="H194" s="21" t="s">
        <v>592</v>
      </c>
      <c r="I194" s="21" t="s">
        <v>593</v>
      </c>
      <c r="J194" s="76" t="s">
        <v>594</v>
      </c>
      <c r="K194" s="62" t="s">
        <v>610</v>
      </c>
      <c r="L194" s="77" t="s">
        <v>611</v>
      </c>
      <c r="M194" s="21" t="s">
        <v>612</v>
      </c>
      <c r="N194" s="420" t="s">
        <v>3630</v>
      </c>
      <c r="O194" s="63" t="s">
        <v>3629</v>
      </c>
      <c r="P194" s="21" t="s">
        <v>597</v>
      </c>
      <c r="Q194" s="78" t="s">
        <v>598</v>
      </c>
      <c r="R194" s="82"/>
      <c r="S194" s="16"/>
      <c r="T194" s="16"/>
      <c r="U194" s="16"/>
      <c r="V194" s="16"/>
      <c r="W194" s="16"/>
      <c r="X194" s="16"/>
      <c r="Y194" s="16"/>
      <c r="Z194" s="16"/>
    </row>
    <row r="195" spans="1:29" ht="14.25">
      <c r="A195" s="382"/>
      <c r="B195" s="397"/>
      <c r="C195" s="401"/>
      <c r="D195" s="411"/>
      <c r="E195" s="402"/>
      <c r="F195" s="431"/>
      <c r="G195" s="409"/>
      <c r="H195" s="402"/>
      <c r="I195" s="399"/>
      <c r="J195" s="442"/>
      <c r="K195" s="442"/>
      <c r="L195" s="443"/>
      <c r="M195" s="441"/>
      <c r="N195" s="443"/>
      <c r="O195" s="430"/>
      <c r="P195" s="403"/>
      <c r="Q195" s="421"/>
      <c r="R195" s="439"/>
      <c r="S195" s="429"/>
      <c r="T195" s="16"/>
      <c r="U195" s="438"/>
      <c r="V195" s="438"/>
      <c r="W195" s="438"/>
      <c r="X195" s="438"/>
      <c r="Y195" s="438"/>
      <c r="Z195" s="438"/>
      <c r="AA195" s="393"/>
      <c r="AB195" s="393"/>
      <c r="AC195" s="393"/>
    </row>
    <row r="196" spans="1:29" ht="14.25">
      <c r="A196" s="382"/>
      <c r="B196" s="397"/>
      <c r="C196" s="401"/>
      <c r="D196" s="411"/>
      <c r="E196" s="402"/>
      <c r="F196" s="431"/>
      <c r="G196" s="409"/>
      <c r="H196" s="402"/>
      <c r="I196" s="399"/>
      <c r="J196" s="442"/>
      <c r="K196" s="442"/>
      <c r="L196" s="443"/>
      <c r="M196" s="441"/>
      <c r="N196" s="443"/>
      <c r="O196" s="430"/>
      <c r="P196" s="403"/>
      <c r="Q196" s="421"/>
      <c r="R196" s="439"/>
      <c r="S196" s="429"/>
      <c r="T196" s="16"/>
      <c r="U196" s="438"/>
      <c r="V196" s="438"/>
      <c r="W196" s="438"/>
      <c r="X196" s="438"/>
      <c r="Y196" s="438"/>
      <c r="Z196" s="438"/>
      <c r="AA196" s="393"/>
      <c r="AB196" s="393"/>
      <c r="AC196" s="393"/>
    </row>
    <row r="197" spans="1:29" s="393" customFormat="1" ht="14.25">
      <c r="A197" s="382"/>
      <c r="B197" s="397"/>
      <c r="C197" s="401"/>
      <c r="D197" s="411"/>
      <c r="E197" s="402"/>
      <c r="F197" s="431"/>
      <c r="G197" s="409"/>
      <c r="H197" s="402"/>
      <c r="I197" s="399"/>
      <c r="J197" s="442"/>
      <c r="K197" s="442"/>
      <c r="L197" s="443"/>
      <c r="M197" s="441"/>
      <c r="N197" s="443"/>
      <c r="O197" s="430"/>
      <c r="P197" s="403"/>
      <c r="Q197" s="421"/>
      <c r="R197" s="436"/>
      <c r="S197" s="438"/>
      <c r="T197" s="438"/>
      <c r="U197" s="438"/>
      <c r="V197" s="438"/>
      <c r="W197" s="438"/>
      <c r="X197" s="438"/>
      <c r="Y197" s="438"/>
      <c r="Z197" s="438"/>
    </row>
    <row r="198" spans="1:29" s="393" customFormat="1" ht="14.25">
      <c r="A198" s="382"/>
      <c r="B198" s="397"/>
      <c r="C198" s="401"/>
      <c r="D198" s="411"/>
      <c r="E198" s="402"/>
      <c r="F198" s="442"/>
      <c r="G198" s="415"/>
      <c r="H198" s="402"/>
      <c r="I198" s="399"/>
      <c r="J198" s="442"/>
      <c r="K198" s="442"/>
      <c r="L198" s="443"/>
      <c r="M198" s="441"/>
      <c r="N198" s="443"/>
      <c r="O198" s="430"/>
      <c r="P198" s="403"/>
      <c r="Q198" s="421"/>
      <c r="R198" s="436"/>
      <c r="S198" s="438"/>
      <c r="T198" s="438"/>
      <c r="U198" s="438"/>
      <c r="V198" s="438"/>
      <c r="W198" s="438"/>
      <c r="X198" s="438"/>
      <c r="Y198" s="438"/>
      <c r="Z198" s="438"/>
    </row>
    <row r="199" spans="1:29" s="393" customFormat="1" ht="14.25">
      <c r="A199" s="382"/>
      <c r="B199" s="397"/>
      <c r="C199" s="401"/>
      <c r="D199" s="411"/>
      <c r="E199" s="402"/>
      <c r="F199" s="442"/>
      <c r="G199" s="415"/>
      <c r="H199" s="402"/>
      <c r="I199" s="399"/>
      <c r="J199" s="442"/>
      <c r="K199" s="442"/>
      <c r="L199" s="443"/>
      <c r="M199" s="441"/>
      <c r="N199" s="443"/>
      <c r="O199" s="430"/>
      <c r="P199" s="403"/>
      <c r="Q199" s="421"/>
      <c r="R199" s="436"/>
      <c r="S199" s="438"/>
      <c r="T199" s="438"/>
      <c r="U199" s="438"/>
      <c r="V199" s="438"/>
      <c r="W199" s="438"/>
      <c r="X199" s="438"/>
      <c r="Y199" s="438"/>
      <c r="Z199" s="438"/>
    </row>
    <row r="200" spans="1:29" s="393" customFormat="1" ht="14.25">
      <c r="A200" s="382"/>
      <c r="B200" s="397"/>
      <c r="C200" s="401"/>
      <c r="D200" s="411"/>
      <c r="E200" s="402"/>
      <c r="F200" s="431"/>
      <c r="G200" s="409"/>
      <c r="H200" s="402"/>
      <c r="I200" s="399"/>
      <c r="J200" s="442"/>
      <c r="K200" s="433"/>
      <c r="L200" s="443"/>
      <c r="M200" s="441"/>
      <c r="N200" s="443"/>
      <c r="O200" s="430"/>
      <c r="P200" s="435"/>
      <c r="Q200" s="421"/>
      <c r="R200" s="436"/>
      <c r="S200" s="438"/>
      <c r="T200" s="438"/>
      <c r="U200" s="438"/>
      <c r="V200" s="438"/>
      <c r="W200" s="438"/>
      <c r="X200" s="438"/>
      <c r="Y200" s="438"/>
      <c r="Z200" s="438"/>
    </row>
    <row r="201" spans="1:29" s="393" customFormat="1" ht="14.25">
      <c r="A201" s="382"/>
      <c r="B201" s="397"/>
      <c r="C201" s="401"/>
      <c r="D201" s="411"/>
      <c r="E201" s="402"/>
      <c r="F201" s="431"/>
      <c r="G201" s="409"/>
      <c r="H201" s="402"/>
      <c r="I201" s="399"/>
      <c r="J201" s="433"/>
      <c r="K201" s="433"/>
      <c r="L201" s="433"/>
      <c r="M201" s="433"/>
      <c r="N201" s="434"/>
      <c r="O201" s="445"/>
      <c r="P201" s="435"/>
      <c r="Q201" s="421"/>
      <c r="R201" s="436"/>
      <c r="S201" s="438"/>
      <c r="T201" s="438"/>
      <c r="U201" s="438"/>
      <c r="V201" s="438"/>
      <c r="W201" s="438"/>
      <c r="X201" s="438"/>
      <c r="Y201" s="438"/>
      <c r="Z201" s="438"/>
    </row>
    <row r="202" spans="1:29" s="393" customFormat="1" ht="14.25">
      <c r="A202" s="382"/>
      <c r="B202" s="397"/>
      <c r="C202" s="401"/>
      <c r="D202" s="411"/>
      <c r="E202" s="402"/>
      <c r="F202" s="442"/>
      <c r="G202" s="415"/>
      <c r="H202" s="402"/>
      <c r="I202" s="399"/>
      <c r="J202" s="442"/>
      <c r="K202" s="442"/>
      <c r="L202" s="443"/>
      <c r="M202" s="441"/>
      <c r="N202" s="443"/>
      <c r="O202" s="430"/>
      <c r="P202" s="403"/>
      <c r="Q202" s="421"/>
      <c r="R202" s="439"/>
      <c r="S202" s="429"/>
      <c r="T202" s="438"/>
      <c r="U202" s="438"/>
      <c r="V202" s="438"/>
      <c r="W202" s="438"/>
      <c r="X202" s="438"/>
      <c r="Y202" s="438"/>
      <c r="Z202" s="438"/>
    </row>
    <row r="203" spans="1:29" s="393" customFormat="1" ht="14.25">
      <c r="A203" s="382"/>
      <c r="B203" s="397"/>
      <c r="C203" s="401"/>
      <c r="D203" s="411"/>
      <c r="E203" s="402"/>
      <c r="F203" s="431"/>
      <c r="G203" s="409"/>
      <c r="H203" s="402"/>
      <c r="I203" s="399"/>
      <c r="J203" s="376"/>
      <c r="K203" s="376"/>
      <c r="L203" s="376"/>
      <c r="M203" s="376"/>
      <c r="N203" s="432"/>
      <c r="O203" s="430"/>
      <c r="P203" s="404"/>
      <c r="Q203" s="421"/>
      <c r="R203" s="439"/>
      <c r="S203" s="429"/>
      <c r="T203" s="438"/>
      <c r="U203" s="438"/>
      <c r="V203" s="438"/>
      <c r="W203" s="438"/>
      <c r="X203" s="438"/>
      <c r="Y203" s="438"/>
      <c r="Z203" s="438"/>
    </row>
    <row r="204" spans="1:29">
      <c r="A204" s="29"/>
      <c r="B204" s="23"/>
      <c r="C204" s="23"/>
      <c r="D204" s="23"/>
      <c r="E204" s="32"/>
      <c r="F204" s="30"/>
      <c r="G204" s="12"/>
      <c r="H204" s="12"/>
      <c r="I204" s="12"/>
      <c r="J204" s="53"/>
      <c r="K204" s="12"/>
      <c r="L204" s="12"/>
      <c r="M204" s="12"/>
      <c r="N204" s="11"/>
      <c r="O204" s="53"/>
      <c r="P204" s="7"/>
      <c r="Q204" s="11"/>
      <c r="R204" s="141"/>
      <c r="S204" s="16"/>
      <c r="T204" s="16"/>
      <c r="U204" s="16"/>
      <c r="V204" s="16"/>
      <c r="W204" s="16"/>
      <c r="X204" s="16"/>
      <c r="Y204" s="16"/>
      <c r="Z204" s="16"/>
    </row>
    <row r="205" spans="1:29">
      <c r="A205" s="29"/>
      <c r="B205" s="23"/>
      <c r="C205" s="23"/>
      <c r="D205" s="23"/>
      <c r="E205" s="32"/>
      <c r="F205" s="30"/>
      <c r="G205" s="41"/>
      <c r="H205" s="42"/>
      <c r="I205" s="82"/>
      <c r="J205" s="17"/>
      <c r="K205" s="83"/>
      <c r="L205" s="84"/>
      <c r="M205" s="85"/>
      <c r="N205" s="86"/>
      <c r="O205" s="87"/>
      <c r="P205" s="11"/>
      <c r="Q205" s="16"/>
      <c r="R205" s="141"/>
      <c r="S205" s="16"/>
      <c r="T205" s="16"/>
      <c r="U205" s="16"/>
      <c r="V205" s="16"/>
      <c r="W205" s="16"/>
      <c r="X205" s="16"/>
      <c r="Y205" s="16"/>
      <c r="Z205" s="16"/>
    </row>
    <row r="206" spans="1:29">
      <c r="A206" s="37"/>
      <c r="B206" s="45"/>
      <c r="C206" s="102"/>
      <c r="D206" s="6"/>
      <c r="E206" s="38"/>
      <c r="F206" s="82"/>
      <c r="G206" s="41"/>
      <c r="H206" s="42"/>
      <c r="I206" s="82"/>
      <c r="J206" s="17"/>
      <c r="K206" s="83"/>
      <c r="L206" s="84"/>
      <c r="M206" s="85"/>
      <c r="N206" s="86"/>
      <c r="O206" s="87"/>
      <c r="P206" s="11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9" ht="15">
      <c r="A207" s="5"/>
      <c r="B207" s="103" t="s">
        <v>619</v>
      </c>
      <c r="C207" s="103"/>
      <c r="D207" s="103"/>
      <c r="E207" s="103"/>
      <c r="F207" s="17"/>
      <c r="G207" s="17"/>
      <c r="H207" s="104"/>
      <c r="I207" s="17"/>
      <c r="J207" s="74"/>
      <c r="K207" s="75"/>
      <c r="L207" s="17"/>
      <c r="M207" s="17"/>
      <c r="N207" s="16"/>
      <c r="O207" s="98"/>
      <c r="P207" s="11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9" ht="38.25">
      <c r="A208" s="20" t="s">
        <v>16</v>
      </c>
      <c r="B208" s="21" t="s">
        <v>575</v>
      </c>
      <c r="C208" s="21"/>
      <c r="D208" s="22" t="s">
        <v>588</v>
      </c>
      <c r="E208" s="21" t="s">
        <v>589</v>
      </c>
      <c r="F208" s="21" t="s">
        <v>590</v>
      </c>
      <c r="G208" s="21" t="s">
        <v>620</v>
      </c>
      <c r="H208" s="21" t="s">
        <v>621</v>
      </c>
      <c r="I208" s="21" t="s">
        <v>593</v>
      </c>
      <c r="J208" s="61" t="s">
        <v>594</v>
      </c>
      <c r="K208" s="21" t="s">
        <v>595</v>
      </c>
      <c r="L208" s="21" t="s">
        <v>596</v>
      </c>
      <c r="M208" s="21" t="s">
        <v>597</v>
      </c>
      <c r="N208" s="22" t="s">
        <v>598</v>
      </c>
      <c r="O208" s="98"/>
      <c r="P208" s="11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1</v>
      </c>
      <c r="B209" s="105">
        <v>41579</v>
      </c>
      <c r="C209" s="105"/>
      <c r="D209" s="106" t="s">
        <v>622</v>
      </c>
      <c r="E209" s="107" t="s">
        <v>623</v>
      </c>
      <c r="F209" s="108">
        <v>82</v>
      </c>
      <c r="G209" s="107" t="s">
        <v>624</v>
      </c>
      <c r="H209" s="107">
        <v>100</v>
      </c>
      <c r="I209" s="125">
        <v>100</v>
      </c>
      <c r="J209" s="126" t="s">
        <v>625</v>
      </c>
      <c r="K209" s="127">
        <f t="shared" ref="K209:K240" si="207">H209-F209</f>
        <v>18</v>
      </c>
      <c r="L209" s="128">
        <f t="shared" ref="L209:L240" si="208">K209/F209</f>
        <v>0.21951219512195122</v>
      </c>
      <c r="M209" s="129" t="s">
        <v>599</v>
      </c>
      <c r="N209" s="130">
        <v>42657</v>
      </c>
      <c r="O209" s="5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2</v>
      </c>
      <c r="B210" s="105">
        <v>41794</v>
      </c>
      <c r="C210" s="105"/>
      <c r="D210" s="106" t="s">
        <v>626</v>
      </c>
      <c r="E210" s="107" t="s">
        <v>600</v>
      </c>
      <c r="F210" s="108">
        <v>257</v>
      </c>
      <c r="G210" s="107" t="s">
        <v>624</v>
      </c>
      <c r="H210" s="107">
        <v>300</v>
      </c>
      <c r="I210" s="125">
        <v>300</v>
      </c>
      <c r="J210" s="126" t="s">
        <v>625</v>
      </c>
      <c r="K210" s="127">
        <f t="shared" si="207"/>
        <v>43</v>
      </c>
      <c r="L210" s="128">
        <f t="shared" si="208"/>
        <v>0.16731517509727625</v>
      </c>
      <c r="M210" s="129" t="s">
        <v>599</v>
      </c>
      <c r="N210" s="130">
        <v>41822</v>
      </c>
      <c r="O210" s="5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3</v>
      </c>
      <c r="B211" s="105">
        <v>41828</v>
      </c>
      <c r="C211" s="105"/>
      <c r="D211" s="106" t="s">
        <v>627</v>
      </c>
      <c r="E211" s="107" t="s">
        <v>600</v>
      </c>
      <c r="F211" s="108">
        <v>393</v>
      </c>
      <c r="G211" s="107" t="s">
        <v>624</v>
      </c>
      <c r="H211" s="107">
        <v>468</v>
      </c>
      <c r="I211" s="125">
        <v>468</v>
      </c>
      <c r="J211" s="126" t="s">
        <v>625</v>
      </c>
      <c r="K211" s="127">
        <f t="shared" si="207"/>
        <v>75</v>
      </c>
      <c r="L211" s="128">
        <f t="shared" si="208"/>
        <v>0.19083969465648856</v>
      </c>
      <c r="M211" s="129" t="s">
        <v>599</v>
      </c>
      <c r="N211" s="130">
        <v>41863</v>
      </c>
      <c r="O211" s="5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</v>
      </c>
      <c r="B212" s="105">
        <v>41857</v>
      </c>
      <c r="C212" s="105"/>
      <c r="D212" s="106" t="s">
        <v>628</v>
      </c>
      <c r="E212" s="107" t="s">
        <v>600</v>
      </c>
      <c r="F212" s="108">
        <v>205</v>
      </c>
      <c r="G212" s="107" t="s">
        <v>624</v>
      </c>
      <c r="H212" s="107">
        <v>275</v>
      </c>
      <c r="I212" s="125">
        <v>250</v>
      </c>
      <c r="J212" s="126" t="s">
        <v>625</v>
      </c>
      <c r="K212" s="127">
        <f t="shared" si="207"/>
        <v>70</v>
      </c>
      <c r="L212" s="128">
        <f t="shared" si="208"/>
        <v>0.34146341463414637</v>
      </c>
      <c r="M212" s="129" t="s">
        <v>599</v>
      </c>
      <c r="N212" s="130">
        <v>41962</v>
      </c>
      <c r="O212" s="5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</v>
      </c>
      <c r="B213" s="105">
        <v>41886</v>
      </c>
      <c r="C213" s="105"/>
      <c r="D213" s="106" t="s">
        <v>629</v>
      </c>
      <c r="E213" s="107" t="s">
        <v>600</v>
      </c>
      <c r="F213" s="108">
        <v>162</v>
      </c>
      <c r="G213" s="107" t="s">
        <v>624</v>
      </c>
      <c r="H213" s="107">
        <v>190</v>
      </c>
      <c r="I213" s="125">
        <v>190</v>
      </c>
      <c r="J213" s="126" t="s">
        <v>625</v>
      </c>
      <c r="K213" s="127">
        <f t="shared" si="207"/>
        <v>28</v>
      </c>
      <c r="L213" s="128">
        <f t="shared" si="208"/>
        <v>0.1728395061728395</v>
      </c>
      <c r="M213" s="129" t="s">
        <v>599</v>
      </c>
      <c r="N213" s="130">
        <v>42006</v>
      </c>
      <c r="O213" s="5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6</v>
      </c>
      <c r="B214" s="105">
        <v>41886</v>
      </c>
      <c r="C214" s="105"/>
      <c r="D214" s="106" t="s">
        <v>630</v>
      </c>
      <c r="E214" s="107" t="s">
        <v>600</v>
      </c>
      <c r="F214" s="108">
        <v>75</v>
      </c>
      <c r="G214" s="107" t="s">
        <v>624</v>
      </c>
      <c r="H214" s="107">
        <v>91.5</v>
      </c>
      <c r="I214" s="125" t="s">
        <v>631</v>
      </c>
      <c r="J214" s="126" t="s">
        <v>632</v>
      </c>
      <c r="K214" s="127">
        <f t="shared" si="207"/>
        <v>16.5</v>
      </c>
      <c r="L214" s="128">
        <f t="shared" si="208"/>
        <v>0.22</v>
      </c>
      <c r="M214" s="129" t="s">
        <v>599</v>
      </c>
      <c r="N214" s="130">
        <v>41954</v>
      </c>
      <c r="O214" s="5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7</v>
      </c>
      <c r="B215" s="105">
        <v>41913</v>
      </c>
      <c r="C215" s="105"/>
      <c r="D215" s="106" t="s">
        <v>633</v>
      </c>
      <c r="E215" s="107" t="s">
        <v>600</v>
      </c>
      <c r="F215" s="108">
        <v>850</v>
      </c>
      <c r="G215" s="107" t="s">
        <v>624</v>
      </c>
      <c r="H215" s="107">
        <v>982.5</v>
      </c>
      <c r="I215" s="125">
        <v>1050</v>
      </c>
      <c r="J215" s="126" t="s">
        <v>634</v>
      </c>
      <c r="K215" s="127">
        <f t="shared" si="207"/>
        <v>132.5</v>
      </c>
      <c r="L215" s="128">
        <f t="shared" si="208"/>
        <v>0.15588235294117647</v>
      </c>
      <c r="M215" s="129" t="s">
        <v>599</v>
      </c>
      <c r="N215" s="130">
        <v>42039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8</v>
      </c>
      <c r="B216" s="105">
        <v>41913</v>
      </c>
      <c r="C216" s="105"/>
      <c r="D216" s="106" t="s">
        <v>635</v>
      </c>
      <c r="E216" s="107" t="s">
        <v>600</v>
      </c>
      <c r="F216" s="108">
        <v>475</v>
      </c>
      <c r="G216" s="107" t="s">
        <v>624</v>
      </c>
      <c r="H216" s="107">
        <v>515</v>
      </c>
      <c r="I216" s="125">
        <v>600</v>
      </c>
      <c r="J216" s="126" t="s">
        <v>636</v>
      </c>
      <c r="K216" s="127">
        <f t="shared" si="207"/>
        <v>40</v>
      </c>
      <c r="L216" s="128">
        <f t="shared" si="208"/>
        <v>8.4210526315789472E-2</v>
      </c>
      <c r="M216" s="129" t="s">
        <v>599</v>
      </c>
      <c r="N216" s="130">
        <v>41939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</v>
      </c>
      <c r="B217" s="105">
        <v>41913</v>
      </c>
      <c r="C217" s="105"/>
      <c r="D217" s="106" t="s">
        <v>637</v>
      </c>
      <c r="E217" s="107" t="s">
        <v>600</v>
      </c>
      <c r="F217" s="108">
        <v>86</v>
      </c>
      <c r="G217" s="107" t="s">
        <v>624</v>
      </c>
      <c r="H217" s="107">
        <v>99</v>
      </c>
      <c r="I217" s="125">
        <v>140</v>
      </c>
      <c r="J217" s="126" t="s">
        <v>638</v>
      </c>
      <c r="K217" s="127">
        <f t="shared" si="207"/>
        <v>13</v>
      </c>
      <c r="L217" s="128">
        <f t="shared" si="208"/>
        <v>0.15116279069767441</v>
      </c>
      <c r="M217" s="129" t="s">
        <v>599</v>
      </c>
      <c r="N217" s="130">
        <v>41939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10</v>
      </c>
      <c r="B218" s="105">
        <v>41926</v>
      </c>
      <c r="C218" s="105"/>
      <c r="D218" s="106" t="s">
        <v>639</v>
      </c>
      <c r="E218" s="107" t="s">
        <v>600</v>
      </c>
      <c r="F218" s="108">
        <v>496.6</v>
      </c>
      <c r="G218" s="107" t="s">
        <v>624</v>
      </c>
      <c r="H218" s="107">
        <v>621</v>
      </c>
      <c r="I218" s="125">
        <v>580</v>
      </c>
      <c r="J218" s="126" t="s">
        <v>625</v>
      </c>
      <c r="K218" s="127">
        <f t="shared" si="207"/>
        <v>124.39999999999998</v>
      </c>
      <c r="L218" s="128">
        <f t="shared" si="208"/>
        <v>0.25050342327829234</v>
      </c>
      <c r="M218" s="129" t="s">
        <v>599</v>
      </c>
      <c r="N218" s="130">
        <v>42605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11</v>
      </c>
      <c r="B219" s="105">
        <v>41926</v>
      </c>
      <c r="C219" s="105"/>
      <c r="D219" s="106" t="s">
        <v>640</v>
      </c>
      <c r="E219" s="107" t="s">
        <v>600</v>
      </c>
      <c r="F219" s="108">
        <v>2481.9</v>
      </c>
      <c r="G219" s="107" t="s">
        <v>624</v>
      </c>
      <c r="H219" s="107">
        <v>2840</v>
      </c>
      <c r="I219" s="125">
        <v>2870</v>
      </c>
      <c r="J219" s="126" t="s">
        <v>641</v>
      </c>
      <c r="K219" s="127">
        <f t="shared" si="207"/>
        <v>358.09999999999991</v>
      </c>
      <c r="L219" s="128">
        <f t="shared" si="208"/>
        <v>0.14428462065353154</v>
      </c>
      <c r="M219" s="129" t="s">
        <v>599</v>
      </c>
      <c r="N219" s="130">
        <v>42017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12</v>
      </c>
      <c r="B220" s="105">
        <v>41928</v>
      </c>
      <c r="C220" s="105"/>
      <c r="D220" s="106" t="s">
        <v>642</v>
      </c>
      <c r="E220" s="107" t="s">
        <v>600</v>
      </c>
      <c r="F220" s="108">
        <v>84.5</v>
      </c>
      <c r="G220" s="107" t="s">
        <v>624</v>
      </c>
      <c r="H220" s="107">
        <v>93</v>
      </c>
      <c r="I220" s="125">
        <v>110</v>
      </c>
      <c r="J220" s="126" t="s">
        <v>643</v>
      </c>
      <c r="K220" s="127">
        <f t="shared" si="207"/>
        <v>8.5</v>
      </c>
      <c r="L220" s="128">
        <f t="shared" si="208"/>
        <v>0.10059171597633136</v>
      </c>
      <c r="M220" s="129" t="s">
        <v>599</v>
      </c>
      <c r="N220" s="130">
        <v>41939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13</v>
      </c>
      <c r="B221" s="105">
        <v>41928</v>
      </c>
      <c r="C221" s="105"/>
      <c r="D221" s="106" t="s">
        <v>644</v>
      </c>
      <c r="E221" s="107" t="s">
        <v>600</v>
      </c>
      <c r="F221" s="108">
        <v>401</v>
      </c>
      <c r="G221" s="107" t="s">
        <v>624</v>
      </c>
      <c r="H221" s="107">
        <v>428</v>
      </c>
      <c r="I221" s="125">
        <v>450</v>
      </c>
      <c r="J221" s="126" t="s">
        <v>645</v>
      </c>
      <c r="K221" s="127">
        <f t="shared" si="207"/>
        <v>27</v>
      </c>
      <c r="L221" s="128">
        <f t="shared" si="208"/>
        <v>6.7331670822942641E-2</v>
      </c>
      <c r="M221" s="129" t="s">
        <v>599</v>
      </c>
      <c r="N221" s="130">
        <v>42020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14</v>
      </c>
      <c r="B222" s="105">
        <v>41928</v>
      </c>
      <c r="C222" s="105"/>
      <c r="D222" s="106" t="s">
        <v>646</v>
      </c>
      <c r="E222" s="107" t="s">
        <v>600</v>
      </c>
      <c r="F222" s="108">
        <v>101</v>
      </c>
      <c r="G222" s="107" t="s">
        <v>624</v>
      </c>
      <c r="H222" s="107">
        <v>112</v>
      </c>
      <c r="I222" s="125">
        <v>120</v>
      </c>
      <c r="J222" s="126" t="s">
        <v>647</v>
      </c>
      <c r="K222" s="127">
        <f t="shared" si="207"/>
        <v>11</v>
      </c>
      <c r="L222" s="128">
        <f t="shared" si="208"/>
        <v>0.10891089108910891</v>
      </c>
      <c r="M222" s="129" t="s">
        <v>599</v>
      </c>
      <c r="N222" s="130">
        <v>41939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15</v>
      </c>
      <c r="B223" s="105">
        <v>41954</v>
      </c>
      <c r="C223" s="105"/>
      <c r="D223" s="106" t="s">
        <v>648</v>
      </c>
      <c r="E223" s="107" t="s">
        <v>600</v>
      </c>
      <c r="F223" s="108">
        <v>59</v>
      </c>
      <c r="G223" s="107" t="s">
        <v>624</v>
      </c>
      <c r="H223" s="107">
        <v>76</v>
      </c>
      <c r="I223" s="125">
        <v>76</v>
      </c>
      <c r="J223" s="126" t="s">
        <v>625</v>
      </c>
      <c r="K223" s="127">
        <f t="shared" si="207"/>
        <v>17</v>
      </c>
      <c r="L223" s="128">
        <f t="shared" si="208"/>
        <v>0.28813559322033899</v>
      </c>
      <c r="M223" s="129" t="s">
        <v>599</v>
      </c>
      <c r="N223" s="130">
        <v>43032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16</v>
      </c>
      <c r="B224" s="105">
        <v>41954</v>
      </c>
      <c r="C224" s="105"/>
      <c r="D224" s="106" t="s">
        <v>637</v>
      </c>
      <c r="E224" s="107" t="s">
        <v>600</v>
      </c>
      <c r="F224" s="108">
        <v>99</v>
      </c>
      <c r="G224" s="107" t="s">
        <v>624</v>
      </c>
      <c r="H224" s="107">
        <v>120</v>
      </c>
      <c r="I224" s="125">
        <v>120</v>
      </c>
      <c r="J224" s="126" t="s">
        <v>649</v>
      </c>
      <c r="K224" s="127">
        <f t="shared" si="207"/>
        <v>21</v>
      </c>
      <c r="L224" s="128">
        <f t="shared" si="208"/>
        <v>0.21212121212121213</v>
      </c>
      <c r="M224" s="129" t="s">
        <v>599</v>
      </c>
      <c r="N224" s="130">
        <v>41960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17</v>
      </c>
      <c r="B225" s="105">
        <v>41956</v>
      </c>
      <c r="C225" s="105"/>
      <c r="D225" s="106" t="s">
        <v>650</v>
      </c>
      <c r="E225" s="107" t="s">
        <v>600</v>
      </c>
      <c r="F225" s="108">
        <v>22</v>
      </c>
      <c r="G225" s="107" t="s">
        <v>624</v>
      </c>
      <c r="H225" s="107">
        <v>33.549999999999997</v>
      </c>
      <c r="I225" s="125">
        <v>32</v>
      </c>
      <c r="J225" s="126" t="s">
        <v>651</v>
      </c>
      <c r="K225" s="127">
        <f t="shared" si="207"/>
        <v>11.549999999999997</v>
      </c>
      <c r="L225" s="128">
        <f t="shared" si="208"/>
        <v>0.52499999999999991</v>
      </c>
      <c r="M225" s="129" t="s">
        <v>599</v>
      </c>
      <c r="N225" s="130">
        <v>42188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18</v>
      </c>
      <c r="B226" s="105">
        <v>41976</v>
      </c>
      <c r="C226" s="105"/>
      <c r="D226" s="106" t="s">
        <v>652</v>
      </c>
      <c r="E226" s="107" t="s">
        <v>600</v>
      </c>
      <c r="F226" s="108">
        <v>440</v>
      </c>
      <c r="G226" s="107" t="s">
        <v>624</v>
      </c>
      <c r="H226" s="107">
        <v>520</v>
      </c>
      <c r="I226" s="125">
        <v>520</v>
      </c>
      <c r="J226" s="126" t="s">
        <v>653</v>
      </c>
      <c r="K226" s="127">
        <f t="shared" si="207"/>
        <v>80</v>
      </c>
      <c r="L226" s="128">
        <f t="shared" si="208"/>
        <v>0.18181818181818182</v>
      </c>
      <c r="M226" s="129" t="s">
        <v>599</v>
      </c>
      <c r="N226" s="130">
        <v>42208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19</v>
      </c>
      <c r="B227" s="105">
        <v>41976</v>
      </c>
      <c r="C227" s="105"/>
      <c r="D227" s="106" t="s">
        <v>654</v>
      </c>
      <c r="E227" s="107" t="s">
        <v>600</v>
      </c>
      <c r="F227" s="108">
        <v>360</v>
      </c>
      <c r="G227" s="107" t="s">
        <v>624</v>
      </c>
      <c r="H227" s="107">
        <v>427</v>
      </c>
      <c r="I227" s="125">
        <v>425</v>
      </c>
      <c r="J227" s="126" t="s">
        <v>655</v>
      </c>
      <c r="K227" s="127">
        <f t="shared" si="207"/>
        <v>67</v>
      </c>
      <c r="L227" s="128">
        <f t="shared" si="208"/>
        <v>0.18611111111111112</v>
      </c>
      <c r="M227" s="129" t="s">
        <v>599</v>
      </c>
      <c r="N227" s="130">
        <v>42058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20</v>
      </c>
      <c r="B228" s="105">
        <v>42012</v>
      </c>
      <c r="C228" s="105"/>
      <c r="D228" s="106" t="s">
        <v>656</v>
      </c>
      <c r="E228" s="107" t="s">
        <v>600</v>
      </c>
      <c r="F228" s="108">
        <v>360</v>
      </c>
      <c r="G228" s="107" t="s">
        <v>624</v>
      </c>
      <c r="H228" s="107">
        <v>455</v>
      </c>
      <c r="I228" s="125">
        <v>420</v>
      </c>
      <c r="J228" s="126" t="s">
        <v>657</v>
      </c>
      <c r="K228" s="127">
        <f t="shared" si="207"/>
        <v>95</v>
      </c>
      <c r="L228" s="128">
        <f t="shared" si="208"/>
        <v>0.2638888888888889</v>
      </c>
      <c r="M228" s="129" t="s">
        <v>599</v>
      </c>
      <c r="N228" s="130">
        <v>42024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21</v>
      </c>
      <c r="B229" s="105">
        <v>42012</v>
      </c>
      <c r="C229" s="105"/>
      <c r="D229" s="106" t="s">
        <v>658</v>
      </c>
      <c r="E229" s="107" t="s">
        <v>600</v>
      </c>
      <c r="F229" s="108">
        <v>130</v>
      </c>
      <c r="G229" s="107"/>
      <c r="H229" s="107">
        <v>175.5</v>
      </c>
      <c r="I229" s="125">
        <v>165</v>
      </c>
      <c r="J229" s="126" t="s">
        <v>659</v>
      </c>
      <c r="K229" s="127">
        <f t="shared" si="207"/>
        <v>45.5</v>
      </c>
      <c r="L229" s="128">
        <f t="shared" si="208"/>
        <v>0.35</v>
      </c>
      <c r="M229" s="129" t="s">
        <v>599</v>
      </c>
      <c r="N229" s="130">
        <v>43088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22</v>
      </c>
      <c r="B230" s="105">
        <v>42040</v>
      </c>
      <c r="C230" s="105"/>
      <c r="D230" s="106" t="s">
        <v>390</v>
      </c>
      <c r="E230" s="107" t="s">
        <v>623</v>
      </c>
      <c r="F230" s="108">
        <v>98</v>
      </c>
      <c r="G230" s="107"/>
      <c r="H230" s="107">
        <v>120</v>
      </c>
      <c r="I230" s="125">
        <v>120</v>
      </c>
      <c r="J230" s="126" t="s">
        <v>625</v>
      </c>
      <c r="K230" s="127">
        <f t="shared" si="207"/>
        <v>22</v>
      </c>
      <c r="L230" s="128">
        <f t="shared" si="208"/>
        <v>0.22448979591836735</v>
      </c>
      <c r="M230" s="129" t="s">
        <v>599</v>
      </c>
      <c r="N230" s="130">
        <v>42753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23</v>
      </c>
      <c r="B231" s="105">
        <v>42040</v>
      </c>
      <c r="C231" s="105"/>
      <c r="D231" s="106" t="s">
        <v>660</v>
      </c>
      <c r="E231" s="107" t="s">
        <v>623</v>
      </c>
      <c r="F231" s="108">
        <v>196</v>
      </c>
      <c r="G231" s="107"/>
      <c r="H231" s="107">
        <v>262</v>
      </c>
      <c r="I231" s="125">
        <v>255</v>
      </c>
      <c r="J231" s="126" t="s">
        <v>625</v>
      </c>
      <c r="K231" s="127">
        <f t="shared" si="207"/>
        <v>66</v>
      </c>
      <c r="L231" s="128">
        <f t="shared" si="208"/>
        <v>0.33673469387755101</v>
      </c>
      <c r="M231" s="129" t="s">
        <v>599</v>
      </c>
      <c r="N231" s="130">
        <v>42599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24</v>
      </c>
      <c r="B232" s="109">
        <v>42067</v>
      </c>
      <c r="C232" s="109"/>
      <c r="D232" s="110" t="s">
        <v>389</v>
      </c>
      <c r="E232" s="111" t="s">
        <v>623</v>
      </c>
      <c r="F232" s="112">
        <v>235</v>
      </c>
      <c r="G232" s="112"/>
      <c r="H232" s="113">
        <v>77</v>
      </c>
      <c r="I232" s="131" t="s">
        <v>661</v>
      </c>
      <c r="J232" s="132" t="s">
        <v>662</v>
      </c>
      <c r="K232" s="133">
        <f t="shared" si="207"/>
        <v>-158</v>
      </c>
      <c r="L232" s="134">
        <f t="shared" si="208"/>
        <v>-0.67234042553191486</v>
      </c>
      <c r="M232" s="135" t="s">
        <v>663</v>
      </c>
      <c r="N232" s="136">
        <v>43522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25</v>
      </c>
      <c r="B233" s="105">
        <v>42067</v>
      </c>
      <c r="C233" s="105"/>
      <c r="D233" s="106" t="s">
        <v>481</v>
      </c>
      <c r="E233" s="107" t="s">
        <v>623</v>
      </c>
      <c r="F233" s="108">
        <v>185</v>
      </c>
      <c r="G233" s="107"/>
      <c r="H233" s="107">
        <v>224</v>
      </c>
      <c r="I233" s="125" t="s">
        <v>664</v>
      </c>
      <c r="J233" s="126" t="s">
        <v>625</v>
      </c>
      <c r="K233" s="127">
        <f t="shared" si="207"/>
        <v>39</v>
      </c>
      <c r="L233" s="128">
        <f t="shared" si="208"/>
        <v>0.21081081081081082</v>
      </c>
      <c r="M233" s="129" t="s">
        <v>599</v>
      </c>
      <c r="N233" s="130">
        <v>42647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3">
        <v>26</v>
      </c>
      <c r="B234" s="114">
        <v>42090</v>
      </c>
      <c r="C234" s="114"/>
      <c r="D234" s="115" t="s">
        <v>665</v>
      </c>
      <c r="E234" s="116" t="s">
        <v>623</v>
      </c>
      <c r="F234" s="117">
        <v>49.5</v>
      </c>
      <c r="G234" s="118"/>
      <c r="H234" s="118">
        <v>15.85</v>
      </c>
      <c r="I234" s="118">
        <v>67</v>
      </c>
      <c r="J234" s="137" t="s">
        <v>666</v>
      </c>
      <c r="K234" s="118">
        <f t="shared" si="207"/>
        <v>-33.65</v>
      </c>
      <c r="L234" s="138">
        <f t="shared" si="208"/>
        <v>-0.67979797979797973</v>
      </c>
      <c r="M234" s="135" t="s">
        <v>663</v>
      </c>
      <c r="N234" s="139">
        <v>43627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27</v>
      </c>
      <c r="B235" s="105">
        <v>42093</v>
      </c>
      <c r="C235" s="105"/>
      <c r="D235" s="106" t="s">
        <v>667</v>
      </c>
      <c r="E235" s="107" t="s">
        <v>623</v>
      </c>
      <c r="F235" s="108">
        <v>183.5</v>
      </c>
      <c r="G235" s="107"/>
      <c r="H235" s="107">
        <v>219</v>
      </c>
      <c r="I235" s="125">
        <v>218</v>
      </c>
      <c r="J235" s="126" t="s">
        <v>668</v>
      </c>
      <c r="K235" s="127">
        <f t="shared" si="207"/>
        <v>35.5</v>
      </c>
      <c r="L235" s="128">
        <f t="shared" si="208"/>
        <v>0.19346049046321526</v>
      </c>
      <c r="M235" s="129" t="s">
        <v>599</v>
      </c>
      <c r="N235" s="130">
        <v>42103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28</v>
      </c>
      <c r="B236" s="105">
        <v>42114</v>
      </c>
      <c r="C236" s="105"/>
      <c r="D236" s="106" t="s">
        <v>669</v>
      </c>
      <c r="E236" s="107" t="s">
        <v>623</v>
      </c>
      <c r="F236" s="108">
        <f>(227+237)/2</f>
        <v>232</v>
      </c>
      <c r="G236" s="107"/>
      <c r="H236" s="107">
        <v>298</v>
      </c>
      <c r="I236" s="125">
        <v>298</v>
      </c>
      <c r="J236" s="126" t="s">
        <v>625</v>
      </c>
      <c r="K236" s="127">
        <f t="shared" si="207"/>
        <v>66</v>
      </c>
      <c r="L236" s="128">
        <f t="shared" si="208"/>
        <v>0.28448275862068967</v>
      </c>
      <c r="M236" s="129" t="s">
        <v>599</v>
      </c>
      <c r="N236" s="130">
        <v>42823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29</v>
      </c>
      <c r="B237" s="105">
        <v>42128</v>
      </c>
      <c r="C237" s="105"/>
      <c r="D237" s="106" t="s">
        <v>670</v>
      </c>
      <c r="E237" s="107" t="s">
        <v>600</v>
      </c>
      <c r="F237" s="108">
        <v>385</v>
      </c>
      <c r="G237" s="107"/>
      <c r="H237" s="107">
        <f>212.5+331</f>
        <v>543.5</v>
      </c>
      <c r="I237" s="125">
        <v>510</v>
      </c>
      <c r="J237" s="126" t="s">
        <v>671</v>
      </c>
      <c r="K237" s="127">
        <f t="shared" si="207"/>
        <v>158.5</v>
      </c>
      <c r="L237" s="128">
        <f t="shared" si="208"/>
        <v>0.41168831168831171</v>
      </c>
      <c r="M237" s="129" t="s">
        <v>599</v>
      </c>
      <c r="N237" s="130">
        <v>42235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30</v>
      </c>
      <c r="B238" s="105">
        <v>42128</v>
      </c>
      <c r="C238" s="105"/>
      <c r="D238" s="106" t="s">
        <v>672</v>
      </c>
      <c r="E238" s="107" t="s">
        <v>600</v>
      </c>
      <c r="F238" s="108">
        <v>115.5</v>
      </c>
      <c r="G238" s="107"/>
      <c r="H238" s="107">
        <v>146</v>
      </c>
      <c r="I238" s="125">
        <v>142</v>
      </c>
      <c r="J238" s="126" t="s">
        <v>673</v>
      </c>
      <c r="K238" s="127">
        <f t="shared" si="207"/>
        <v>30.5</v>
      </c>
      <c r="L238" s="128">
        <f t="shared" si="208"/>
        <v>0.26406926406926406</v>
      </c>
      <c r="M238" s="129" t="s">
        <v>599</v>
      </c>
      <c r="N238" s="130">
        <v>42202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31</v>
      </c>
      <c r="B239" s="105">
        <v>42151</v>
      </c>
      <c r="C239" s="105"/>
      <c r="D239" s="106" t="s">
        <v>674</v>
      </c>
      <c r="E239" s="107" t="s">
        <v>600</v>
      </c>
      <c r="F239" s="108">
        <v>237.5</v>
      </c>
      <c r="G239" s="107"/>
      <c r="H239" s="107">
        <v>279.5</v>
      </c>
      <c r="I239" s="125">
        <v>278</v>
      </c>
      <c r="J239" s="126" t="s">
        <v>625</v>
      </c>
      <c r="K239" s="127">
        <f t="shared" si="207"/>
        <v>42</v>
      </c>
      <c r="L239" s="128">
        <f t="shared" si="208"/>
        <v>0.17684210526315788</v>
      </c>
      <c r="M239" s="129" t="s">
        <v>599</v>
      </c>
      <c r="N239" s="130">
        <v>42222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32</v>
      </c>
      <c r="B240" s="105">
        <v>42174</v>
      </c>
      <c r="C240" s="105"/>
      <c r="D240" s="106" t="s">
        <v>644</v>
      </c>
      <c r="E240" s="107" t="s">
        <v>623</v>
      </c>
      <c r="F240" s="108">
        <v>340</v>
      </c>
      <c r="G240" s="107"/>
      <c r="H240" s="107">
        <v>448</v>
      </c>
      <c r="I240" s="125">
        <v>448</v>
      </c>
      <c r="J240" s="126" t="s">
        <v>625</v>
      </c>
      <c r="K240" s="127">
        <f t="shared" si="207"/>
        <v>108</v>
      </c>
      <c r="L240" s="128">
        <f t="shared" si="208"/>
        <v>0.31764705882352939</v>
      </c>
      <c r="M240" s="129" t="s">
        <v>599</v>
      </c>
      <c r="N240" s="130">
        <v>43018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33</v>
      </c>
      <c r="B241" s="105">
        <v>42191</v>
      </c>
      <c r="C241" s="105"/>
      <c r="D241" s="106" t="s">
        <v>675</v>
      </c>
      <c r="E241" s="107" t="s">
        <v>623</v>
      </c>
      <c r="F241" s="108">
        <v>390</v>
      </c>
      <c r="G241" s="107"/>
      <c r="H241" s="107">
        <v>460</v>
      </c>
      <c r="I241" s="125">
        <v>460</v>
      </c>
      <c r="J241" s="126" t="s">
        <v>625</v>
      </c>
      <c r="K241" s="127">
        <f t="shared" ref="K241:K261" si="209">H241-F241</f>
        <v>70</v>
      </c>
      <c r="L241" s="128">
        <f t="shared" ref="L241:L261" si="210">K241/F241</f>
        <v>0.17948717948717949</v>
      </c>
      <c r="M241" s="129" t="s">
        <v>599</v>
      </c>
      <c r="N241" s="130">
        <v>42478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34</v>
      </c>
      <c r="B242" s="109">
        <v>42195</v>
      </c>
      <c r="C242" s="109"/>
      <c r="D242" s="110" t="s">
        <v>676</v>
      </c>
      <c r="E242" s="111" t="s">
        <v>623</v>
      </c>
      <c r="F242" s="112">
        <v>122.5</v>
      </c>
      <c r="G242" s="112"/>
      <c r="H242" s="113">
        <v>61</v>
      </c>
      <c r="I242" s="131">
        <v>172</v>
      </c>
      <c r="J242" s="132" t="s">
        <v>677</v>
      </c>
      <c r="K242" s="133">
        <f t="shared" si="209"/>
        <v>-61.5</v>
      </c>
      <c r="L242" s="134">
        <f t="shared" si="210"/>
        <v>-0.50204081632653064</v>
      </c>
      <c r="M242" s="135" t="s">
        <v>663</v>
      </c>
      <c r="N242" s="136">
        <v>43333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35</v>
      </c>
      <c r="B243" s="105">
        <v>42219</v>
      </c>
      <c r="C243" s="105"/>
      <c r="D243" s="106" t="s">
        <v>678</v>
      </c>
      <c r="E243" s="107" t="s">
        <v>623</v>
      </c>
      <c r="F243" s="108">
        <v>297.5</v>
      </c>
      <c r="G243" s="107"/>
      <c r="H243" s="107">
        <v>350</v>
      </c>
      <c r="I243" s="125">
        <v>360</v>
      </c>
      <c r="J243" s="126" t="s">
        <v>679</v>
      </c>
      <c r="K243" s="127">
        <f t="shared" si="209"/>
        <v>52.5</v>
      </c>
      <c r="L243" s="128">
        <f t="shared" si="210"/>
        <v>0.17647058823529413</v>
      </c>
      <c r="M243" s="129" t="s">
        <v>599</v>
      </c>
      <c r="N243" s="130">
        <v>42232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36</v>
      </c>
      <c r="B244" s="105">
        <v>42219</v>
      </c>
      <c r="C244" s="105"/>
      <c r="D244" s="106" t="s">
        <v>680</v>
      </c>
      <c r="E244" s="107" t="s">
        <v>623</v>
      </c>
      <c r="F244" s="108">
        <v>115.5</v>
      </c>
      <c r="G244" s="107"/>
      <c r="H244" s="107">
        <v>149</v>
      </c>
      <c r="I244" s="125">
        <v>140</v>
      </c>
      <c r="J244" s="140" t="s">
        <v>681</v>
      </c>
      <c r="K244" s="127">
        <f t="shared" si="209"/>
        <v>33.5</v>
      </c>
      <c r="L244" s="128">
        <f t="shared" si="210"/>
        <v>0.29004329004329005</v>
      </c>
      <c r="M244" s="129" t="s">
        <v>599</v>
      </c>
      <c r="N244" s="130">
        <v>42740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37</v>
      </c>
      <c r="B245" s="105">
        <v>42251</v>
      </c>
      <c r="C245" s="105"/>
      <c r="D245" s="106" t="s">
        <v>674</v>
      </c>
      <c r="E245" s="107" t="s">
        <v>623</v>
      </c>
      <c r="F245" s="108">
        <v>226</v>
      </c>
      <c r="G245" s="107"/>
      <c r="H245" s="107">
        <v>292</v>
      </c>
      <c r="I245" s="125">
        <v>292</v>
      </c>
      <c r="J245" s="126" t="s">
        <v>682</v>
      </c>
      <c r="K245" s="127">
        <f t="shared" si="209"/>
        <v>66</v>
      </c>
      <c r="L245" s="128">
        <f t="shared" si="210"/>
        <v>0.29203539823008851</v>
      </c>
      <c r="M245" s="129" t="s">
        <v>599</v>
      </c>
      <c r="N245" s="130">
        <v>42286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38</v>
      </c>
      <c r="B246" s="105">
        <v>42254</v>
      </c>
      <c r="C246" s="105"/>
      <c r="D246" s="106" t="s">
        <v>669</v>
      </c>
      <c r="E246" s="107" t="s">
        <v>623</v>
      </c>
      <c r="F246" s="108">
        <v>232.5</v>
      </c>
      <c r="G246" s="107"/>
      <c r="H246" s="107">
        <v>312.5</v>
      </c>
      <c r="I246" s="125">
        <v>310</v>
      </c>
      <c r="J246" s="126" t="s">
        <v>625</v>
      </c>
      <c r="K246" s="127">
        <f t="shared" si="209"/>
        <v>80</v>
      </c>
      <c r="L246" s="128">
        <f t="shared" si="210"/>
        <v>0.34408602150537637</v>
      </c>
      <c r="M246" s="129" t="s">
        <v>599</v>
      </c>
      <c r="N246" s="130">
        <v>42823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39</v>
      </c>
      <c r="B247" s="105">
        <v>42268</v>
      </c>
      <c r="C247" s="105"/>
      <c r="D247" s="106" t="s">
        <v>683</v>
      </c>
      <c r="E247" s="107" t="s">
        <v>623</v>
      </c>
      <c r="F247" s="108">
        <v>196.5</v>
      </c>
      <c r="G247" s="107"/>
      <c r="H247" s="107">
        <v>238</v>
      </c>
      <c r="I247" s="125">
        <v>238</v>
      </c>
      <c r="J247" s="126" t="s">
        <v>682</v>
      </c>
      <c r="K247" s="127">
        <f t="shared" si="209"/>
        <v>41.5</v>
      </c>
      <c r="L247" s="128">
        <f t="shared" si="210"/>
        <v>0.21119592875318066</v>
      </c>
      <c r="M247" s="129" t="s">
        <v>599</v>
      </c>
      <c r="N247" s="130">
        <v>42291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40</v>
      </c>
      <c r="B248" s="105">
        <v>42271</v>
      </c>
      <c r="C248" s="105"/>
      <c r="D248" s="106" t="s">
        <v>622</v>
      </c>
      <c r="E248" s="107" t="s">
        <v>623</v>
      </c>
      <c r="F248" s="108">
        <v>65</v>
      </c>
      <c r="G248" s="107"/>
      <c r="H248" s="107">
        <v>82</v>
      </c>
      <c r="I248" s="125">
        <v>82</v>
      </c>
      <c r="J248" s="126" t="s">
        <v>682</v>
      </c>
      <c r="K248" s="127">
        <f t="shared" si="209"/>
        <v>17</v>
      </c>
      <c r="L248" s="128">
        <f t="shared" si="210"/>
        <v>0.26153846153846155</v>
      </c>
      <c r="M248" s="129" t="s">
        <v>599</v>
      </c>
      <c r="N248" s="130">
        <v>42578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41</v>
      </c>
      <c r="B249" s="105">
        <v>42291</v>
      </c>
      <c r="C249" s="105"/>
      <c r="D249" s="106" t="s">
        <v>684</v>
      </c>
      <c r="E249" s="107" t="s">
        <v>623</v>
      </c>
      <c r="F249" s="108">
        <v>144</v>
      </c>
      <c r="G249" s="107"/>
      <c r="H249" s="107">
        <v>182.5</v>
      </c>
      <c r="I249" s="125">
        <v>181</v>
      </c>
      <c r="J249" s="126" t="s">
        <v>682</v>
      </c>
      <c r="K249" s="127">
        <f t="shared" si="209"/>
        <v>38.5</v>
      </c>
      <c r="L249" s="128">
        <f t="shared" si="210"/>
        <v>0.2673611111111111</v>
      </c>
      <c r="M249" s="129" t="s">
        <v>599</v>
      </c>
      <c r="N249" s="130">
        <v>42817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42</v>
      </c>
      <c r="B250" s="105">
        <v>42291</v>
      </c>
      <c r="C250" s="105"/>
      <c r="D250" s="106" t="s">
        <v>685</v>
      </c>
      <c r="E250" s="107" t="s">
        <v>623</v>
      </c>
      <c r="F250" s="108">
        <v>264</v>
      </c>
      <c r="G250" s="107"/>
      <c r="H250" s="107">
        <v>311</v>
      </c>
      <c r="I250" s="125">
        <v>311</v>
      </c>
      <c r="J250" s="126" t="s">
        <v>682</v>
      </c>
      <c r="K250" s="127">
        <f t="shared" si="209"/>
        <v>47</v>
      </c>
      <c r="L250" s="128">
        <f t="shared" si="210"/>
        <v>0.17803030303030304</v>
      </c>
      <c r="M250" s="129" t="s">
        <v>599</v>
      </c>
      <c r="N250" s="130">
        <v>42604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43</v>
      </c>
      <c r="B251" s="105">
        <v>42318</v>
      </c>
      <c r="C251" s="105"/>
      <c r="D251" s="106" t="s">
        <v>686</v>
      </c>
      <c r="E251" s="107" t="s">
        <v>600</v>
      </c>
      <c r="F251" s="108">
        <v>549.5</v>
      </c>
      <c r="G251" s="107"/>
      <c r="H251" s="107">
        <v>630</v>
      </c>
      <c r="I251" s="125">
        <v>630</v>
      </c>
      <c r="J251" s="126" t="s">
        <v>682</v>
      </c>
      <c r="K251" s="127">
        <f t="shared" si="209"/>
        <v>80.5</v>
      </c>
      <c r="L251" s="128">
        <f t="shared" si="210"/>
        <v>0.1464968152866242</v>
      </c>
      <c r="M251" s="129" t="s">
        <v>599</v>
      </c>
      <c r="N251" s="130">
        <v>42419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44</v>
      </c>
      <c r="B252" s="105">
        <v>42342</v>
      </c>
      <c r="C252" s="105"/>
      <c r="D252" s="106" t="s">
        <v>687</v>
      </c>
      <c r="E252" s="107" t="s">
        <v>623</v>
      </c>
      <c r="F252" s="108">
        <v>1027.5</v>
      </c>
      <c r="G252" s="107"/>
      <c r="H252" s="107">
        <v>1315</v>
      </c>
      <c r="I252" s="125">
        <v>1250</v>
      </c>
      <c r="J252" s="126" t="s">
        <v>682</v>
      </c>
      <c r="K252" s="127">
        <f t="shared" si="209"/>
        <v>287.5</v>
      </c>
      <c r="L252" s="128">
        <f t="shared" si="210"/>
        <v>0.27980535279805352</v>
      </c>
      <c r="M252" s="129" t="s">
        <v>599</v>
      </c>
      <c r="N252" s="130">
        <v>43244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45</v>
      </c>
      <c r="B253" s="105">
        <v>42367</v>
      </c>
      <c r="C253" s="105"/>
      <c r="D253" s="106" t="s">
        <v>688</v>
      </c>
      <c r="E253" s="107" t="s">
        <v>623</v>
      </c>
      <c r="F253" s="108">
        <v>465</v>
      </c>
      <c r="G253" s="107"/>
      <c r="H253" s="107">
        <v>540</v>
      </c>
      <c r="I253" s="125">
        <v>540</v>
      </c>
      <c r="J253" s="126" t="s">
        <v>682</v>
      </c>
      <c r="K253" s="127">
        <f t="shared" si="209"/>
        <v>75</v>
      </c>
      <c r="L253" s="128">
        <f t="shared" si="210"/>
        <v>0.16129032258064516</v>
      </c>
      <c r="M253" s="129" t="s">
        <v>599</v>
      </c>
      <c r="N253" s="130">
        <v>42530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46</v>
      </c>
      <c r="B254" s="105">
        <v>42380</v>
      </c>
      <c r="C254" s="105"/>
      <c r="D254" s="106" t="s">
        <v>390</v>
      </c>
      <c r="E254" s="107" t="s">
        <v>600</v>
      </c>
      <c r="F254" s="108">
        <v>81</v>
      </c>
      <c r="G254" s="107"/>
      <c r="H254" s="107">
        <v>110</v>
      </c>
      <c r="I254" s="125">
        <v>110</v>
      </c>
      <c r="J254" s="126" t="s">
        <v>682</v>
      </c>
      <c r="K254" s="127">
        <f t="shared" si="209"/>
        <v>29</v>
      </c>
      <c r="L254" s="128">
        <f t="shared" si="210"/>
        <v>0.35802469135802467</v>
      </c>
      <c r="M254" s="129" t="s">
        <v>599</v>
      </c>
      <c r="N254" s="130">
        <v>42745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47</v>
      </c>
      <c r="B255" s="105">
        <v>42382</v>
      </c>
      <c r="C255" s="105"/>
      <c r="D255" s="106" t="s">
        <v>689</v>
      </c>
      <c r="E255" s="107" t="s">
        <v>600</v>
      </c>
      <c r="F255" s="108">
        <v>417.5</v>
      </c>
      <c r="G255" s="107"/>
      <c r="H255" s="107">
        <v>547</v>
      </c>
      <c r="I255" s="125">
        <v>535</v>
      </c>
      <c r="J255" s="126" t="s">
        <v>682</v>
      </c>
      <c r="K255" s="127">
        <f t="shared" si="209"/>
        <v>129.5</v>
      </c>
      <c r="L255" s="128">
        <f t="shared" si="210"/>
        <v>0.31017964071856285</v>
      </c>
      <c r="M255" s="129" t="s">
        <v>599</v>
      </c>
      <c r="N255" s="130">
        <v>42578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48</v>
      </c>
      <c r="B256" s="105">
        <v>42408</v>
      </c>
      <c r="C256" s="105"/>
      <c r="D256" s="106" t="s">
        <v>690</v>
      </c>
      <c r="E256" s="107" t="s">
        <v>623</v>
      </c>
      <c r="F256" s="108">
        <v>650</v>
      </c>
      <c r="G256" s="107"/>
      <c r="H256" s="107">
        <v>800</v>
      </c>
      <c r="I256" s="125">
        <v>800</v>
      </c>
      <c r="J256" s="126" t="s">
        <v>682</v>
      </c>
      <c r="K256" s="127">
        <f t="shared" si="209"/>
        <v>150</v>
      </c>
      <c r="L256" s="128">
        <f t="shared" si="210"/>
        <v>0.23076923076923078</v>
      </c>
      <c r="M256" s="129" t="s">
        <v>599</v>
      </c>
      <c r="N256" s="130">
        <v>43154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49</v>
      </c>
      <c r="B257" s="105">
        <v>42433</v>
      </c>
      <c r="C257" s="105"/>
      <c r="D257" s="106" t="s">
        <v>197</v>
      </c>
      <c r="E257" s="107" t="s">
        <v>623</v>
      </c>
      <c r="F257" s="108">
        <v>437.5</v>
      </c>
      <c r="G257" s="107"/>
      <c r="H257" s="107">
        <v>504.5</v>
      </c>
      <c r="I257" s="125">
        <v>522</v>
      </c>
      <c r="J257" s="126" t="s">
        <v>691</v>
      </c>
      <c r="K257" s="127">
        <f t="shared" si="209"/>
        <v>67</v>
      </c>
      <c r="L257" s="128">
        <f t="shared" si="210"/>
        <v>0.15314285714285714</v>
      </c>
      <c r="M257" s="129" t="s">
        <v>599</v>
      </c>
      <c r="N257" s="130">
        <v>42480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50</v>
      </c>
      <c r="B258" s="105">
        <v>42438</v>
      </c>
      <c r="C258" s="105"/>
      <c r="D258" s="106" t="s">
        <v>692</v>
      </c>
      <c r="E258" s="107" t="s">
        <v>623</v>
      </c>
      <c r="F258" s="108">
        <v>189.5</v>
      </c>
      <c r="G258" s="107"/>
      <c r="H258" s="107">
        <v>218</v>
      </c>
      <c r="I258" s="125">
        <v>218</v>
      </c>
      <c r="J258" s="126" t="s">
        <v>682</v>
      </c>
      <c r="K258" s="127">
        <f t="shared" si="209"/>
        <v>28.5</v>
      </c>
      <c r="L258" s="128">
        <f t="shared" si="210"/>
        <v>0.15039577836411611</v>
      </c>
      <c r="M258" s="129" t="s">
        <v>599</v>
      </c>
      <c r="N258" s="130">
        <v>43034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3">
        <v>51</v>
      </c>
      <c r="B259" s="114">
        <v>42471</v>
      </c>
      <c r="C259" s="114"/>
      <c r="D259" s="115" t="s">
        <v>693</v>
      </c>
      <c r="E259" s="116" t="s">
        <v>623</v>
      </c>
      <c r="F259" s="117">
        <v>36.5</v>
      </c>
      <c r="G259" s="118"/>
      <c r="H259" s="118">
        <v>15.85</v>
      </c>
      <c r="I259" s="118">
        <v>60</v>
      </c>
      <c r="J259" s="137" t="s">
        <v>694</v>
      </c>
      <c r="K259" s="133">
        <f t="shared" si="209"/>
        <v>-20.65</v>
      </c>
      <c r="L259" s="167">
        <f t="shared" si="210"/>
        <v>-0.5657534246575342</v>
      </c>
      <c r="M259" s="135" t="s">
        <v>663</v>
      </c>
      <c r="N259" s="168">
        <v>43627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52</v>
      </c>
      <c r="B260" s="105">
        <v>42472</v>
      </c>
      <c r="C260" s="105"/>
      <c r="D260" s="106" t="s">
        <v>695</v>
      </c>
      <c r="E260" s="107" t="s">
        <v>623</v>
      </c>
      <c r="F260" s="108">
        <v>93</v>
      </c>
      <c r="G260" s="107"/>
      <c r="H260" s="107">
        <v>149</v>
      </c>
      <c r="I260" s="125">
        <v>140</v>
      </c>
      <c r="J260" s="140" t="s">
        <v>696</v>
      </c>
      <c r="K260" s="127">
        <f t="shared" si="209"/>
        <v>56</v>
      </c>
      <c r="L260" s="128">
        <f t="shared" si="210"/>
        <v>0.60215053763440862</v>
      </c>
      <c r="M260" s="129" t="s">
        <v>599</v>
      </c>
      <c r="N260" s="130">
        <v>42740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53</v>
      </c>
      <c r="B261" s="105">
        <v>42472</v>
      </c>
      <c r="C261" s="105"/>
      <c r="D261" s="106" t="s">
        <v>697</v>
      </c>
      <c r="E261" s="107" t="s">
        <v>623</v>
      </c>
      <c r="F261" s="108">
        <v>130</v>
      </c>
      <c r="G261" s="107"/>
      <c r="H261" s="107">
        <v>150</v>
      </c>
      <c r="I261" s="125" t="s">
        <v>698</v>
      </c>
      <c r="J261" s="126" t="s">
        <v>682</v>
      </c>
      <c r="K261" s="127">
        <f t="shared" si="209"/>
        <v>20</v>
      </c>
      <c r="L261" s="128">
        <f t="shared" si="210"/>
        <v>0.15384615384615385</v>
      </c>
      <c r="M261" s="129" t="s">
        <v>599</v>
      </c>
      <c r="N261" s="130">
        <v>42564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54</v>
      </c>
      <c r="B262" s="105">
        <v>42473</v>
      </c>
      <c r="C262" s="105"/>
      <c r="D262" s="106" t="s">
        <v>354</v>
      </c>
      <c r="E262" s="107" t="s">
        <v>623</v>
      </c>
      <c r="F262" s="108">
        <v>196</v>
      </c>
      <c r="G262" s="107"/>
      <c r="H262" s="107">
        <v>299</v>
      </c>
      <c r="I262" s="125">
        <v>299</v>
      </c>
      <c r="J262" s="126" t="s">
        <v>682</v>
      </c>
      <c r="K262" s="127">
        <v>103</v>
      </c>
      <c r="L262" s="128">
        <v>0.52551020408163296</v>
      </c>
      <c r="M262" s="129" t="s">
        <v>599</v>
      </c>
      <c r="N262" s="130">
        <v>42620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55</v>
      </c>
      <c r="B263" s="105">
        <v>42473</v>
      </c>
      <c r="C263" s="105"/>
      <c r="D263" s="106" t="s">
        <v>756</v>
      </c>
      <c r="E263" s="107" t="s">
        <v>623</v>
      </c>
      <c r="F263" s="108">
        <v>88</v>
      </c>
      <c r="G263" s="107"/>
      <c r="H263" s="107">
        <v>103</v>
      </c>
      <c r="I263" s="125">
        <v>103</v>
      </c>
      <c r="J263" s="126" t="s">
        <v>682</v>
      </c>
      <c r="K263" s="127">
        <v>15</v>
      </c>
      <c r="L263" s="128">
        <v>0.170454545454545</v>
      </c>
      <c r="M263" s="129" t="s">
        <v>599</v>
      </c>
      <c r="N263" s="130">
        <v>42530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56</v>
      </c>
      <c r="B264" s="105">
        <v>42492</v>
      </c>
      <c r="C264" s="105"/>
      <c r="D264" s="106" t="s">
        <v>699</v>
      </c>
      <c r="E264" s="107" t="s">
        <v>623</v>
      </c>
      <c r="F264" s="108">
        <v>127.5</v>
      </c>
      <c r="G264" s="107"/>
      <c r="H264" s="107">
        <v>148</v>
      </c>
      <c r="I264" s="125" t="s">
        <v>700</v>
      </c>
      <c r="J264" s="126" t="s">
        <v>682</v>
      </c>
      <c r="K264" s="127">
        <f>H264-F264</f>
        <v>20.5</v>
      </c>
      <c r="L264" s="128">
        <f>K264/F264</f>
        <v>0.16078431372549021</v>
      </c>
      <c r="M264" s="129" t="s">
        <v>599</v>
      </c>
      <c r="N264" s="130">
        <v>42564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57</v>
      </c>
      <c r="B265" s="105">
        <v>42493</v>
      </c>
      <c r="C265" s="105"/>
      <c r="D265" s="106" t="s">
        <v>701</v>
      </c>
      <c r="E265" s="107" t="s">
        <v>623</v>
      </c>
      <c r="F265" s="108">
        <v>675</v>
      </c>
      <c r="G265" s="107"/>
      <c r="H265" s="107">
        <v>815</v>
      </c>
      <c r="I265" s="125" t="s">
        <v>702</v>
      </c>
      <c r="J265" s="126" t="s">
        <v>682</v>
      </c>
      <c r="K265" s="127">
        <f>H265-F265</f>
        <v>140</v>
      </c>
      <c r="L265" s="128">
        <f>K265/F265</f>
        <v>0.2074074074074074</v>
      </c>
      <c r="M265" s="129" t="s">
        <v>599</v>
      </c>
      <c r="N265" s="130">
        <v>43154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58</v>
      </c>
      <c r="B266" s="109">
        <v>42522</v>
      </c>
      <c r="C266" s="109"/>
      <c r="D266" s="110" t="s">
        <v>757</v>
      </c>
      <c r="E266" s="111" t="s">
        <v>623</v>
      </c>
      <c r="F266" s="112">
        <v>500</v>
      </c>
      <c r="G266" s="112"/>
      <c r="H266" s="113">
        <v>232.5</v>
      </c>
      <c r="I266" s="131" t="s">
        <v>758</v>
      </c>
      <c r="J266" s="132" t="s">
        <v>759</v>
      </c>
      <c r="K266" s="133">
        <f>H266-F266</f>
        <v>-267.5</v>
      </c>
      <c r="L266" s="134">
        <f>K266/F266</f>
        <v>-0.53500000000000003</v>
      </c>
      <c r="M266" s="135" t="s">
        <v>663</v>
      </c>
      <c r="N266" s="136">
        <v>43735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59</v>
      </c>
      <c r="B267" s="105">
        <v>42527</v>
      </c>
      <c r="C267" s="105"/>
      <c r="D267" s="106" t="s">
        <v>703</v>
      </c>
      <c r="E267" s="107" t="s">
        <v>623</v>
      </c>
      <c r="F267" s="108">
        <v>110</v>
      </c>
      <c r="G267" s="107"/>
      <c r="H267" s="107">
        <v>126.5</v>
      </c>
      <c r="I267" s="125">
        <v>125</v>
      </c>
      <c r="J267" s="126" t="s">
        <v>632</v>
      </c>
      <c r="K267" s="127">
        <f>H267-F267</f>
        <v>16.5</v>
      </c>
      <c r="L267" s="128">
        <f>K267/F267</f>
        <v>0.15</v>
      </c>
      <c r="M267" s="129" t="s">
        <v>599</v>
      </c>
      <c r="N267" s="130">
        <v>42552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60</v>
      </c>
      <c r="B268" s="105">
        <v>42538</v>
      </c>
      <c r="C268" s="105"/>
      <c r="D268" s="106" t="s">
        <v>704</v>
      </c>
      <c r="E268" s="107" t="s">
        <v>623</v>
      </c>
      <c r="F268" s="108">
        <v>44</v>
      </c>
      <c r="G268" s="107"/>
      <c r="H268" s="107">
        <v>69.5</v>
      </c>
      <c r="I268" s="125">
        <v>69.5</v>
      </c>
      <c r="J268" s="126" t="s">
        <v>705</v>
      </c>
      <c r="K268" s="127">
        <f>H268-F268</f>
        <v>25.5</v>
      </c>
      <c r="L268" s="128">
        <f>K268/F268</f>
        <v>0.57954545454545459</v>
      </c>
      <c r="M268" s="129" t="s">
        <v>599</v>
      </c>
      <c r="N268" s="130">
        <v>42977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61</v>
      </c>
      <c r="B269" s="105">
        <v>42549</v>
      </c>
      <c r="C269" s="105"/>
      <c r="D269" s="147" t="s">
        <v>760</v>
      </c>
      <c r="E269" s="107" t="s">
        <v>623</v>
      </c>
      <c r="F269" s="108">
        <v>262.5</v>
      </c>
      <c r="G269" s="107"/>
      <c r="H269" s="107">
        <v>340</v>
      </c>
      <c r="I269" s="125">
        <v>333</v>
      </c>
      <c r="J269" s="126" t="s">
        <v>761</v>
      </c>
      <c r="K269" s="127">
        <v>77.5</v>
      </c>
      <c r="L269" s="128">
        <v>0.29523809523809502</v>
      </c>
      <c r="M269" s="129" t="s">
        <v>599</v>
      </c>
      <c r="N269" s="130">
        <v>43017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62</v>
      </c>
      <c r="B270" s="105">
        <v>42549</v>
      </c>
      <c r="C270" s="105"/>
      <c r="D270" s="147" t="s">
        <v>762</v>
      </c>
      <c r="E270" s="107" t="s">
        <v>623</v>
      </c>
      <c r="F270" s="108">
        <v>840</v>
      </c>
      <c r="G270" s="107"/>
      <c r="H270" s="107">
        <v>1230</v>
      </c>
      <c r="I270" s="125">
        <v>1230</v>
      </c>
      <c r="J270" s="126" t="s">
        <v>682</v>
      </c>
      <c r="K270" s="127">
        <v>390</v>
      </c>
      <c r="L270" s="128">
        <v>0.46428571428571402</v>
      </c>
      <c r="M270" s="129" t="s">
        <v>599</v>
      </c>
      <c r="N270" s="130">
        <v>42649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4">
        <v>63</v>
      </c>
      <c r="B271" s="142">
        <v>42556</v>
      </c>
      <c r="C271" s="142"/>
      <c r="D271" s="143" t="s">
        <v>706</v>
      </c>
      <c r="E271" s="144" t="s">
        <v>623</v>
      </c>
      <c r="F271" s="145">
        <v>395</v>
      </c>
      <c r="G271" s="146"/>
      <c r="H271" s="146">
        <f>(468.5+342.5)/2</f>
        <v>405.5</v>
      </c>
      <c r="I271" s="146">
        <v>510</v>
      </c>
      <c r="J271" s="169" t="s">
        <v>707</v>
      </c>
      <c r="K271" s="170">
        <f t="shared" ref="K271:K277" si="211">H271-F271</f>
        <v>10.5</v>
      </c>
      <c r="L271" s="171">
        <f t="shared" ref="L271:L277" si="212">K271/F271</f>
        <v>2.6582278481012658E-2</v>
      </c>
      <c r="M271" s="172" t="s">
        <v>708</v>
      </c>
      <c r="N271" s="173">
        <v>43606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64</v>
      </c>
      <c r="B272" s="109">
        <v>42584</v>
      </c>
      <c r="C272" s="109"/>
      <c r="D272" s="110" t="s">
        <v>709</v>
      </c>
      <c r="E272" s="111" t="s">
        <v>600</v>
      </c>
      <c r="F272" s="112">
        <f>169.5-12.8</f>
        <v>156.69999999999999</v>
      </c>
      <c r="G272" s="112"/>
      <c r="H272" s="113">
        <v>77</v>
      </c>
      <c r="I272" s="131" t="s">
        <v>710</v>
      </c>
      <c r="J272" s="383" t="s">
        <v>3401</v>
      </c>
      <c r="K272" s="133">
        <f t="shared" si="211"/>
        <v>-79.699999999999989</v>
      </c>
      <c r="L272" s="134">
        <f t="shared" si="212"/>
        <v>-0.50861518825781749</v>
      </c>
      <c r="M272" s="135" t="s">
        <v>663</v>
      </c>
      <c r="N272" s="136">
        <v>43522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65</v>
      </c>
      <c r="B273" s="109">
        <v>42586</v>
      </c>
      <c r="C273" s="109"/>
      <c r="D273" s="110" t="s">
        <v>711</v>
      </c>
      <c r="E273" s="111" t="s">
        <v>623</v>
      </c>
      <c r="F273" s="112">
        <v>400</v>
      </c>
      <c r="G273" s="112"/>
      <c r="H273" s="113">
        <v>305</v>
      </c>
      <c r="I273" s="131">
        <v>475</v>
      </c>
      <c r="J273" s="132" t="s">
        <v>712</v>
      </c>
      <c r="K273" s="133">
        <f t="shared" si="211"/>
        <v>-95</v>
      </c>
      <c r="L273" s="134">
        <f t="shared" si="212"/>
        <v>-0.23749999999999999</v>
      </c>
      <c r="M273" s="135" t="s">
        <v>663</v>
      </c>
      <c r="N273" s="136">
        <v>43606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66</v>
      </c>
      <c r="B274" s="105">
        <v>42593</v>
      </c>
      <c r="C274" s="105"/>
      <c r="D274" s="106" t="s">
        <v>713</v>
      </c>
      <c r="E274" s="107" t="s">
        <v>623</v>
      </c>
      <c r="F274" s="108">
        <v>86.5</v>
      </c>
      <c r="G274" s="107"/>
      <c r="H274" s="107">
        <v>130</v>
      </c>
      <c r="I274" s="125">
        <v>130</v>
      </c>
      <c r="J274" s="140" t="s">
        <v>714</v>
      </c>
      <c r="K274" s="127">
        <f t="shared" si="211"/>
        <v>43.5</v>
      </c>
      <c r="L274" s="128">
        <f t="shared" si="212"/>
        <v>0.50289017341040465</v>
      </c>
      <c r="M274" s="129" t="s">
        <v>599</v>
      </c>
      <c r="N274" s="130">
        <v>43091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67</v>
      </c>
      <c r="B275" s="109">
        <v>42600</v>
      </c>
      <c r="C275" s="109"/>
      <c r="D275" s="110" t="s">
        <v>381</v>
      </c>
      <c r="E275" s="111" t="s">
        <v>623</v>
      </c>
      <c r="F275" s="112">
        <v>133.5</v>
      </c>
      <c r="G275" s="112"/>
      <c r="H275" s="113">
        <v>126.5</v>
      </c>
      <c r="I275" s="131">
        <v>178</v>
      </c>
      <c r="J275" s="132" t="s">
        <v>715</v>
      </c>
      <c r="K275" s="133">
        <f t="shared" si="211"/>
        <v>-7</v>
      </c>
      <c r="L275" s="134">
        <f t="shared" si="212"/>
        <v>-5.2434456928838954E-2</v>
      </c>
      <c r="M275" s="135" t="s">
        <v>663</v>
      </c>
      <c r="N275" s="136">
        <v>42615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68</v>
      </c>
      <c r="B276" s="105">
        <v>42613</v>
      </c>
      <c r="C276" s="105"/>
      <c r="D276" s="106" t="s">
        <v>716</v>
      </c>
      <c r="E276" s="107" t="s">
        <v>623</v>
      </c>
      <c r="F276" s="108">
        <v>560</v>
      </c>
      <c r="G276" s="107"/>
      <c r="H276" s="107">
        <v>725</v>
      </c>
      <c r="I276" s="125">
        <v>725</v>
      </c>
      <c r="J276" s="126" t="s">
        <v>625</v>
      </c>
      <c r="K276" s="127">
        <f t="shared" si="211"/>
        <v>165</v>
      </c>
      <c r="L276" s="128">
        <f t="shared" si="212"/>
        <v>0.29464285714285715</v>
      </c>
      <c r="M276" s="129" t="s">
        <v>599</v>
      </c>
      <c r="N276" s="130">
        <v>42456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69</v>
      </c>
      <c r="B277" s="105">
        <v>42614</v>
      </c>
      <c r="C277" s="105"/>
      <c r="D277" s="106" t="s">
        <v>717</v>
      </c>
      <c r="E277" s="107" t="s">
        <v>623</v>
      </c>
      <c r="F277" s="108">
        <v>160.5</v>
      </c>
      <c r="G277" s="107"/>
      <c r="H277" s="107">
        <v>210</v>
      </c>
      <c r="I277" s="125">
        <v>210</v>
      </c>
      <c r="J277" s="126" t="s">
        <v>625</v>
      </c>
      <c r="K277" s="127">
        <f t="shared" si="211"/>
        <v>49.5</v>
      </c>
      <c r="L277" s="128">
        <f t="shared" si="212"/>
        <v>0.30841121495327101</v>
      </c>
      <c r="M277" s="129" t="s">
        <v>599</v>
      </c>
      <c r="N277" s="130">
        <v>42871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70</v>
      </c>
      <c r="B278" s="105">
        <v>42646</v>
      </c>
      <c r="C278" s="105"/>
      <c r="D278" s="147" t="s">
        <v>405</v>
      </c>
      <c r="E278" s="107" t="s">
        <v>623</v>
      </c>
      <c r="F278" s="108">
        <v>430</v>
      </c>
      <c r="G278" s="107"/>
      <c r="H278" s="107">
        <v>596</v>
      </c>
      <c r="I278" s="125">
        <v>575</v>
      </c>
      <c r="J278" s="126" t="s">
        <v>763</v>
      </c>
      <c r="K278" s="127">
        <v>166</v>
      </c>
      <c r="L278" s="128">
        <v>0.38604651162790699</v>
      </c>
      <c r="M278" s="129" t="s">
        <v>599</v>
      </c>
      <c r="N278" s="130">
        <v>42769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71</v>
      </c>
      <c r="B279" s="105">
        <v>42657</v>
      </c>
      <c r="C279" s="105"/>
      <c r="D279" s="106" t="s">
        <v>718</v>
      </c>
      <c r="E279" s="107" t="s">
        <v>623</v>
      </c>
      <c r="F279" s="108">
        <v>280</v>
      </c>
      <c r="G279" s="107"/>
      <c r="H279" s="107">
        <v>345</v>
      </c>
      <c r="I279" s="125">
        <v>345</v>
      </c>
      <c r="J279" s="126" t="s">
        <v>625</v>
      </c>
      <c r="K279" s="127">
        <f t="shared" ref="K279:K284" si="213">H279-F279</f>
        <v>65</v>
      </c>
      <c r="L279" s="128">
        <f>K279/F279</f>
        <v>0.23214285714285715</v>
      </c>
      <c r="M279" s="129" t="s">
        <v>599</v>
      </c>
      <c r="N279" s="130">
        <v>42814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72</v>
      </c>
      <c r="B280" s="105">
        <v>42657</v>
      </c>
      <c r="C280" s="105"/>
      <c r="D280" s="106" t="s">
        <v>719</v>
      </c>
      <c r="E280" s="107" t="s">
        <v>623</v>
      </c>
      <c r="F280" s="108">
        <v>245</v>
      </c>
      <c r="G280" s="107"/>
      <c r="H280" s="107">
        <v>325.5</v>
      </c>
      <c r="I280" s="125">
        <v>330</v>
      </c>
      <c r="J280" s="126" t="s">
        <v>720</v>
      </c>
      <c r="K280" s="127">
        <f t="shared" si="213"/>
        <v>80.5</v>
      </c>
      <c r="L280" s="128">
        <f>K280/F280</f>
        <v>0.32857142857142857</v>
      </c>
      <c r="M280" s="129" t="s">
        <v>599</v>
      </c>
      <c r="N280" s="130">
        <v>42769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73</v>
      </c>
      <c r="B281" s="105">
        <v>42660</v>
      </c>
      <c r="C281" s="105"/>
      <c r="D281" s="106" t="s">
        <v>349</v>
      </c>
      <c r="E281" s="107" t="s">
        <v>623</v>
      </c>
      <c r="F281" s="108">
        <v>125</v>
      </c>
      <c r="G281" s="107"/>
      <c r="H281" s="107">
        <v>160</v>
      </c>
      <c r="I281" s="125">
        <v>160</v>
      </c>
      <c r="J281" s="126" t="s">
        <v>682</v>
      </c>
      <c r="K281" s="127">
        <f t="shared" si="213"/>
        <v>35</v>
      </c>
      <c r="L281" s="128">
        <v>0.28000000000000003</v>
      </c>
      <c r="M281" s="129" t="s">
        <v>599</v>
      </c>
      <c r="N281" s="130">
        <v>42803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74</v>
      </c>
      <c r="B282" s="105">
        <v>42660</v>
      </c>
      <c r="C282" s="105"/>
      <c r="D282" s="106" t="s">
        <v>483</v>
      </c>
      <c r="E282" s="107" t="s">
        <v>623</v>
      </c>
      <c r="F282" s="108">
        <v>114</v>
      </c>
      <c r="G282" s="107"/>
      <c r="H282" s="107">
        <v>145</v>
      </c>
      <c r="I282" s="125">
        <v>145</v>
      </c>
      <c r="J282" s="126" t="s">
        <v>682</v>
      </c>
      <c r="K282" s="127">
        <f t="shared" si="213"/>
        <v>31</v>
      </c>
      <c r="L282" s="128">
        <f>K282/F282</f>
        <v>0.27192982456140352</v>
      </c>
      <c r="M282" s="129" t="s">
        <v>599</v>
      </c>
      <c r="N282" s="130">
        <v>42859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75</v>
      </c>
      <c r="B283" s="105">
        <v>42660</v>
      </c>
      <c r="C283" s="105"/>
      <c r="D283" s="106" t="s">
        <v>721</v>
      </c>
      <c r="E283" s="107" t="s">
        <v>623</v>
      </c>
      <c r="F283" s="108">
        <v>212</v>
      </c>
      <c r="G283" s="107"/>
      <c r="H283" s="107">
        <v>280</v>
      </c>
      <c r="I283" s="125">
        <v>276</v>
      </c>
      <c r="J283" s="126" t="s">
        <v>722</v>
      </c>
      <c r="K283" s="127">
        <f t="shared" si="213"/>
        <v>68</v>
      </c>
      <c r="L283" s="128">
        <f>K283/F283</f>
        <v>0.32075471698113206</v>
      </c>
      <c r="M283" s="129" t="s">
        <v>599</v>
      </c>
      <c r="N283" s="130">
        <v>42858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76</v>
      </c>
      <c r="B284" s="105">
        <v>42678</v>
      </c>
      <c r="C284" s="105"/>
      <c r="D284" s="106" t="s">
        <v>151</v>
      </c>
      <c r="E284" s="107" t="s">
        <v>623</v>
      </c>
      <c r="F284" s="108">
        <v>155</v>
      </c>
      <c r="G284" s="107"/>
      <c r="H284" s="107">
        <v>210</v>
      </c>
      <c r="I284" s="125">
        <v>210</v>
      </c>
      <c r="J284" s="126" t="s">
        <v>723</v>
      </c>
      <c r="K284" s="127">
        <f t="shared" si="213"/>
        <v>55</v>
      </c>
      <c r="L284" s="128">
        <f>K284/F284</f>
        <v>0.35483870967741937</v>
      </c>
      <c r="M284" s="129" t="s">
        <v>599</v>
      </c>
      <c r="N284" s="130">
        <v>42944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77</v>
      </c>
      <c r="B285" s="109">
        <v>42710</v>
      </c>
      <c r="C285" s="109"/>
      <c r="D285" s="110" t="s">
        <v>764</v>
      </c>
      <c r="E285" s="111" t="s">
        <v>623</v>
      </c>
      <c r="F285" s="112">
        <v>150.5</v>
      </c>
      <c r="G285" s="112"/>
      <c r="H285" s="113">
        <v>72.5</v>
      </c>
      <c r="I285" s="131">
        <v>174</v>
      </c>
      <c r="J285" s="132" t="s">
        <v>765</v>
      </c>
      <c r="K285" s="133">
        <v>-78</v>
      </c>
      <c r="L285" s="134">
        <v>-0.51827242524916906</v>
      </c>
      <c r="M285" s="135" t="s">
        <v>663</v>
      </c>
      <c r="N285" s="136">
        <v>43333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78</v>
      </c>
      <c r="B286" s="105">
        <v>42712</v>
      </c>
      <c r="C286" s="105"/>
      <c r="D286" s="106" t="s">
        <v>125</v>
      </c>
      <c r="E286" s="107" t="s">
        <v>623</v>
      </c>
      <c r="F286" s="108">
        <v>380</v>
      </c>
      <c r="G286" s="107"/>
      <c r="H286" s="107">
        <v>478</v>
      </c>
      <c r="I286" s="125">
        <v>468</v>
      </c>
      <c r="J286" s="126" t="s">
        <v>682</v>
      </c>
      <c r="K286" s="127">
        <f>H286-F286</f>
        <v>98</v>
      </c>
      <c r="L286" s="128">
        <f>K286/F286</f>
        <v>0.25789473684210529</v>
      </c>
      <c r="M286" s="129" t="s">
        <v>599</v>
      </c>
      <c r="N286" s="130">
        <v>43025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79</v>
      </c>
      <c r="B287" s="105">
        <v>42734</v>
      </c>
      <c r="C287" s="105"/>
      <c r="D287" s="106" t="s">
        <v>248</v>
      </c>
      <c r="E287" s="107" t="s">
        <v>623</v>
      </c>
      <c r="F287" s="108">
        <v>305</v>
      </c>
      <c r="G287" s="107"/>
      <c r="H287" s="107">
        <v>375</v>
      </c>
      <c r="I287" s="125">
        <v>375</v>
      </c>
      <c r="J287" s="126" t="s">
        <v>682</v>
      </c>
      <c r="K287" s="127">
        <f>H287-F287</f>
        <v>70</v>
      </c>
      <c r="L287" s="128">
        <f>K287/F287</f>
        <v>0.22950819672131148</v>
      </c>
      <c r="M287" s="129" t="s">
        <v>599</v>
      </c>
      <c r="N287" s="130">
        <v>42768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80</v>
      </c>
      <c r="B288" s="105">
        <v>42739</v>
      </c>
      <c r="C288" s="105"/>
      <c r="D288" s="106" t="s">
        <v>351</v>
      </c>
      <c r="E288" s="107" t="s">
        <v>623</v>
      </c>
      <c r="F288" s="108">
        <v>99.5</v>
      </c>
      <c r="G288" s="107"/>
      <c r="H288" s="107">
        <v>158</v>
      </c>
      <c r="I288" s="125">
        <v>158</v>
      </c>
      <c r="J288" s="126" t="s">
        <v>682</v>
      </c>
      <c r="K288" s="127">
        <f>H288-F288</f>
        <v>58.5</v>
      </c>
      <c r="L288" s="128">
        <f>K288/F288</f>
        <v>0.5879396984924623</v>
      </c>
      <c r="M288" s="129" t="s">
        <v>599</v>
      </c>
      <c r="N288" s="130">
        <v>42898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81</v>
      </c>
      <c r="B289" s="105">
        <v>42739</v>
      </c>
      <c r="C289" s="105"/>
      <c r="D289" s="106" t="s">
        <v>351</v>
      </c>
      <c r="E289" s="107" t="s">
        <v>623</v>
      </c>
      <c r="F289" s="108">
        <v>99.5</v>
      </c>
      <c r="G289" s="107"/>
      <c r="H289" s="107">
        <v>158</v>
      </c>
      <c r="I289" s="125">
        <v>158</v>
      </c>
      <c r="J289" s="126" t="s">
        <v>682</v>
      </c>
      <c r="K289" s="127">
        <v>58.5</v>
      </c>
      <c r="L289" s="128">
        <v>0.58793969849246197</v>
      </c>
      <c r="M289" s="129" t="s">
        <v>599</v>
      </c>
      <c r="N289" s="130">
        <v>42898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82</v>
      </c>
      <c r="B290" s="105">
        <v>42786</v>
      </c>
      <c r="C290" s="105"/>
      <c r="D290" s="106" t="s">
        <v>169</v>
      </c>
      <c r="E290" s="107" t="s">
        <v>623</v>
      </c>
      <c r="F290" s="108">
        <v>140.5</v>
      </c>
      <c r="G290" s="107"/>
      <c r="H290" s="107">
        <v>220</v>
      </c>
      <c r="I290" s="125">
        <v>220</v>
      </c>
      <c r="J290" s="126" t="s">
        <v>682</v>
      </c>
      <c r="K290" s="127">
        <f>H290-F290</f>
        <v>79.5</v>
      </c>
      <c r="L290" s="128">
        <f>K290/F290</f>
        <v>0.5658362989323843</v>
      </c>
      <c r="M290" s="129" t="s">
        <v>599</v>
      </c>
      <c r="N290" s="130">
        <v>42864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83</v>
      </c>
      <c r="B291" s="105">
        <v>42786</v>
      </c>
      <c r="C291" s="105"/>
      <c r="D291" s="106" t="s">
        <v>766</v>
      </c>
      <c r="E291" s="107" t="s">
        <v>623</v>
      </c>
      <c r="F291" s="108">
        <v>202.5</v>
      </c>
      <c r="G291" s="107"/>
      <c r="H291" s="107">
        <v>234</v>
      </c>
      <c r="I291" s="125">
        <v>234</v>
      </c>
      <c r="J291" s="126" t="s">
        <v>682</v>
      </c>
      <c r="K291" s="127">
        <v>31.5</v>
      </c>
      <c r="L291" s="128">
        <v>0.155555555555556</v>
      </c>
      <c r="M291" s="129" t="s">
        <v>599</v>
      </c>
      <c r="N291" s="130">
        <v>42836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84</v>
      </c>
      <c r="B292" s="105">
        <v>42818</v>
      </c>
      <c r="C292" s="105"/>
      <c r="D292" s="106" t="s">
        <v>557</v>
      </c>
      <c r="E292" s="107" t="s">
        <v>623</v>
      </c>
      <c r="F292" s="108">
        <v>300.5</v>
      </c>
      <c r="G292" s="107"/>
      <c r="H292" s="107">
        <v>417.5</v>
      </c>
      <c r="I292" s="125">
        <v>420</v>
      </c>
      <c r="J292" s="126" t="s">
        <v>724</v>
      </c>
      <c r="K292" s="127">
        <f>H292-F292</f>
        <v>117</v>
      </c>
      <c r="L292" s="128">
        <f>K292/F292</f>
        <v>0.38935108153078202</v>
      </c>
      <c r="M292" s="129" t="s">
        <v>599</v>
      </c>
      <c r="N292" s="130">
        <v>43070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85</v>
      </c>
      <c r="B293" s="105">
        <v>42818</v>
      </c>
      <c r="C293" s="105"/>
      <c r="D293" s="106" t="s">
        <v>762</v>
      </c>
      <c r="E293" s="107" t="s">
        <v>623</v>
      </c>
      <c r="F293" s="108">
        <v>850</v>
      </c>
      <c r="G293" s="107"/>
      <c r="H293" s="107">
        <v>1042.5</v>
      </c>
      <c r="I293" s="125">
        <v>1023</v>
      </c>
      <c r="J293" s="126" t="s">
        <v>767</v>
      </c>
      <c r="K293" s="127">
        <v>192.5</v>
      </c>
      <c r="L293" s="128">
        <v>0.22647058823529401</v>
      </c>
      <c r="M293" s="129" t="s">
        <v>599</v>
      </c>
      <c r="N293" s="130">
        <v>42830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86</v>
      </c>
      <c r="B294" s="105">
        <v>42830</v>
      </c>
      <c r="C294" s="105"/>
      <c r="D294" s="106" t="s">
        <v>501</v>
      </c>
      <c r="E294" s="107" t="s">
        <v>623</v>
      </c>
      <c r="F294" s="108">
        <v>785</v>
      </c>
      <c r="G294" s="107"/>
      <c r="H294" s="107">
        <v>930</v>
      </c>
      <c r="I294" s="125">
        <v>920</v>
      </c>
      <c r="J294" s="126" t="s">
        <v>725</v>
      </c>
      <c r="K294" s="127">
        <f>H294-F294</f>
        <v>145</v>
      </c>
      <c r="L294" s="128">
        <f>K294/F294</f>
        <v>0.18471337579617833</v>
      </c>
      <c r="M294" s="129" t="s">
        <v>599</v>
      </c>
      <c r="N294" s="130">
        <v>42976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87</v>
      </c>
      <c r="B295" s="109">
        <v>42831</v>
      </c>
      <c r="C295" s="109"/>
      <c r="D295" s="110" t="s">
        <v>768</v>
      </c>
      <c r="E295" s="111" t="s">
        <v>623</v>
      </c>
      <c r="F295" s="112">
        <v>40</v>
      </c>
      <c r="G295" s="112"/>
      <c r="H295" s="113">
        <v>13.1</v>
      </c>
      <c r="I295" s="131">
        <v>60</v>
      </c>
      <c r="J295" s="137" t="s">
        <v>769</v>
      </c>
      <c r="K295" s="133">
        <v>-26.9</v>
      </c>
      <c r="L295" s="134">
        <v>-0.67249999999999999</v>
      </c>
      <c r="M295" s="135" t="s">
        <v>663</v>
      </c>
      <c r="N295" s="136">
        <v>43138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88</v>
      </c>
      <c r="B296" s="105">
        <v>42837</v>
      </c>
      <c r="C296" s="105"/>
      <c r="D296" s="106" t="s">
        <v>88</v>
      </c>
      <c r="E296" s="107" t="s">
        <v>623</v>
      </c>
      <c r="F296" s="108">
        <v>289.5</v>
      </c>
      <c r="G296" s="107"/>
      <c r="H296" s="107">
        <v>354</v>
      </c>
      <c r="I296" s="125">
        <v>360</v>
      </c>
      <c r="J296" s="126" t="s">
        <v>726</v>
      </c>
      <c r="K296" s="127">
        <f t="shared" ref="K296:K304" si="214">H296-F296</f>
        <v>64.5</v>
      </c>
      <c r="L296" s="128">
        <f t="shared" ref="L296:L304" si="215">K296/F296</f>
        <v>0.22279792746113988</v>
      </c>
      <c r="M296" s="129" t="s">
        <v>599</v>
      </c>
      <c r="N296" s="130">
        <v>43040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2">
        <v>89</v>
      </c>
      <c r="B297" s="105">
        <v>42845</v>
      </c>
      <c r="C297" s="105"/>
      <c r="D297" s="106" t="s">
        <v>438</v>
      </c>
      <c r="E297" s="107" t="s">
        <v>623</v>
      </c>
      <c r="F297" s="108">
        <v>700</v>
      </c>
      <c r="G297" s="107"/>
      <c r="H297" s="107">
        <v>840</v>
      </c>
      <c r="I297" s="125">
        <v>840</v>
      </c>
      <c r="J297" s="126" t="s">
        <v>727</v>
      </c>
      <c r="K297" s="127">
        <f t="shared" si="214"/>
        <v>140</v>
      </c>
      <c r="L297" s="128">
        <f t="shared" si="215"/>
        <v>0.2</v>
      </c>
      <c r="M297" s="129" t="s">
        <v>599</v>
      </c>
      <c r="N297" s="130">
        <v>42893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2">
        <v>90</v>
      </c>
      <c r="B298" s="105">
        <v>42887</v>
      </c>
      <c r="C298" s="105"/>
      <c r="D298" s="147" t="s">
        <v>363</v>
      </c>
      <c r="E298" s="107" t="s">
        <v>623</v>
      </c>
      <c r="F298" s="108">
        <v>130</v>
      </c>
      <c r="G298" s="107"/>
      <c r="H298" s="107">
        <v>144.25</v>
      </c>
      <c r="I298" s="125">
        <v>170</v>
      </c>
      <c r="J298" s="126" t="s">
        <v>728</v>
      </c>
      <c r="K298" s="127">
        <f t="shared" si="214"/>
        <v>14.25</v>
      </c>
      <c r="L298" s="128">
        <f t="shared" si="215"/>
        <v>0.10961538461538461</v>
      </c>
      <c r="M298" s="129" t="s">
        <v>599</v>
      </c>
      <c r="N298" s="130">
        <v>43675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2">
        <v>91</v>
      </c>
      <c r="B299" s="105">
        <v>42901</v>
      </c>
      <c r="C299" s="105"/>
      <c r="D299" s="147" t="s">
        <v>729</v>
      </c>
      <c r="E299" s="107" t="s">
        <v>623</v>
      </c>
      <c r="F299" s="108">
        <v>214.5</v>
      </c>
      <c r="G299" s="107"/>
      <c r="H299" s="107">
        <v>262</v>
      </c>
      <c r="I299" s="125">
        <v>262</v>
      </c>
      <c r="J299" s="126" t="s">
        <v>730</v>
      </c>
      <c r="K299" s="127">
        <f t="shared" si="214"/>
        <v>47.5</v>
      </c>
      <c r="L299" s="128">
        <f t="shared" si="215"/>
        <v>0.22144522144522144</v>
      </c>
      <c r="M299" s="129" t="s">
        <v>599</v>
      </c>
      <c r="N299" s="130">
        <v>42977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4">
        <v>92</v>
      </c>
      <c r="B300" s="153">
        <v>42933</v>
      </c>
      <c r="C300" s="153"/>
      <c r="D300" s="154" t="s">
        <v>731</v>
      </c>
      <c r="E300" s="155" t="s">
        <v>623</v>
      </c>
      <c r="F300" s="156">
        <v>370</v>
      </c>
      <c r="G300" s="155"/>
      <c r="H300" s="155">
        <v>447.5</v>
      </c>
      <c r="I300" s="177">
        <v>450</v>
      </c>
      <c r="J300" s="230" t="s">
        <v>682</v>
      </c>
      <c r="K300" s="127">
        <f t="shared" si="214"/>
        <v>77.5</v>
      </c>
      <c r="L300" s="179">
        <f t="shared" si="215"/>
        <v>0.20945945945945946</v>
      </c>
      <c r="M300" s="180" t="s">
        <v>599</v>
      </c>
      <c r="N300" s="181">
        <v>43035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4">
        <v>93</v>
      </c>
      <c r="B301" s="153">
        <v>42943</v>
      </c>
      <c r="C301" s="153"/>
      <c r="D301" s="154" t="s">
        <v>167</v>
      </c>
      <c r="E301" s="155" t="s">
        <v>623</v>
      </c>
      <c r="F301" s="156">
        <v>657.5</v>
      </c>
      <c r="G301" s="155"/>
      <c r="H301" s="155">
        <v>825</v>
      </c>
      <c r="I301" s="177">
        <v>820</v>
      </c>
      <c r="J301" s="230" t="s">
        <v>682</v>
      </c>
      <c r="K301" s="127">
        <f t="shared" si="214"/>
        <v>167.5</v>
      </c>
      <c r="L301" s="179">
        <f t="shared" si="215"/>
        <v>0.25475285171102663</v>
      </c>
      <c r="M301" s="180" t="s">
        <v>599</v>
      </c>
      <c r="N301" s="181">
        <v>43090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94</v>
      </c>
      <c r="B302" s="105">
        <v>42964</v>
      </c>
      <c r="C302" s="105"/>
      <c r="D302" s="106" t="s">
        <v>368</v>
      </c>
      <c r="E302" s="107" t="s">
        <v>623</v>
      </c>
      <c r="F302" s="108">
        <v>605</v>
      </c>
      <c r="G302" s="107"/>
      <c r="H302" s="107">
        <v>750</v>
      </c>
      <c r="I302" s="125">
        <v>750</v>
      </c>
      <c r="J302" s="126" t="s">
        <v>725</v>
      </c>
      <c r="K302" s="127">
        <f t="shared" si="214"/>
        <v>145</v>
      </c>
      <c r="L302" s="128">
        <f t="shared" si="215"/>
        <v>0.23966942148760331</v>
      </c>
      <c r="M302" s="129" t="s">
        <v>599</v>
      </c>
      <c r="N302" s="130">
        <v>43027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65">
        <v>95</v>
      </c>
      <c r="B303" s="148">
        <v>42979</v>
      </c>
      <c r="C303" s="148"/>
      <c r="D303" s="149" t="s">
        <v>509</v>
      </c>
      <c r="E303" s="150" t="s">
        <v>623</v>
      </c>
      <c r="F303" s="151">
        <v>255</v>
      </c>
      <c r="G303" s="152"/>
      <c r="H303" s="152">
        <v>217.25</v>
      </c>
      <c r="I303" s="152">
        <v>320</v>
      </c>
      <c r="J303" s="174" t="s">
        <v>732</v>
      </c>
      <c r="K303" s="133">
        <f t="shared" si="214"/>
        <v>-37.75</v>
      </c>
      <c r="L303" s="175">
        <f t="shared" si="215"/>
        <v>-0.14803921568627451</v>
      </c>
      <c r="M303" s="135" t="s">
        <v>663</v>
      </c>
      <c r="N303" s="176">
        <v>43661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2">
        <v>96</v>
      </c>
      <c r="B304" s="105">
        <v>42997</v>
      </c>
      <c r="C304" s="105"/>
      <c r="D304" s="106" t="s">
        <v>733</v>
      </c>
      <c r="E304" s="107" t="s">
        <v>623</v>
      </c>
      <c r="F304" s="108">
        <v>215</v>
      </c>
      <c r="G304" s="107"/>
      <c r="H304" s="107">
        <v>258</v>
      </c>
      <c r="I304" s="125">
        <v>258</v>
      </c>
      <c r="J304" s="126" t="s">
        <v>682</v>
      </c>
      <c r="K304" s="127">
        <f t="shared" si="214"/>
        <v>43</v>
      </c>
      <c r="L304" s="128">
        <f t="shared" si="215"/>
        <v>0.2</v>
      </c>
      <c r="M304" s="129" t="s">
        <v>599</v>
      </c>
      <c r="N304" s="130">
        <v>43040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2">
        <v>97</v>
      </c>
      <c r="B305" s="105">
        <v>42997</v>
      </c>
      <c r="C305" s="105"/>
      <c r="D305" s="106" t="s">
        <v>733</v>
      </c>
      <c r="E305" s="107" t="s">
        <v>623</v>
      </c>
      <c r="F305" s="108">
        <v>215</v>
      </c>
      <c r="G305" s="107"/>
      <c r="H305" s="107">
        <v>258</v>
      </c>
      <c r="I305" s="125">
        <v>258</v>
      </c>
      <c r="J305" s="230" t="s">
        <v>682</v>
      </c>
      <c r="K305" s="127">
        <v>43</v>
      </c>
      <c r="L305" s="128">
        <v>0.2</v>
      </c>
      <c r="M305" s="129" t="s">
        <v>599</v>
      </c>
      <c r="N305" s="130">
        <v>43040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98</v>
      </c>
      <c r="B306" s="206">
        <v>42998</v>
      </c>
      <c r="C306" s="206"/>
      <c r="D306" s="374" t="s">
        <v>2979</v>
      </c>
      <c r="E306" s="207" t="s">
        <v>623</v>
      </c>
      <c r="F306" s="208">
        <v>75</v>
      </c>
      <c r="G306" s="207"/>
      <c r="H306" s="207">
        <v>90</v>
      </c>
      <c r="I306" s="231">
        <v>90</v>
      </c>
      <c r="J306" s="126" t="s">
        <v>734</v>
      </c>
      <c r="K306" s="127">
        <f t="shared" ref="K306:K311" si="216">H306-F306</f>
        <v>15</v>
      </c>
      <c r="L306" s="128">
        <f t="shared" ref="L306:L311" si="217">K306/F306</f>
        <v>0.2</v>
      </c>
      <c r="M306" s="129" t="s">
        <v>599</v>
      </c>
      <c r="N306" s="130">
        <v>43019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4">
        <v>99</v>
      </c>
      <c r="B307" s="153">
        <v>43011</v>
      </c>
      <c r="C307" s="153"/>
      <c r="D307" s="154" t="s">
        <v>735</v>
      </c>
      <c r="E307" s="155" t="s">
        <v>623</v>
      </c>
      <c r="F307" s="156">
        <v>315</v>
      </c>
      <c r="G307" s="155"/>
      <c r="H307" s="155">
        <v>392</v>
      </c>
      <c r="I307" s="177">
        <v>384</v>
      </c>
      <c r="J307" s="230" t="s">
        <v>736</v>
      </c>
      <c r="K307" s="127">
        <f t="shared" si="216"/>
        <v>77</v>
      </c>
      <c r="L307" s="179">
        <f t="shared" si="217"/>
        <v>0.24444444444444444</v>
      </c>
      <c r="M307" s="180" t="s">
        <v>599</v>
      </c>
      <c r="N307" s="181">
        <v>43017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4">
        <v>100</v>
      </c>
      <c r="B308" s="153">
        <v>43013</v>
      </c>
      <c r="C308" s="153"/>
      <c r="D308" s="154" t="s">
        <v>737</v>
      </c>
      <c r="E308" s="155" t="s">
        <v>623</v>
      </c>
      <c r="F308" s="156">
        <v>145</v>
      </c>
      <c r="G308" s="155"/>
      <c r="H308" s="155">
        <v>179</v>
      </c>
      <c r="I308" s="177">
        <v>180</v>
      </c>
      <c r="J308" s="230" t="s">
        <v>613</v>
      </c>
      <c r="K308" s="127">
        <f t="shared" si="216"/>
        <v>34</v>
      </c>
      <c r="L308" s="179">
        <f t="shared" si="217"/>
        <v>0.23448275862068965</v>
      </c>
      <c r="M308" s="180" t="s">
        <v>599</v>
      </c>
      <c r="N308" s="181">
        <v>43025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4">
        <v>101</v>
      </c>
      <c r="B309" s="153">
        <v>43014</v>
      </c>
      <c r="C309" s="153"/>
      <c r="D309" s="154" t="s">
        <v>339</v>
      </c>
      <c r="E309" s="155" t="s">
        <v>623</v>
      </c>
      <c r="F309" s="156">
        <v>256</v>
      </c>
      <c r="G309" s="155"/>
      <c r="H309" s="155">
        <v>323</v>
      </c>
      <c r="I309" s="177">
        <v>320</v>
      </c>
      <c r="J309" s="230" t="s">
        <v>682</v>
      </c>
      <c r="K309" s="127">
        <f t="shared" si="216"/>
        <v>67</v>
      </c>
      <c r="L309" s="179">
        <f t="shared" si="217"/>
        <v>0.26171875</v>
      </c>
      <c r="M309" s="180" t="s">
        <v>599</v>
      </c>
      <c r="N309" s="181">
        <v>43067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102</v>
      </c>
      <c r="B310" s="153">
        <v>43017</v>
      </c>
      <c r="C310" s="153"/>
      <c r="D310" s="154" t="s">
        <v>360</v>
      </c>
      <c r="E310" s="155" t="s">
        <v>623</v>
      </c>
      <c r="F310" s="156">
        <v>137.5</v>
      </c>
      <c r="G310" s="155"/>
      <c r="H310" s="155">
        <v>184</v>
      </c>
      <c r="I310" s="177">
        <v>183</v>
      </c>
      <c r="J310" s="178" t="s">
        <v>738</v>
      </c>
      <c r="K310" s="127">
        <f t="shared" si="216"/>
        <v>46.5</v>
      </c>
      <c r="L310" s="179">
        <f t="shared" si="217"/>
        <v>0.33818181818181819</v>
      </c>
      <c r="M310" s="180" t="s">
        <v>599</v>
      </c>
      <c r="N310" s="181">
        <v>43108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103</v>
      </c>
      <c r="B311" s="153">
        <v>43018</v>
      </c>
      <c r="C311" s="153"/>
      <c r="D311" s="154" t="s">
        <v>739</v>
      </c>
      <c r="E311" s="155" t="s">
        <v>623</v>
      </c>
      <c r="F311" s="156">
        <v>125.5</v>
      </c>
      <c r="G311" s="155"/>
      <c r="H311" s="155">
        <v>158</v>
      </c>
      <c r="I311" s="177">
        <v>155</v>
      </c>
      <c r="J311" s="178" t="s">
        <v>740</v>
      </c>
      <c r="K311" s="127">
        <f t="shared" si="216"/>
        <v>32.5</v>
      </c>
      <c r="L311" s="179">
        <f t="shared" si="217"/>
        <v>0.25896414342629481</v>
      </c>
      <c r="M311" s="180" t="s">
        <v>599</v>
      </c>
      <c r="N311" s="181">
        <v>43067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4">
        <v>104</v>
      </c>
      <c r="B312" s="153">
        <v>43018</v>
      </c>
      <c r="C312" s="153"/>
      <c r="D312" s="154" t="s">
        <v>770</v>
      </c>
      <c r="E312" s="155" t="s">
        <v>623</v>
      </c>
      <c r="F312" s="156">
        <v>895</v>
      </c>
      <c r="G312" s="155"/>
      <c r="H312" s="155">
        <v>1122.5</v>
      </c>
      <c r="I312" s="177">
        <v>1078</v>
      </c>
      <c r="J312" s="178" t="s">
        <v>771</v>
      </c>
      <c r="K312" s="127">
        <v>227.5</v>
      </c>
      <c r="L312" s="179">
        <v>0.25418994413407803</v>
      </c>
      <c r="M312" s="180" t="s">
        <v>599</v>
      </c>
      <c r="N312" s="181">
        <v>43117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105</v>
      </c>
      <c r="B313" s="153">
        <v>43020</v>
      </c>
      <c r="C313" s="153"/>
      <c r="D313" s="154" t="s">
        <v>347</v>
      </c>
      <c r="E313" s="155" t="s">
        <v>623</v>
      </c>
      <c r="F313" s="156">
        <v>525</v>
      </c>
      <c r="G313" s="155"/>
      <c r="H313" s="155">
        <v>629</v>
      </c>
      <c r="I313" s="177">
        <v>629</v>
      </c>
      <c r="J313" s="230" t="s">
        <v>682</v>
      </c>
      <c r="K313" s="127">
        <v>104</v>
      </c>
      <c r="L313" s="179">
        <v>0.19809523809523799</v>
      </c>
      <c r="M313" s="180" t="s">
        <v>599</v>
      </c>
      <c r="N313" s="181">
        <v>43119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106</v>
      </c>
      <c r="B314" s="153">
        <v>43046</v>
      </c>
      <c r="C314" s="153"/>
      <c r="D314" s="154" t="s">
        <v>393</v>
      </c>
      <c r="E314" s="155" t="s">
        <v>623</v>
      </c>
      <c r="F314" s="156">
        <v>740</v>
      </c>
      <c r="G314" s="155"/>
      <c r="H314" s="155">
        <v>892.5</v>
      </c>
      <c r="I314" s="177">
        <v>900</v>
      </c>
      <c r="J314" s="178" t="s">
        <v>741</v>
      </c>
      <c r="K314" s="127">
        <f>H314-F314</f>
        <v>152.5</v>
      </c>
      <c r="L314" s="179">
        <f>K314/F314</f>
        <v>0.20608108108108109</v>
      </c>
      <c r="M314" s="180" t="s">
        <v>599</v>
      </c>
      <c r="N314" s="181">
        <v>43052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2">
        <v>107</v>
      </c>
      <c r="B315" s="105">
        <v>43073</v>
      </c>
      <c r="C315" s="105"/>
      <c r="D315" s="106" t="s">
        <v>742</v>
      </c>
      <c r="E315" s="107" t="s">
        <v>623</v>
      </c>
      <c r="F315" s="108">
        <v>118.5</v>
      </c>
      <c r="G315" s="107"/>
      <c r="H315" s="107">
        <v>143.5</v>
      </c>
      <c r="I315" s="125">
        <v>145</v>
      </c>
      <c r="J315" s="140" t="s">
        <v>743</v>
      </c>
      <c r="K315" s="127">
        <f>H315-F315</f>
        <v>25</v>
      </c>
      <c r="L315" s="128">
        <f>K315/F315</f>
        <v>0.2109704641350211</v>
      </c>
      <c r="M315" s="129" t="s">
        <v>599</v>
      </c>
      <c r="N315" s="130">
        <v>43097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108</v>
      </c>
      <c r="B316" s="109">
        <v>43090</v>
      </c>
      <c r="C316" s="109"/>
      <c r="D316" s="157" t="s">
        <v>443</v>
      </c>
      <c r="E316" s="111" t="s">
        <v>623</v>
      </c>
      <c r="F316" s="112">
        <v>715</v>
      </c>
      <c r="G316" s="112"/>
      <c r="H316" s="113">
        <v>500</v>
      </c>
      <c r="I316" s="131">
        <v>872</v>
      </c>
      <c r="J316" s="137" t="s">
        <v>744</v>
      </c>
      <c r="K316" s="133">
        <f>H316-F316</f>
        <v>-215</v>
      </c>
      <c r="L316" s="134">
        <f>K316/F316</f>
        <v>-0.30069930069930068</v>
      </c>
      <c r="M316" s="135" t="s">
        <v>663</v>
      </c>
      <c r="N316" s="136">
        <v>43670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2">
        <v>109</v>
      </c>
      <c r="B317" s="105">
        <v>43098</v>
      </c>
      <c r="C317" s="105"/>
      <c r="D317" s="106" t="s">
        <v>735</v>
      </c>
      <c r="E317" s="107" t="s">
        <v>623</v>
      </c>
      <c r="F317" s="108">
        <v>435</v>
      </c>
      <c r="G317" s="107"/>
      <c r="H317" s="107">
        <v>542.5</v>
      </c>
      <c r="I317" s="125">
        <v>539</v>
      </c>
      <c r="J317" s="140" t="s">
        <v>682</v>
      </c>
      <c r="K317" s="127">
        <v>107.5</v>
      </c>
      <c r="L317" s="128">
        <v>0.247126436781609</v>
      </c>
      <c r="M317" s="129" t="s">
        <v>599</v>
      </c>
      <c r="N317" s="130">
        <v>43206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2">
        <v>110</v>
      </c>
      <c r="B318" s="105">
        <v>43098</v>
      </c>
      <c r="C318" s="105"/>
      <c r="D318" s="106" t="s">
        <v>571</v>
      </c>
      <c r="E318" s="107" t="s">
        <v>623</v>
      </c>
      <c r="F318" s="108">
        <v>885</v>
      </c>
      <c r="G318" s="107"/>
      <c r="H318" s="107">
        <v>1090</v>
      </c>
      <c r="I318" s="125">
        <v>1084</v>
      </c>
      <c r="J318" s="140" t="s">
        <v>682</v>
      </c>
      <c r="K318" s="127">
        <v>205</v>
      </c>
      <c r="L318" s="128">
        <v>0.23163841807909599</v>
      </c>
      <c r="M318" s="129" t="s">
        <v>599</v>
      </c>
      <c r="N318" s="130">
        <v>43213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6">
        <v>111</v>
      </c>
      <c r="B319" s="347">
        <v>43192</v>
      </c>
      <c r="C319" s="347"/>
      <c r="D319" s="115" t="s">
        <v>752</v>
      </c>
      <c r="E319" s="350" t="s">
        <v>623</v>
      </c>
      <c r="F319" s="353">
        <v>478.5</v>
      </c>
      <c r="G319" s="350"/>
      <c r="H319" s="350">
        <v>442</v>
      </c>
      <c r="I319" s="356">
        <v>613</v>
      </c>
      <c r="J319" s="383" t="s">
        <v>3403</v>
      </c>
      <c r="K319" s="133">
        <f>H319-F319</f>
        <v>-36.5</v>
      </c>
      <c r="L319" s="134">
        <f>K319/F319</f>
        <v>-7.6280041797283177E-2</v>
      </c>
      <c r="M319" s="135" t="s">
        <v>663</v>
      </c>
      <c r="N319" s="136">
        <v>43762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3">
        <v>112</v>
      </c>
      <c r="B320" s="109">
        <v>43194</v>
      </c>
      <c r="C320" s="109"/>
      <c r="D320" s="373" t="s">
        <v>2978</v>
      </c>
      <c r="E320" s="111" t="s">
        <v>623</v>
      </c>
      <c r="F320" s="112">
        <f>141.5-7.3</f>
        <v>134.19999999999999</v>
      </c>
      <c r="G320" s="112"/>
      <c r="H320" s="113">
        <v>77</v>
      </c>
      <c r="I320" s="131">
        <v>180</v>
      </c>
      <c r="J320" s="383" t="s">
        <v>3402</v>
      </c>
      <c r="K320" s="133">
        <f>H320-F320</f>
        <v>-57.199999999999989</v>
      </c>
      <c r="L320" s="134">
        <f>K320/F320</f>
        <v>-0.42622950819672129</v>
      </c>
      <c r="M320" s="135" t="s">
        <v>663</v>
      </c>
      <c r="N320" s="136">
        <v>43522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3">
        <v>113</v>
      </c>
      <c r="B321" s="109">
        <v>43209</v>
      </c>
      <c r="C321" s="109"/>
      <c r="D321" s="110" t="s">
        <v>745</v>
      </c>
      <c r="E321" s="111" t="s">
        <v>623</v>
      </c>
      <c r="F321" s="112">
        <v>430</v>
      </c>
      <c r="G321" s="112"/>
      <c r="H321" s="113">
        <v>220</v>
      </c>
      <c r="I321" s="131">
        <v>537</v>
      </c>
      <c r="J321" s="137" t="s">
        <v>746</v>
      </c>
      <c r="K321" s="133">
        <f>H321-F321</f>
        <v>-210</v>
      </c>
      <c r="L321" s="134">
        <f>K321/F321</f>
        <v>-0.48837209302325579</v>
      </c>
      <c r="M321" s="135" t="s">
        <v>663</v>
      </c>
      <c r="N321" s="136">
        <v>43252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7">
        <v>114</v>
      </c>
      <c r="B322" s="158">
        <v>43220</v>
      </c>
      <c r="C322" s="158"/>
      <c r="D322" s="159" t="s">
        <v>394</v>
      </c>
      <c r="E322" s="160" t="s">
        <v>623</v>
      </c>
      <c r="F322" s="162">
        <v>153.5</v>
      </c>
      <c r="G322" s="162"/>
      <c r="H322" s="162">
        <v>196</v>
      </c>
      <c r="I322" s="162">
        <v>196</v>
      </c>
      <c r="J322" s="358" t="s">
        <v>3494</v>
      </c>
      <c r="K322" s="182">
        <f>H322-F322</f>
        <v>42.5</v>
      </c>
      <c r="L322" s="183">
        <f>K322/F322</f>
        <v>0.27687296416938112</v>
      </c>
      <c r="M322" s="161" t="s">
        <v>599</v>
      </c>
      <c r="N322" s="184">
        <v>43605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3">
        <v>115</v>
      </c>
      <c r="B323" s="109">
        <v>43306</v>
      </c>
      <c r="C323" s="109"/>
      <c r="D323" s="110" t="s">
        <v>768</v>
      </c>
      <c r="E323" s="111" t="s">
        <v>623</v>
      </c>
      <c r="F323" s="112">
        <v>27.5</v>
      </c>
      <c r="G323" s="112"/>
      <c r="H323" s="113">
        <v>13.1</v>
      </c>
      <c r="I323" s="131">
        <v>60</v>
      </c>
      <c r="J323" s="137" t="s">
        <v>772</v>
      </c>
      <c r="K323" s="133">
        <v>-14.4</v>
      </c>
      <c r="L323" s="134">
        <v>-0.52363636363636401</v>
      </c>
      <c r="M323" s="135" t="s">
        <v>663</v>
      </c>
      <c r="N323" s="136">
        <v>43138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6">
        <v>116</v>
      </c>
      <c r="B324" s="347">
        <v>43318</v>
      </c>
      <c r="C324" s="347"/>
      <c r="D324" s="115" t="s">
        <v>747</v>
      </c>
      <c r="E324" s="350" t="s">
        <v>623</v>
      </c>
      <c r="F324" s="350">
        <v>148.5</v>
      </c>
      <c r="G324" s="350"/>
      <c r="H324" s="350">
        <v>102</v>
      </c>
      <c r="I324" s="356">
        <v>182</v>
      </c>
      <c r="J324" s="137" t="s">
        <v>3493</v>
      </c>
      <c r="K324" s="133">
        <f>H324-F324</f>
        <v>-46.5</v>
      </c>
      <c r="L324" s="134">
        <f>K324/F324</f>
        <v>-0.31313131313131315</v>
      </c>
      <c r="M324" s="135" t="s">
        <v>663</v>
      </c>
      <c r="N324" s="136">
        <v>43661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2">
        <v>117</v>
      </c>
      <c r="B325" s="105">
        <v>43335</v>
      </c>
      <c r="C325" s="105"/>
      <c r="D325" s="106" t="s">
        <v>773</v>
      </c>
      <c r="E325" s="107" t="s">
        <v>623</v>
      </c>
      <c r="F325" s="155">
        <v>285</v>
      </c>
      <c r="G325" s="107"/>
      <c r="H325" s="107">
        <v>355</v>
      </c>
      <c r="I325" s="125">
        <v>364</v>
      </c>
      <c r="J325" s="140" t="s">
        <v>774</v>
      </c>
      <c r="K325" s="127">
        <v>70</v>
      </c>
      <c r="L325" s="128">
        <v>0.24561403508771901</v>
      </c>
      <c r="M325" s="129" t="s">
        <v>599</v>
      </c>
      <c r="N325" s="130">
        <v>43455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2">
        <v>118</v>
      </c>
      <c r="B326" s="105">
        <v>43341</v>
      </c>
      <c r="C326" s="105"/>
      <c r="D326" s="106" t="s">
        <v>384</v>
      </c>
      <c r="E326" s="107" t="s">
        <v>623</v>
      </c>
      <c r="F326" s="155">
        <v>525</v>
      </c>
      <c r="G326" s="107"/>
      <c r="H326" s="107">
        <v>585</v>
      </c>
      <c r="I326" s="125">
        <v>635</v>
      </c>
      <c r="J326" s="140" t="s">
        <v>748</v>
      </c>
      <c r="K326" s="127">
        <f t="shared" ref="K326:K338" si="218">H326-F326</f>
        <v>60</v>
      </c>
      <c r="L326" s="128">
        <f t="shared" ref="L326:L338" si="219">K326/F326</f>
        <v>0.11428571428571428</v>
      </c>
      <c r="M326" s="129" t="s">
        <v>599</v>
      </c>
      <c r="N326" s="130">
        <v>43662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2">
        <v>119</v>
      </c>
      <c r="B327" s="105">
        <v>43395</v>
      </c>
      <c r="C327" s="105"/>
      <c r="D327" s="106" t="s">
        <v>368</v>
      </c>
      <c r="E327" s="107" t="s">
        <v>623</v>
      </c>
      <c r="F327" s="155">
        <v>475</v>
      </c>
      <c r="G327" s="107"/>
      <c r="H327" s="107">
        <v>574</v>
      </c>
      <c r="I327" s="125">
        <v>570</v>
      </c>
      <c r="J327" s="140" t="s">
        <v>682</v>
      </c>
      <c r="K327" s="127">
        <f t="shared" si="218"/>
        <v>99</v>
      </c>
      <c r="L327" s="128">
        <f t="shared" si="219"/>
        <v>0.20842105263157895</v>
      </c>
      <c r="M327" s="129" t="s">
        <v>599</v>
      </c>
      <c r="N327" s="130">
        <v>43403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4">
        <v>120</v>
      </c>
      <c r="B328" s="153">
        <v>43397</v>
      </c>
      <c r="C328" s="153"/>
      <c r="D328" s="400" t="s">
        <v>391</v>
      </c>
      <c r="E328" s="155" t="s">
        <v>623</v>
      </c>
      <c r="F328" s="155">
        <v>707.5</v>
      </c>
      <c r="G328" s="155"/>
      <c r="H328" s="155">
        <v>872</v>
      </c>
      <c r="I328" s="177">
        <v>872</v>
      </c>
      <c r="J328" s="178" t="s">
        <v>682</v>
      </c>
      <c r="K328" s="127">
        <f t="shared" si="218"/>
        <v>164.5</v>
      </c>
      <c r="L328" s="179">
        <f t="shared" si="219"/>
        <v>0.23250883392226149</v>
      </c>
      <c r="M328" s="180" t="s">
        <v>599</v>
      </c>
      <c r="N328" s="181">
        <v>43482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4">
        <v>121</v>
      </c>
      <c r="B329" s="153">
        <v>43398</v>
      </c>
      <c r="C329" s="153"/>
      <c r="D329" s="400" t="s">
        <v>348</v>
      </c>
      <c r="E329" s="155" t="s">
        <v>623</v>
      </c>
      <c r="F329" s="155">
        <v>162</v>
      </c>
      <c r="G329" s="155"/>
      <c r="H329" s="155">
        <v>204</v>
      </c>
      <c r="I329" s="177">
        <v>209</v>
      </c>
      <c r="J329" s="178" t="s">
        <v>3492</v>
      </c>
      <c r="K329" s="127">
        <f t="shared" si="218"/>
        <v>42</v>
      </c>
      <c r="L329" s="179">
        <f t="shared" si="219"/>
        <v>0.25925925925925924</v>
      </c>
      <c r="M329" s="180" t="s">
        <v>599</v>
      </c>
      <c r="N329" s="181">
        <v>43539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122</v>
      </c>
      <c r="B330" s="206">
        <v>43399</v>
      </c>
      <c r="C330" s="206"/>
      <c r="D330" s="154" t="s">
        <v>495</v>
      </c>
      <c r="E330" s="207" t="s">
        <v>623</v>
      </c>
      <c r="F330" s="207">
        <v>240</v>
      </c>
      <c r="G330" s="207"/>
      <c r="H330" s="207">
        <v>297</v>
      </c>
      <c r="I330" s="231">
        <v>297</v>
      </c>
      <c r="J330" s="178" t="s">
        <v>682</v>
      </c>
      <c r="K330" s="232">
        <f t="shared" si="218"/>
        <v>57</v>
      </c>
      <c r="L330" s="233">
        <f t="shared" si="219"/>
        <v>0.23749999999999999</v>
      </c>
      <c r="M330" s="234" t="s">
        <v>599</v>
      </c>
      <c r="N330" s="235">
        <v>43417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2">
        <v>123</v>
      </c>
      <c r="B331" s="105">
        <v>43439</v>
      </c>
      <c r="C331" s="105"/>
      <c r="D331" s="147" t="s">
        <v>749</v>
      </c>
      <c r="E331" s="107" t="s">
        <v>623</v>
      </c>
      <c r="F331" s="107">
        <v>202.5</v>
      </c>
      <c r="G331" s="107"/>
      <c r="H331" s="107">
        <v>255</v>
      </c>
      <c r="I331" s="125">
        <v>252</v>
      </c>
      <c r="J331" s="140" t="s">
        <v>682</v>
      </c>
      <c r="K331" s="127">
        <f t="shared" si="218"/>
        <v>52.5</v>
      </c>
      <c r="L331" s="128">
        <f t="shared" si="219"/>
        <v>0.25925925925925924</v>
      </c>
      <c r="M331" s="129" t="s">
        <v>599</v>
      </c>
      <c r="N331" s="130">
        <v>43542</v>
      </c>
      <c r="O331" s="57"/>
      <c r="P331" s="16"/>
      <c r="Q331" s="16"/>
      <c r="R331" s="93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5">
        <v>124</v>
      </c>
      <c r="B332" s="206">
        <v>43465</v>
      </c>
      <c r="C332" s="105"/>
      <c r="D332" s="400" t="s">
        <v>423</v>
      </c>
      <c r="E332" s="207" t="s">
        <v>623</v>
      </c>
      <c r="F332" s="207">
        <v>710</v>
      </c>
      <c r="G332" s="207"/>
      <c r="H332" s="207">
        <v>866</v>
      </c>
      <c r="I332" s="231">
        <v>866</v>
      </c>
      <c r="J332" s="178" t="s">
        <v>682</v>
      </c>
      <c r="K332" s="127">
        <f t="shared" si="218"/>
        <v>156</v>
      </c>
      <c r="L332" s="128">
        <f t="shared" si="219"/>
        <v>0.21971830985915494</v>
      </c>
      <c r="M332" s="129" t="s">
        <v>599</v>
      </c>
      <c r="N332" s="361">
        <v>43553</v>
      </c>
      <c r="O332" s="57"/>
      <c r="P332" s="16"/>
      <c r="Q332" s="16"/>
      <c r="R332" s="17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125</v>
      </c>
      <c r="B333" s="206">
        <v>43522</v>
      </c>
      <c r="C333" s="206"/>
      <c r="D333" s="400" t="s">
        <v>141</v>
      </c>
      <c r="E333" s="207" t="s">
        <v>623</v>
      </c>
      <c r="F333" s="207">
        <v>337.25</v>
      </c>
      <c r="G333" s="207"/>
      <c r="H333" s="207">
        <v>398.5</v>
      </c>
      <c r="I333" s="231">
        <v>411</v>
      </c>
      <c r="J333" s="140" t="s">
        <v>3491</v>
      </c>
      <c r="K333" s="127">
        <f t="shared" si="218"/>
        <v>61.25</v>
      </c>
      <c r="L333" s="128">
        <f t="shared" si="219"/>
        <v>0.1816160118606375</v>
      </c>
      <c r="M333" s="129" t="s">
        <v>599</v>
      </c>
      <c r="N333" s="361">
        <v>43760</v>
      </c>
      <c r="O333" s="57"/>
      <c r="P333" s="16"/>
      <c r="Q333" s="16"/>
      <c r="R333" s="93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8">
        <v>126</v>
      </c>
      <c r="B334" s="163">
        <v>43559</v>
      </c>
      <c r="C334" s="163"/>
      <c r="D334" s="164" t="s">
        <v>410</v>
      </c>
      <c r="E334" s="165" t="s">
        <v>623</v>
      </c>
      <c r="F334" s="165">
        <v>130</v>
      </c>
      <c r="G334" s="165"/>
      <c r="H334" s="165">
        <v>65</v>
      </c>
      <c r="I334" s="185">
        <v>158</v>
      </c>
      <c r="J334" s="137" t="s">
        <v>750</v>
      </c>
      <c r="K334" s="133">
        <f t="shared" si="218"/>
        <v>-65</v>
      </c>
      <c r="L334" s="134">
        <f t="shared" si="219"/>
        <v>-0.5</v>
      </c>
      <c r="M334" s="135" t="s">
        <v>663</v>
      </c>
      <c r="N334" s="136">
        <v>43726</v>
      </c>
      <c r="O334" s="57"/>
      <c r="P334" s="16"/>
      <c r="Q334" s="16"/>
      <c r="R334" s="17" t="s">
        <v>753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69">
        <v>127</v>
      </c>
      <c r="B335" s="186">
        <v>43017</v>
      </c>
      <c r="C335" s="186"/>
      <c r="D335" s="187" t="s">
        <v>169</v>
      </c>
      <c r="E335" s="188" t="s">
        <v>623</v>
      </c>
      <c r="F335" s="189">
        <v>141.5</v>
      </c>
      <c r="G335" s="190"/>
      <c r="H335" s="190">
        <v>183.5</v>
      </c>
      <c r="I335" s="190">
        <v>210</v>
      </c>
      <c r="J335" s="217" t="s">
        <v>3440</v>
      </c>
      <c r="K335" s="218">
        <f t="shared" si="218"/>
        <v>42</v>
      </c>
      <c r="L335" s="219">
        <f t="shared" si="219"/>
        <v>0.29681978798586572</v>
      </c>
      <c r="M335" s="189" t="s">
        <v>599</v>
      </c>
      <c r="N335" s="220">
        <v>43042</v>
      </c>
      <c r="O335" s="57"/>
      <c r="P335" s="16"/>
      <c r="Q335" s="16"/>
      <c r="R335" s="93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68">
        <v>128</v>
      </c>
      <c r="B336" s="163">
        <v>43074</v>
      </c>
      <c r="C336" s="163"/>
      <c r="D336" s="164" t="s">
        <v>303</v>
      </c>
      <c r="E336" s="165" t="s">
        <v>623</v>
      </c>
      <c r="F336" s="166">
        <v>172</v>
      </c>
      <c r="G336" s="165"/>
      <c r="H336" s="165">
        <v>155.25</v>
      </c>
      <c r="I336" s="185">
        <v>230</v>
      </c>
      <c r="J336" s="383" t="s">
        <v>3400</v>
      </c>
      <c r="K336" s="133">
        <f t="shared" ref="K336" si="220">H336-F336</f>
        <v>-16.75</v>
      </c>
      <c r="L336" s="134">
        <f t="shared" ref="L336" si="221">K336/F336</f>
        <v>-9.7383720930232565E-2</v>
      </c>
      <c r="M336" s="135" t="s">
        <v>663</v>
      </c>
      <c r="N336" s="136">
        <v>43787</v>
      </c>
      <c r="O336" s="57"/>
      <c r="P336" s="16"/>
      <c r="Q336" s="16"/>
      <c r="R336" s="17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9">
        <v>129</v>
      </c>
      <c r="B337" s="186">
        <v>43398</v>
      </c>
      <c r="C337" s="186"/>
      <c r="D337" s="187" t="s">
        <v>104</v>
      </c>
      <c r="E337" s="188" t="s">
        <v>623</v>
      </c>
      <c r="F337" s="190">
        <v>698.5</v>
      </c>
      <c r="G337" s="190"/>
      <c r="H337" s="190">
        <v>850</v>
      </c>
      <c r="I337" s="190">
        <v>890</v>
      </c>
      <c r="J337" s="221" t="s">
        <v>3488</v>
      </c>
      <c r="K337" s="218">
        <f t="shared" si="218"/>
        <v>151.5</v>
      </c>
      <c r="L337" s="219">
        <f t="shared" si="219"/>
        <v>0.21689334287759485</v>
      </c>
      <c r="M337" s="189" t="s">
        <v>599</v>
      </c>
      <c r="N337" s="220">
        <v>43453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130</v>
      </c>
      <c r="B338" s="158">
        <v>42877</v>
      </c>
      <c r="C338" s="158"/>
      <c r="D338" s="159" t="s">
        <v>383</v>
      </c>
      <c r="E338" s="160" t="s">
        <v>623</v>
      </c>
      <c r="F338" s="161">
        <v>127.6</v>
      </c>
      <c r="G338" s="162"/>
      <c r="H338" s="162">
        <v>138</v>
      </c>
      <c r="I338" s="162">
        <v>190</v>
      </c>
      <c r="J338" s="384" t="s">
        <v>3404</v>
      </c>
      <c r="K338" s="182">
        <f t="shared" si="218"/>
        <v>10.400000000000006</v>
      </c>
      <c r="L338" s="183">
        <f t="shared" si="219"/>
        <v>8.1504702194357417E-2</v>
      </c>
      <c r="M338" s="161" t="s">
        <v>599</v>
      </c>
      <c r="N338" s="184">
        <v>43774</v>
      </c>
      <c r="O338" s="57"/>
      <c r="P338" s="16"/>
      <c r="Q338" s="16"/>
      <c r="R338" s="93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70">
        <v>131</v>
      </c>
      <c r="B339" s="194">
        <v>43158</v>
      </c>
      <c r="C339" s="194"/>
      <c r="D339" s="191" t="s">
        <v>754</v>
      </c>
      <c r="E339" s="195" t="s">
        <v>623</v>
      </c>
      <c r="F339" s="196">
        <v>317</v>
      </c>
      <c r="G339" s="195"/>
      <c r="H339" s="195"/>
      <c r="I339" s="224">
        <v>398</v>
      </c>
      <c r="J339" s="237" t="s">
        <v>601</v>
      </c>
      <c r="K339" s="193"/>
      <c r="L339" s="192"/>
      <c r="M339" s="223" t="s">
        <v>601</v>
      </c>
      <c r="N339" s="222"/>
      <c r="O339" s="57"/>
      <c r="P339" s="16"/>
      <c r="Q339" s="16"/>
      <c r="R339" s="341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8">
        <v>132</v>
      </c>
      <c r="B340" s="163">
        <v>43164</v>
      </c>
      <c r="C340" s="163"/>
      <c r="D340" s="164" t="s">
        <v>135</v>
      </c>
      <c r="E340" s="165" t="s">
        <v>623</v>
      </c>
      <c r="F340" s="166">
        <f>510-14.4</f>
        <v>495.6</v>
      </c>
      <c r="G340" s="165"/>
      <c r="H340" s="165">
        <v>350</v>
      </c>
      <c r="I340" s="185">
        <v>672</v>
      </c>
      <c r="J340" s="383" t="s">
        <v>3461</v>
      </c>
      <c r="K340" s="133">
        <f t="shared" ref="K340" si="222">H340-F340</f>
        <v>-145.60000000000002</v>
      </c>
      <c r="L340" s="134">
        <f t="shared" ref="L340" si="223">K340/F340</f>
        <v>-0.29378531073446329</v>
      </c>
      <c r="M340" s="135" t="s">
        <v>663</v>
      </c>
      <c r="N340" s="136">
        <v>43887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68">
        <v>133</v>
      </c>
      <c r="B341" s="163">
        <v>43237</v>
      </c>
      <c r="C341" s="163"/>
      <c r="D341" s="164" t="s">
        <v>489</v>
      </c>
      <c r="E341" s="165" t="s">
        <v>623</v>
      </c>
      <c r="F341" s="166">
        <v>230.3</v>
      </c>
      <c r="G341" s="165"/>
      <c r="H341" s="165">
        <v>102.5</v>
      </c>
      <c r="I341" s="185">
        <v>348</v>
      </c>
      <c r="J341" s="383" t="s">
        <v>3482</v>
      </c>
      <c r="K341" s="133">
        <f t="shared" ref="K341" si="224">H341-F341</f>
        <v>-127.80000000000001</v>
      </c>
      <c r="L341" s="134">
        <f t="shared" ref="L341" si="225">K341/F341</f>
        <v>-0.55492835432045162</v>
      </c>
      <c r="M341" s="135" t="s">
        <v>663</v>
      </c>
      <c r="N341" s="136">
        <v>43896</v>
      </c>
      <c r="O341" s="57"/>
      <c r="P341" s="16"/>
      <c r="Q341" s="16"/>
      <c r="R341" s="343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14">
        <v>134</v>
      </c>
      <c r="B342" s="197">
        <v>43258</v>
      </c>
      <c r="C342" s="197"/>
      <c r="D342" s="200" t="s">
        <v>449</v>
      </c>
      <c r="E342" s="198" t="s">
        <v>623</v>
      </c>
      <c r="F342" s="196">
        <f>342.5-5.1</f>
        <v>337.4</v>
      </c>
      <c r="G342" s="198"/>
      <c r="H342" s="198"/>
      <c r="I342" s="225">
        <v>439</v>
      </c>
      <c r="J342" s="237" t="s">
        <v>601</v>
      </c>
      <c r="K342" s="227"/>
      <c r="L342" s="228"/>
      <c r="M342" s="226" t="s">
        <v>601</v>
      </c>
      <c r="N342" s="229"/>
      <c r="O342" s="57"/>
      <c r="P342" s="16"/>
      <c r="Q342" s="16"/>
      <c r="R342" s="341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14">
        <v>135</v>
      </c>
      <c r="B343" s="197">
        <v>43285</v>
      </c>
      <c r="C343" s="197"/>
      <c r="D343" s="201" t="s">
        <v>49</v>
      </c>
      <c r="E343" s="198" t="s">
        <v>623</v>
      </c>
      <c r="F343" s="196">
        <f>127.5-5.53</f>
        <v>121.97</v>
      </c>
      <c r="G343" s="198"/>
      <c r="H343" s="198"/>
      <c r="I343" s="225">
        <v>170</v>
      </c>
      <c r="J343" s="237" t="s">
        <v>601</v>
      </c>
      <c r="K343" s="227"/>
      <c r="L343" s="228"/>
      <c r="M343" s="226" t="s">
        <v>601</v>
      </c>
      <c r="N343" s="229"/>
      <c r="O343" s="57"/>
      <c r="P343" s="16"/>
      <c r="Q343" s="16"/>
      <c r="R343" s="17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8">
        <v>136</v>
      </c>
      <c r="B344" s="163">
        <v>43294</v>
      </c>
      <c r="C344" s="163"/>
      <c r="D344" s="164" t="s">
        <v>243</v>
      </c>
      <c r="E344" s="165" t="s">
        <v>623</v>
      </c>
      <c r="F344" s="166">
        <v>46.5</v>
      </c>
      <c r="G344" s="165"/>
      <c r="H344" s="165">
        <v>17</v>
      </c>
      <c r="I344" s="185">
        <v>59</v>
      </c>
      <c r="J344" s="383" t="s">
        <v>3460</v>
      </c>
      <c r="K344" s="133">
        <f t="shared" ref="K344" si="226">H344-F344</f>
        <v>-29.5</v>
      </c>
      <c r="L344" s="134">
        <f t="shared" ref="L344" si="227">K344/F344</f>
        <v>-0.63440860215053763</v>
      </c>
      <c r="M344" s="135" t="s">
        <v>663</v>
      </c>
      <c r="N344" s="136">
        <v>43887</v>
      </c>
      <c r="O344" s="57"/>
      <c r="P344" s="16"/>
      <c r="Q344" s="16"/>
      <c r="R344" s="17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0">
        <v>137</v>
      </c>
      <c r="B345" s="194">
        <v>43396</v>
      </c>
      <c r="C345" s="194"/>
      <c r="D345" s="201" t="s">
        <v>425</v>
      </c>
      <c r="E345" s="198" t="s">
        <v>623</v>
      </c>
      <c r="F345" s="199">
        <v>156.5</v>
      </c>
      <c r="G345" s="198"/>
      <c r="H345" s="198"/>
      <c r="I345" s="225">
        <v>191</v>
      </c>
      <c r="J345" s="237" t="s">
        <v>601</v>
      </c>
      <c r="K345" s="227"/>
      <c r="L345" s="228"/>
      <c r="M345" s="226" t="s">
        <v>601</v>
      </c>
      <c r="N345" s="229"/>
      <c r="O345" s="57"/>
      <c r="P345" s="16"/>
      <c r="Q345" s="16"/>
      <c r="R345" s="17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70">
        <v>138</v>
      </c>
      <c r="B346" s="194">
        <v>43439</v>
      </c>
      <c r="C346" s="194"/>
      <c r="D346" s="201" t="s">
        <v>330</v>
      </c>
      <c r="E346" s="198" t="s">
        <v>623</v>
      </c>
      <c r="F346" s="199">
        <v>259.5</v>
      </c>
      <c r="G346" s="198"/>
      <c r="H346" s="198"/>
      <c r="I346" s="225">
        <v>321</v>
      </c>
      <c r="J346" s="237" t="s">
        <v>601</v>
      </c>
      <c r="K346" s="227"/>
      <c r="L346" s="228"/>
      <c r="M346" s="226" t="s">
        <v>601</v>
      </c>
      <c r="N346" s="229"/>
      <c r="O346" s="16"/>
      <c r="P346" s="16"/>
      <c r="Q346" s="16"/>
      <c r="R346" s="17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68">
        <v>139</v>
      </c>
      <c r="B347" s="163">
        <v>43439</v>
      </c>
      <c r="C347" s="163"/>
      <c r="D347" s="164" t="s">
        <v>775</v>
      </c>
      <c r="E347" s="165" t="s">
        <v>623</v>
      </c>
      <c r="F347" s="165">
        <v>715</v>
      </c>
      <c r="G347" s="165"/>
      <c r="H347" s="165">
        <v>445</v>
      </c>
      <c r="I347" s="185">
        <v>840</v>
      </c>
      <c r="J347" s="137" t="s">
        <v>2994</v>
      </c>
      <c r="K347" s="133">
        <f t="shared" ref="K347:K350" si="228">H347-F347</f>
        <v>-270</v>
      </c>
      <c r="L347" s="134">
        <f t="shared" ref="L347:L350" si="229">K347/F347</f>
        <v>-0.3776223776223776</v>
      </c>
      <c r="M347" s="135" t="s">
        <v>663</v>
      </c>
      <c r="N347" s="136">
        <v>43800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5">
        <v>140</v>
      </c>
      <c r="B348" s="206">
        <v>43469</v>
      </c>
      <c r="C348" s="206"/>
      <c r="D348" s="154" t="s">
        <v>145</v>
      </c>
      <c r="E348" s="207" t="s">
        <v>623</v>
      </c>
      <c r="F348" s="207">
        <v>875</v>
      </c>
      <c r="G348" s="207"/>
      <c r="H348" s="207">
        <v>1165</v>
      </c>
      <c r="I348" s="231">
        <v>1185</v>
      </c>
      <c r="J348" s="140" t="s">
        <v>3489</v>
      </c>
      <c r="K348" s="127">
        <f t="shared" si="228"/>
        <v>290</v>
      </c>
      <c r="L348" s="128">
        <f t="shared" si="229"/>
        <v>0.33142857142857141</v>
      </c>
      <c r="M348" s="129" t="s">
        <v>599</v>
      </c>
      <c r="N348" s="361">
        <v>43847</v>
      </c>
      <c r="O348" s="57"/>
      <c r="P348" s="16"/>
      <c r="Q348" s="16"/>
      <c r="R348" s="343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5">
        <v>141</v>
      </c>
      <c r="B349" s="206">
        <v>43559</v>
      </c>
      <c r="C349" s="206"/>
      <c r="D349" s="400" t="s">
        <v>345</v>
      </c>
      <c r="E349" s="207" t="s">
        <v>623</v>
      </c>
      <c r="F349" s="207">
        <f>387-14.63</f>
        <v>372.37</v>
      </c>
      <c r="G349" s="207"/>
      <c r="H349" s="207">
        <v>490</v>
      </c>
      <c r="I349" s="231">
        <v>490</v>
      </c>
      <c r="J349" s="140" t="s">
        <v>682</v>
      </c>
      <c r="K349" s="127">
        <f t="shared" si="228"/>
        <v>117.63</v>
      </c>
      <c r="L349" s="128">
        <f t="shared" si="229"/>
        <v>0.31589548030185027</v>
      </c>
      <c r="M349" s="129" t="s">
        <v>599</v>
      </c>
      <c r="N349" s="361">
        <v>43850</v>
      </c>
      <c r="O349" s="57"/>
      <c r="P349" s="16"/>
      <c r="Q349" s="16"/>
      <c r="R349" s="343" t="s">
        <v>751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68">
        <v>142</v>
      </c>
      <c r="B350" s="163">
        <v>43578</v>
      </c>
      <c r="C350" s="163"/>
      <c r="D350" s="164" t="s">
        <v>776</v>
      </c>
      <c r="E350" s="165" t="s">
        <v>600</v>
      </c>
      <c r="F350" s="165">
        <v>220</v>
      </c>
      <c r="G350" s="165"/>
      <c r="H350" s="165">
        <v>127.5</v>
      </c>
      <c r="I350" s="185">
        <v>284</v>
      </c>
      <c r="J350" s="383" t="s">
        <v>3483</v>
      </c>
      <c r="K350" s="133">
        <f t="shared" si="228"/>
        <v>-92.5</v>
      </c>
      <c r="L350" s="134">
        <f t="shared" si="229"/>
        <v>-0.42045454545454547</v>
      </c>
      <c r="M350" s="135" t="s">
        <v>663</v>
      </c>
      <c r="N350" s="136">
        <v>43896</v>
      </c>
      <c r="O350" s="57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143</v>
      </c>
      <c r="B351" s="206">
        <v>43622</v>
      </c>
      <c r="C351" s="206"/>
      <c r="D351" s="400" t="s">
        <v>496</v>
      </c>
      <c r="E351" s="207" t="s">
        <v>600</v>
      </c>
      <c r="F351" s="207">
        <v>332.8</v>
      </c>
      <c r="G351" s="207"/>
      <c r="H351" s="207">
        <v>405</v>
      </c>
      <c r="I351" s="231">
        <v>419</v>
      </c>
      <c r="J351" s="140" t="s">
        <v>3490</v>
      </c>
      <c r="K351" s="127">
        <f t="shared" ref="K351" si="230">H351-F351</f>
        <v>72.199999999999989</v>
      </c>
      <c r="L351" s="128">
        <f t="shared" ref="L351" si="231">K351/F351</f>
        <v>0.21694711538461534</v>
      </c>
      <c r="M351" s="129" t="s">
        <v>599</v>
      </c>
      <c r="N351" s="361">
        <v>43860</v>
      </c>
      <c r="O351" s="57"/>
      <c r="P351" s="16"/>
      <c r="Q351" s="16"/>
      <c r="R351" s="17" t="s">
        <v>753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143">
        <v>144</v>
      </c>
      <c r="B352" s="142">
        <v>43641</v>
      </c>
      <c r="C352" s="142"/>
      <c r="D352" s="143" t="s">
        <v>139</v>
      </c>
      <c r="E352" s="144" t="s">
        <v>623</v>
      </c>
      <c r="F352" s="145">
        <v>386</v>
      </c>
      <c r="G352" s="146"/>
      <c r="H352" s="146">
        <v>395</v>
      </c>
      <c r="I352" s="146">
        <v>452</v>
      </c>
      <c r="J352" s="169" t="s">
        <v>3405</v>
      </c>
      <c r="K352" s="170">
        <f t="shared" ref="K352" si="232">H352-F352</f>
        <v>9</v>
      </c>
      <c r="L352" s="171">
        <f t="shared" ref="L352" si="233">K352/F352</f>
        <v>2.3316062176165803E-2</v>
      </c>
      <c r="M352" s="172" t="s">
        <v>708</v>
      </c>
      <c r="N352" s="173">
        <v>43868</v>
      </c>
      <c r="O352" s="16"/>
      <c r="P352" s="16"/>
      <c r="Q352" s="16"/>
      <c r="R352" s="17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371">
        <v>145</v>
      </c>
      <c r="B353" s="194">
        <v>43707</v>
      </c>
      <c r="C353" s="194"/>
      <c r="D353" s="201" t="s">
        <v>260</v>
      </c>
      <c r="E353" s="198" t="s">
        <v>623</v>
      </c>
      <c r="F353" s="198" t="s">
        <v>755</v>
      </c>
      <c r="G353" s="198"/>
      <c r="H353" s="198"/>
      <c r="I353" s="225">
        <v>190</v>
      </c>
      <c r="J353" s="237" t="s">
        <v>601</v>
      </c>
      <c r="K353" s="227"/>
      <c r="L353" s="228"/>
      <c r="M353" s="357" t="s">
        <v>601</v>
      </c>
      <c r="N353" s="229"/>
      <c r="O353" s="16"/>
      <c r="P353" s="16"/>
      <c r="Q353" s="16"/>
      <c r="R353" s="343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5">
        <v>146</v>
      </c>
      <c r="B354" s="206">
        <v>43731</v>
      </c>
      <c r="C354" s="206"/>
      <c r="D354" s="154" t="s">
        <v>440</v>
      </c>
      <c r="E354" s="207" t="s">
        <v>623</v>
      </c>
      <c r="F354" s="207">
        <v>235</v>
      </c>
      <c r="G354" s="207"/>
      <c r="H354" s="207">
        <v>295</v>
      </c>
      <c r="I354" s="231">
        <v>296</v>
      </c>
      <c r="J354" s="140" t="s">
        <v>3147</v>
      </c>
      <c r="K354" s="127">
        <f t="shared" ref="K354" si="234">H354-F354</f>
        <v>60</v>
      </c>
      <c r="L354" s="128">
        <f t="shared" ref="L354" si="235">K354/F354</f>
        <v>0.25531914893617019</v>
      </c>
      <c r="M354" s="129" t="s">
        <v>599</v>
      </c>
      <c r="N354" s="361">
        <v>43844</v>
      </c>
      <c r="O354" s="57"/>
      <c r="P354" s="16"/>
      <c r="Q354" s="16"/>
      <c r="R354" s="17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5">
        <v>147</v>
      </c>
      <c r="B355" s="206">
        <v>43752</v>
      </c>
      <c r="C355" s="206"/>
      <c r="D355" s="154" t="s">
        <v>2977</v>
      </c>
      <c r="E355" s="207" t="s">
        <v>623</v>
      </c>
      <c r="F355" s="207">
        <v>277.5</v>
      </c>
      <c r="G355" s="207"/>
      <c r="H355" s="207">
        <v>333</v>
      </c>
      <c r="I355" s="231">
        <v>333</v>
      </c>
      <c r="J355" s="140" t="s">
        <v>3148</v>
      </c>
      <c r="K355" s="127">
        <f t="shared" ref="K355" si="236">H355-F355</f>
        <v>55.5</v>
      </c>
      <c r="L355" s="128">
        <f t="shared" ref="L355" si="237">K355/F355</f>
        <v>0.2</v>
      </c>
      <c r="M355" s="129" t="s">
        <v>599</v>
      </c>
      <c r="N355" s="361">
        <v>43846</v>
      </c>
      <c r="O355" s="57"/>
      <c r="P355" s="16"/>
      <c r="Q355" s="16"/>
      <c r="R355" s="343" t="s">
        <v>751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5">
        <v>148</v>
      </c>
      <c r="B356" s="206">
        <v>43752</v>
      </c>
      <c r="C356" s="206"/>
      <c r="D356" s="154" t="s">
        <v>2976</v>
      </c>
      <c r="E356" s="207" t="s">
        <v>623</v>
      </c>
      <c r="F356" s="207">
        <v>930</v>
      </c>
      <c r="G356" s="207"/>
      <c r="H356" s="207">
        <v>1165</v>
      </c>
      <c r="I356" s="231">
        <v>1200</v>
      </c>
      <c r="J356" s="140" t="s">
        <v>3150</v>
      </c>
      <c r="K356" s="127">
        <f t="shared" ref="K356" si="238">H356-F356</f>
        <v>235</v>
      </c>
      <c r="L356" s="128">
        <f t="shared" ref="L356" si="239">K356/F356</f>
        <v>0.25268817204301075</v>
      </c>
      <c r="M356" s="129" t="s">
        <v>599</v>
      </c>
      <c r="N356" s="361">
        <v>43847</v>
      </c>
      <c r="O356" s="57"/>
      <c r="P356" s="16"/>
      <c r="Q356" s="16"/>
      <c r="R356" s="343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70">
        <v>149</v>
      </c>
      <c r="B357" s="346">
        <v>43753</v>
      </c>
      <c r="C357" s="211"/>
      <c r="D357" s="372" t="s">
        <v>2975</v>
      </c>
      <c r="E357" s="349" t="s">
        <v>623</v>
      </c>
      <c r="F357" s="352">
        <v>111</v>
      </c>
      <c r="G357" s="349"/>
      <c r="H357" s="349"/>
      <c r="I357" s="355">
        <v>141</v>
      </c>
      <c r="J357" s="237" t="s">
        <v>601</v>
      </c>
      <c r="K357" s="237"/>
      <c r="L357" s="122"/>
      <c r="M357" s="360" t="s">
        <v>601</v>
      </c>
      <c r="N357" s="239"/>
      <c r="O357" s="16"/>
      <c r="P357" s="16"/>
      <c r="Q357" s="16"/>
      <c r="R357" s="343" t="s">
        <v>753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5">
        <v>150</v>
      </c>
      <c r="B358" s="206">
        <v>43753</v>
      </c>
      <c r="C358" s="206"/>
      <c r="D358" s="154" t="s">
        <v>2974</v>
      </c>
      <c r="E358" s="207" t="s">
        <v>623</v>
      </c>
      <c r="F358" s="208">
        <v>296</v>
      </c>
      <c r="G358" s="207"/>
      <c r="H358" s="207">
        <v>370</v>
      </c>
      <c r="I358" s="231">
        <v>370</v>
      </c>
      <c r="J358" s="140" t="s">
        <v>682</v>
      </c>
      <c r="K358" s="127">
        <f t="shared" ref="K358" si="240">H358-F358</f>
        <v>74</v>
      </c>
      <c r="L358" s="128">
        <f t="shared" ref="L358" si="241">K358/F358</f>
        <v>0.25</v>
      </c>
      <c r="M358" s="129" t="s">
        <v>599</v>
      </c>
      <c r="N358" s="361">
        <v>43853</v>
      </c>
      <c r="O358" s="57"/>
      <c r="P358" s="16"/>
      <c r="Q358" s="16"/>
      <c r="R358" s="343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371">
        <v>151</v>
      </c>
      <c r="B359" s="210">
        <v>43754</v>
      </c>
      <c r="C359" s="210"/>
      <c r="D359" s="191" t="s">
        <v>2973</v>
      </c>
      <c r="E359" s="348" t="s">
        <v>623</v>
      </c>
      <c r="F359" s="351" t="s">
        <v>2939</v>
      </c>
      <c r="G359" s="348"/>
      <c r="H359" s="348"/>
      <c r="I359" s="354">
        <v>344</v>
      </c>
      <c r="J359" s="237" t="s">
        <v>601</v>
      </c>
      <c r="K359" s="240"/>
      <c r="L359" s="359"/>
      <c r="M359" s="342" t="s">
        <v>601</v>
      </c>
      <c r="N359" s="362"/>
      <c r="O359" s="16"/>
      <c r="P359" s="16"/>
      <c r="Q359" s="16"/>
      <c r="R359" s="343" t="s">
        <v>753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345">
        <v>152</v>
      </c>
      <c r="B360" s="211">
        <v>43832</v>
      </c>
      <c r="C360" s="211"/>
      <c r="D360" s="215" t="s">
        <v>2253</v>
      </c>
      <c r="E360" s="212" t="s">
        <v>623</v>
      </c>
      <c r="F360" s="213" t="s">
        <v>3135</v>
      </c>
      <c r="G360" s="212"/>
      <c r="H360" s="212"/>
      <c r="I360" s="236">
        <v>590</v>
      </c>
      <c r="J360" s="237" t="s">
        <v>601</v>
      </c>
      <c r="K360" s="237"/>
      <c r="L360" s="122"/>
      <c r="M360" s="342" t="s">
        <v>601</v>
      </c>
      <c r="N360" s="239"/>
      <c r="O360" s="16"/>
      <c r="P360" s="16"/>
      <c r="Q360" s="16"/>
      <c r="R360" s="343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5">
        <v>153</v>
      </c>
      <c r="B361" s="206">
        <v>43966</v>
      </c>
      <c r="C361" s="206"/>
      <c r="D361" s="154" t="s">
        <v>65</v>
      </c>
      <c r="E361" s="207" t="s">
        <v>623</v>
      </c>
      <c r="F361" s="208">
        <v>67.5</v>
      </c>
      <c r="G361" s="207"/>
      <c r="H361" s="207">
        <v>86</v>
      </c>
      <c r="I361" s="231">
        <v>86</v>
      </c>
      <c r="J361" s="140" t="s">
        <v>3628</v>
      </c>
      <c r="K361" s="127">
        <f t="shared" ref="K361" si="242">H361-F361</f>
        <v>18.5</v>
      </c>
      <c r="L361" s="128">
        <f t="shared" ref="L361" si="243">K361/F361</f>
        <v>0.27407407407407408</v>
      </c>
      <c r="M361" s="129" t="s">
        <v>599</v>
      </c>
      <c r="N361" s="361">
        <v>44008</v>
      </c>
      <c r="O361" s="57"/>
      <c r="P361" s="16"/>
      <c r="Q361" s="16"/>
      <c r="R361" s="343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9">
        <v>154</v>
      </c>
      <c r="B362" s="211">
        <v>44035</v>
      </c>
      <c r="C362" s="211"/>
      <c r="D362" s="215" t="s">
        <v>495</v>
      </c>
      <c r="E362" s="212" t="s">
        <v>623</v>
      </c>
      <c r="F362" s="213" t="s">
        <v>3631</v>
      </c>
      <c r="G362" s="212"/>
      <c r="H362" s="212"/>
      <c r="I362" s="236">
        <v>296</v>
      </c>
      <c r="J362" s="237" t="s">
        <v>601</v>
      </c>
      <c r="K362" s="237"/>
      <c r="L362" s="122"/>
      <c r="M362" s="238"/>
      <c r="N362" s="239"/>
      <c r="O362" s="16"/>
      <c r="P362" s="16"/>
      <c r="Q362" s="16"/>
      <c r="R362" s="343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09">
        <v>155</v>
      </c>
      <c r="B363" s="211">
        <v>44092</v>
      </c>
      <c r="C363" s="211"/>
      <c r="D363" s="215" t="s">
        <v>416</v>
      </c>
      <c r="E363" s="212" t="s">
        <v>623</v>
      </c>
      <c r="F363" s="213" t="s">
        <v>3636</v>
      </c>
      <c r="G363" s="212"/>
      <c r="H363" s="212"/>
      <c r="I363" s="236">
        <v>248</v>
      </c>
      <c r="J363" s="237" t="s">
        <v>601</v>
      </c>
      <c r="K363" s="237"/>
      <c r="L363" s="122"/>
      <c r="M363" s="238"/>
      <c r="N363" s="239"/>
      <c r="O363" s="16"/>
      <c r="P363" s="16"/>
      <c r="Q363" s="16"/>
      <c r="R363" s="343" t="s">
        <v>753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369">
        <v>156</v>
      </c>
      <c r="B364" s="186">
        <v>44140</v>
      </c>
      <c r="C364" s="186"/>
      <c r="D364" s="187" t="s">
        <v>416</v>
      </c>
      <c r="E364" s="188" t="s">
        <v>623</v>
      </c>
      <c r="F364" s="190">
        <v>182.5</v>
      </c>
      <c r="G364" s="190"/>
      <c r="H364" s="190">
        <v>221</v>
      </c>
      <c r="I364" s="190">
        <v>248</v>
      </c>
      <c r="J364" s="506" t="s">
        <v>3657</v>
      </c>
      <c r="K364" s="218">
        <f t="shared" ref="K364" si="244">H364-F364</f>
        <v>38.5</v>
      </c>
      <c r="L364" s="219">
        <f t="shared" ref="L364" si="245">K364/F364</f>
        <v>0.21095890410958903</v>
      </c>
      <c r="M364" s="189" t="s">
        <v>599</v>
      </c>
      <c r="N364" s="220">
        <v>44167</v>
      </c>
      <c r="O364" s="16"/>
      <c r="P364" s="16"/>
      <c r="Q364" s="16"/>
      <c r="R364" s="343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9">
        <v>157</v>
      </c>
      <c r="B365" s="211">
        <v>44140</v>
      </c>
      <c r="C365" s="211"/>
      <c r="D365" s="215" t="s">
        <v>330</v>
      </c>
      <c r="E365" s="212" t="s">
        <v>623</v>
      </c>
      <c r="F365" s="213" t="s">
        <v>3637</v>
      </c>
      <c r="G365" s="212"/>
      <c r="H365" s="212"/>
      <c r="I365" s="236">
        <v>320</v>
      </c>
      <c r="J365" s="237" t="s">
        <v>601</v>
      </c>
      <c r="K365" s="237"/>
      <c r="L365" s="122"/>
      <c r="M365" s="238"/>
      <c r="N365" s="239"/>
      <c r="O365" s="16"/>
      <c r="P365" s="16"/>
      <c r="Q365" s="16"/>
      <c r="R365" s="343" t="s">
        <v>753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9">
        <v>158</v>
      </c>
      <c r="B366" s="211">
        <v>44140</v>
      </c>
      <c r="C366" s="211"/>
      <c r="D366" s="215" t="s">
        <v>491</v>
      </c>
      <c r="E366" s="212" t="s">
        <v>623</v>
      </c>
      <c r="F366" s="213" t="s">
        <v>3638</v>
      </c>
      <c r="G366" s="212"/>
      <c r="H366" s="212"/>
      <c r="I366" s="236">
        <v>1093</v>
      </c>
      <c r="J366" s="237" t="s">
        <v>601</v>
      </c>
      <c r="K366" s="237"/>
      <c r="L366" s="122"/>
      <c r="M366" s="238"/>
      <c r="N366" s="239"/>
      <c r="O366" s="16"/>
      <c r="P366" s="16"/>
      <c r="Q366" s="16"/>
      <c r="R366" s="343" t="s">
        <v>753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9">
        <v>159</v>
      </c>
      <c r="B367" s="211">
        <v>44140</v>
      </c>
      <c r="C367" s="211"/>
      <c r="D367" s="215" t="s">
        <v>345</v>
      </c>
      <c r="E367" s="212" t="s">
        <v>623</v>
      </c>
      <c r="F367" s="213" t="s">
        <v>3639</v>
      </c>
      <c r="G367" s="212"/>
      <c r="H367" s="212"/>
      <c r="I367" s="236">
        <v>406</v>
      </c>
      <c r="J367" s="237" t="s">
        <v>601</v>
      </c>
      <c r="K367" s="237"/>
      <c r="L367" s="122"/>
      <c r="M367" s="238"/>
      <c r="N367" s="239"/>
      <c r="O367" s="16"/>
      <c r="P367" s="16"/>
      <c r="Q367" s="16"/>
      <c r="R367" s="343" t="s">
        <v>753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9">
        <v>160</v>
      </c>
      <c r="B368" s="211">
        <v>44141</v>
      </c>
      <c r="C368" s="211"/>
      <c r="D368" s="215" t="s">
        <v>495</v>
      </c>
      <c r="E368" s="212" t="s">
        <v>623</v>
      </c>
      <c r="F368" s="213" t="s">
        <v>3640</v>
      </c>
      <c r="G368" s="212"/>
      <c r="H368" s="212"/>
      <c r="I368" s="236">
        <v>290</v>
      </c>
      <c r="J368" s="237" t="s">
        <v>601</v>
      </c>
      <c r="K368" s="237"/>
      <c r="L368" s="122"/>
      <c r="M368" s="238"/>
      <c r="N368" s="239"/>
      <c r="O368" s="16"/>
      <c r="P368" s="16"/>
      <c r="Q368" s="16"/>
      <c r="R368" s="343" t="s">
        <v>753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09"/>
      <c r="B369" s="211">
        <v>44187</v>
      </c>
      <c r="C369" s="211"/>
      <c r="D369" s="215" t="s">
        <v>1975</v>
      </c>
      <c r="E369" s="212" t="s">
        <v>623</v>
      </c>
      <c r="F369" s="642" t="s">
        <v>3795</v>
      </c>
      <c r="G369" s="212"/>
      <c r="H369" s="212"/>
      <c r="I369" s="236">
        <v>239</v>
      </c>
      <c r="J369" s="643" t="s">
        <v>601</v>
      </c>
      <c r="K369" s="237"/>
      <c r="L369" s="122"/>
      <c r="M369" s="238"/>
      <c r="N369" s="239"/>
      <c r="O369" s="16"/>
      <c r="P369" s="16"/>
      <c r="Q369" s="16"/>
      <c r="R369" s="343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09"/>
      <c r="B370" s="211"/>
      <c r="C370" s="211"/>
      <c r="D370" s="215"/>
      <c r="E370" s="212"/>
      <c r="F370" s="213"/>
      <c r="G370" s="212"/>
      <c r="H370" s="212"/>
      <c r="I370" s="236"/>
      <c r="J370" s="237"/>
      <c r="K370" s="237"/>
      <c r="L370" s="122"/>
      <c r="M370" s="238"/>
      <c r="N370" s="239"/>
      <c r="O370" s="16"/>
      <c r="P370" s="16"/>
      <c r="R370" s="343"/>
    </row>
    <row r="371" spans="1:26">
      <c r="A371" s="209"/>
      <c r="B371" s="211"/>
      <c r="C371" s="211"/>
      <c r="D371" s="215"/>
      <c r="E371" s="212"/>
      <c r="F371" s="213"/>
      <c r="G371" s="212"/>
      <c r="H371" s="212"/>
      <c r="I371" s="236"/>
      <c r="J371" s="237"/>
      <c r="K371" s="237"/>
      <c r="L371" s="122"/>
      <c r="M371" s="238"/>
      <c r="N371" s="239"/>
      <c r="O371" s="16"/>
      <c r="R371" s="241"/>
    </row>
    <row r="372" spans="1:26">
      <c r="A372" s="209"/>
      <c r="B372" s="211"/>
      <c r="C372" s="211"/>
      <c r="D372" s="215"/>
      <c r="E372" s="212"/>
      <c r="F372" s="213"/>
      <c r="G372" s="212"/>
      <c r="H372" s="212"/>
      <c r="I372" s="236"/>
      <c r="J372" s="237"/>
      <c r="K372" s="237"/>
      <c r="L372" s="122"/>
      <c r="M372" s="238"/>
      <c r="N372" s="239"/>
      <c r="O372" s="16"/>
      <c r="R372" s="241"/>
    </row>
    <row r="373" spans="1:26">
      <c r="A373" s="209"/>
      <c r="B373" s="211"/>
      <c r="C373" s="211"/>
      <c r="D373" s="215"/>
      <c r="E373" s="212"/>
      <c r="F373" s="213"/>
      <c r="G373" s="212"/>
      <c r="H373" s="212"/>
      <c r="I373" s="236"/>
      <c r="J373" s="237"/>
      <c r="K373" s="237"/>
      <c r="L373" s="122"/>
      <c r="M373" s="238"/>
      <c r="N373" s="239"/>
      <c r="O373" s="16"/>
      <c r="R373" s="241"/>
    </row>
    <row r="374" spans="1:26">
      <c r="A374" s="209"/>
      <c r="B374" s="199" t="s">
        <v>2980</v>
      </c>
      <c r="O374" s="16"/>
      <c r="R374" s="241"/>
    </row>
    <row r="375" spans="1:26">
      <c r="R375" s="241"/>
    </row>
    <row r="376" spans="1:26">
      <c r="R376" s="241"/>
    </row>
    <row r="377" spans="1:26">
      <c r="R377" s="241"/>
    </row>
    <row r="378" spans="1:26">
      <c r="R378" s="241"/>
    </row>
    <row r="379" spans="1:26">
      <c r="R379" s="241"/>
    </row>
    <row r="380" spans="1:26">
      <c r="R380" s="241"/>
    </row>
    <row r="381" spans="1:26">
      <c r="R381" s="241"/>
    </row>
    <row r="391" spans="1:6">
      <c r="A391" s="216"/>
    </row>
    <row r="392" spans="1:6">
      <c r="A392" s="216"/>
      <c r="F392" s="657"/>
    </row>
    <row r="393" spans="1:6">
      <c r="A393" s="212"/>
    </row>
  </sheetData>
  <autoFilter ref="R1:R389"/>
  <mergeCells count="32">
    <mergeCell ref="P86:P87"/>
    <mergeCell ref="A105:A106"/>
    <mergeCell ref="B105:B106"/>
    <mergeCell ref="J105:J106"/>
    <mergeCell ref="M105:M106"/>
    <mergeCell ref="N105:N106"/>
    <mergeCell ref="A86:A87"/>
    <mergeCell ref="B86:B87"/>
    <mergeCell ref="J86:J87"/>
    <mergeCell ref="M86:M87"/>
    <mergeCell ref="N86:N87"/>
    <mergeCell ref="G86:G87"/>
    <mergeCell ref="O105:O106"/>
    <mergeCell ref="P105:P106"/>
    <mergeCell ref="G105:G106"/>
    <mergeCell ref="I105:I106"/>
    <mergeCell ref="P165:P166"/>
    <mergeCell ref="M165:M166"/>
    <mergeCell ref="N165:N166"/>
    <mergeCell ref="O165:O166"/>
    <mergeCell ref="B162:B163"/>
    <mergeCell ref="P162:P163"/>
    <mergeCell ref="J162:J163"/>
    <mergeCell ref="M162:M163"/>
    <mergeCell ref="N162:N163"/>
    <mergeCell ref="O162:O163"/>
    <mergeCell ref="A165:A166"/>
    <mergeCell ref="B165:B166"/>
    <mergeCell ref="J165:J166"/>
    <mergeCell ref="I86:I87"/>
    <mergeCell ref="O86:O87"/>
    <mergeCell ref="A162:A16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2020-12-31T02:26:51Z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