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F&amp;O)'!$R$1:$R$412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H400" i="6"/>
  <c r="K201"/>
  <c r="M201" s="1"/>
  <c r="L139"/>
  <c r="K139"/>
  <c r="L146"/>
  <c r="K146"/>
  <c r="M146" s="1"/>
  <c r="L145"/>
  <c r="K145"/>
  <c r="L28"/>
  <c r="K28"/>
  <c r="M28" s="1"/>
  <c r="L29"/>
  <c r="K29"/>
  <c r="K200"/>
  <c r="M200" s="1"/>
  <c r="M199"/>
  <c r="K199"/>
  <c r="L138"/>
  <c r="K138"/>
  <c r="L137"/>
  <c r="K137"/>
  <c r="L143"/>
  <c r="M143" s="1"/>
  <c r="K143"/>
  <c r="M198"/>
  <c r="K198"/>
  <c r="L66"/>
  <c r="M66" s="1"/>
  <c r="K66"/>
  <c r="L25"/>
  <c r="M25" s="1"/>
  <c r="K25"/>
  <c r="P27"/>
  <c r="P24"/>
  <c r="P23"/>
  <c r="L141"/>
  <c r="K141"/>
  <c r="L140"/>
  <c r="K140"/>
  <c r="K190"/>
  <c r="M190" s="1"/>
  <c r="K197"/>
  <c r="M197" s="1"/>
  <c r="K196"/>
  <c r="M196" s="1"/>
  <c r="K195"/>
  <c r="M195" s="1"/>
  <c r="K194"/>
  <c r="M194" s="1"/>
  <c r="K192"/>
  <c r="M192" s="1"/>
  <c r="L135"/>
  <c r="K135"/>
  <c r="L134"/>
  <c r="K134"/>
  <c r="L136"/>
  <c r="K136"/>
  <c r="L67"/>
  <c r="L62"/>
  <c r="K67"/>
  <c r="K62"/>
  <c r="L26"/>
  <c r="K26"/>
  <c r="K191"/>
  <c r="M191" s="1"/>
  <c r="K183"/>
  <c r="M183" s="1"/>
  <c r="K189"/>
  <c r="M189" s="1"/>
  <c r="K188"/>
  <c r="M188" s="1"/>
  <c r="K187"/>
  <c r="M187" s="1"/>
  <c r="K185"/>
  <c r="M185" s="1"/>
  <c r="K184"/>
  <c r="M184" s="1"/>
  <c r="K186"/>
  <c r="M186" s="1"/>
  <c r="K182"/>
  <c r="M182" s="1"/>
  <c r="L131"/>
  <c r="M131" s="1"/>
  <c r="K131"/>
  <c r="L130"/>
  <c r="K130"/>
  <c r="L129"/>
  <c r="K129"/>
  <c r="L132"/>
  <c r="K132"/>
  <c r="L128"/>
  <c r="K128"/>
  <c r="L60"/>
  <c r="L64"/>
  <c r="K64"/>
  <c r="K178"/>
  <c r="M178" s="1"/>
  <c r="K177"/>
  <c r="M177" s="1"/>
  <c r="K176"/>
  <c r="M176" s="1"/>
  <c r="K181"/>
  <c r="M181" s="1"/>
  <c r="K180"/>
  <c r="M180" s="1"/>
  <c r="K179"/>
  <c r="M179" s="1"/>
  <c r="L127"/>
  <c r="K127"/>
  <c r="L63"/>
  <c r="K63"/>
  <c r="L126"/>
  <c r="K126"/>
  <c r="K169"/>
  <c r="M169" s="1"/>
  <c r="K60"/>
  <c r="L56"/>
  <c r="K56"/>
  <c r="L120"/>
  <c r="K120"/>
  <c r="K174"/>
  <c r="M174" s="1"/>
  <c r="K175"/>
  <c r="M175" s="1"/>
  <c r="K173"/>
  <c r="M173" s="1"/>
  <c r="K171"/>
  <c r="M171" s="1"/>
  <c r="K172"/>
  <c r="M172" s="1"/>
  <c r="L125"/>
  <c r="K125"/>
  <c r="L114"/>
  <c r="K114"/>
  <c r="L122"/>
  <c r="K122"/>
  <c r="L57"/>
  <c r="K57"/>
  <c r="L18"/>
  <c r="K18"/>
  <c r="K170"/>
  <c r="M170" s="1"/>
  <c r="L117"/>
  <c r="K117"/>
  <c r="L124"/>
  <c r="K124"/>
  <c r="L123"/>
  <c r="K123"/>
  <c r="L121"/>
  <c r="K121"/>
  <c r="L110"/>
  <c r="K110"/>
  <c r="L112"/>
  <c r="K112"/>
  <c r="M118"/>
  <c r="L118"/>
  <c r="K119"/>
  <c r="K118"/>
  <c r="L115"/>
  <c r="K115"/>
  <c r="L113"/>
  <c r="K113"/>
  <c r="L116"/>
  <c r="K116"/>
  <c r="L10"/>
  <c r="K10"/>
  <c r="K168"/>
  <c r="M168" s="1"/>
  <c r="L108"/>
  <c r="K108"/>
  <c r="L109"/>
  <c r="K109"/>
  <c r="L59"/>
  <c r="K59"/>
  <c r="K58"/>
  <c r="L58"/>
  <c r="P20"/>
  <c r="L111"/>
  <c r="K111"/>
  <c r="L22"/>
  <c r="K22"/>
  <c r="L21"/>
  <c r="K21"/>
  <c r="L20"/>
  <c r="K20"/>
  <c r="L51"/>
  <c r="K51"/>
  <c r="L50"/>
  <c r="K50"/>
  <c r="L49"/>
  <c r="K49"/>
  <c r="K167"/>
  <c r="M167" s="1"/>
  <c r="K166"/>
  <c r="M166" s="1"/>
  <c r="K165"/>
  <c r="M165" s="1"/>
  <c r="L107"/>
  <c r="K107"/>
  <c r="L106"/>
  <c r="K106"/>
  <c r="L17"/>
  <c r="K17"/>
  <c r="L19"/>
  <c r="K19"/>
  <c r="L55"/>
  <c r="K55"/>
  <c r="L54"/>
  <c r="K54"/>
  <c r="L53"/>
  <c r="K53"/>
  <c r="L52"/>
  <c r="K52"/>
  <c r="L105"/>
  <c r="K105"/>
  <c r="L104"/>
  <c r="K104"/>
  <c r="L103"/>
  <c r="K103"/>
  <c r="L99"/>
  <c r="K99"/>
  <c r="L101"/>
  <c r="K101"/>
  <c r="L102"/>
  <c r="K102"/>
  <c r="L98"/>
  <c r="K98"/>
  <c r="K100"/>
  <c r="L100"/>
  <c r="K164"/>
  <c r="M164" s="1"/>
  <c r="L97"/>
  <c r="K97"/>
  <c r="L39"/>
  <c r="K39"/>
  <c r="L15"/>
  <c r="H15"/>
  <c r="M145" l="1"/>
  <c r="M139"/>
  <c r="M29"/>
  <c r="M138"/>
  <c r="M137"/>
  <c r="M135"/>
  <c r="M141"/>
  <c r="M129"/>
  <c r="M26"/>
  <c r="M136"/>
  <c r="M67"/>
  <c r="M140"/>
  <c r="M134"/>
  <c r="M62"/>
  <c r="M130"/>
  <c r="M132"/>
  <c r="M64"/>
  <c r="M128"/>
  <c r="M59"/>
  <c r="M121"/>
  <c r="M60"/>
  <c r="M51"/>
  <c r="M123"/>
  <c r="M127"/>
  <c r="M63"/>
  <c r="M126"/>
  <c r="M56"/>
  <c r="M57"/>
  <c r="M108"/>
  <c r="M115"/>
  <c r="M122"/>
  <c r="M120"/>
  <c r="M125"/>
  <c r="M114"/>
  <c r="M109"/>
  <c r="M55"/>
  <c r="M112"/>
  <c r="M18"/>
  <c r="M117"/>
  <c r="M124"/>
  <c r="M110"/>
  <c r="M10"/>
  <c r="M50"/>
  <c r="M20"/>
  <c r="M22"/>
  <c r="M102"/>
  <c r="M113"/>
  <c r="M116"/>
  <c r="M58"/>
  <c r="M99"/>
  <c r="M21"/>
  <c r="M17"/>
  <c r="M107"/>
  <c r="M52"/>
  <c r="M54"/>
  <c r="M49"/>
  <c r="M111"/>
  <c r="M53"/>
  <c r="M101"/>
  <c r="M19"/>
  <c r="M104"/>
  <c r="M106"/>
  <c r="M105"/>
  <c r="M103"/>
  <c r="M100"/>
  <c r="M98"/>
  <c r="M97"/>
  <c r="L47"/>
  <c r="K47"/>
  <c r="L46"/>
  <c r="K46"/>
  <c r="L42"/>
  <c r="K42"/>
  <c r="L48"/>
  <c r="K48"/>
  <c r="K163"/>
  <c r="M163" s="1"/>
  <c r="K161"/>
  <c r="M161" s="1"/>
  <c r="L95"/>
  <c r="K95"/>
  <c r="L96"/>
  <c r="K96"/>
  <c r="M48" l="1"/>
  <c r="M42"/>
  <c r="M47"/>
  <c r="M46"/>
  <c r="M95"/>
  <c r="M96"/>
  <c r="K160"/>
  <c r="M160" s="1"/>
  <c r="L94"/>
  <c r="K94"/>
  <c r="L93"/>
  <c r="K93"/>
  <c r="L92"/>
  <c r="K92"/>
  <c r="L89"/>
  <c r="K89"/>
  <c r="L90"/>
  <c r="K90"/>
  <c r="L43"/>
  <c r="K43"/>
  <c r="L41"/>
  <c r="K41"/>
  <c r="L44"/>
  <c r="K44"/>
  <c r="L45"/>
  <c r="K45"/>
  <c r="L16"/>
  <c r="K16"/>
  <c r="L14"/>
  <c r="K14"/>
  <c r="L91"/>
  <c r="K91"/>
  <c r="M16" l="1"/>
  <c r="M43"/>
  <c r="M44"/>
  <c r="M45"/>
  <c r="M94"/>
  <c r="M41"/>
  <c r="M14"/>
  <c r="M93"/>
  <c r="M89"/>
  <c r="M90"/>
  <c r="M92"/>
  <c r="M91"/>
  <c r="K159" l="1"/>
  <c r="M159" s="1"/>
  <c r="L40" l="1"/>
  <c r="L12"/>
  <c r="K12"/>
  <c r="L13"/>
  <c r="K40"/>
  <c r="L85"/>
  <c r="K85"/>
  <c r="L88"/>
  <c r="K88"/>
  <c r="L87"/>
  <c r="K87"/>
  <c r="L86"/>
  <c r="K86"/>
  <c r="K158"/>
  <c r="M158" s="1"/>
  <c r="K162"/>
  <c r="M162" s="1"/>
  <c r="L207"/>
  <c r="L84"/>
  <c r="K84"/>
  <c r="L83"/>
  <c r="K83"/>
  <c r="K207"/>
  <c r="L11"/>
  <c r="K11"/>
  <c r="K15"/>
  <c r="K13"/>
  <c r="K157"/>
  <c r="M157" s="1"/>
  <c r="M12" l="1"/>
  <c r="M40"/>
  <c r="M84"/>
  <c r="M85"/>
  <c r="M83"/>
  <c r="M86"/>
  <c r="M87"/>
  <c r="M88"/>
  <c r="M207"/>
  <c r="M11"/>
  <c r="M15"/>
  <c r="M13"/>
  <c r="K400" l="1"/>
  <c r="L400" s="1"/>
  <c r="K389"/>
  <c r="L389" s="1"/>
  <c r="K379"/>
  <c r="L379" s="1"/>
  <c r="K395" l="1"/>
  <c r="L395" s="1"/>
  <c r="K396" l="1"/>
  <c r="L396" s="1"/>
  <c r="K393" l="1"/>
  <c r="L393" s="1"/>
  <c r="K372"/>
  <c r="L372" s="1"/>
  <c r="K392"/>
  <c r="L392" s="1"/>
  <c r="K391"/>
  <c r="L391" s="1"/>
  <c r="K390"/>
  <c r="L390" s="1"/>
  <c r="K387"/>
  <c r="L387" s="1"/>
  <c r="K386"/>
  <c r="L386" s="1"/>
  <c r="K385"/>
  <c r="L385" s="1"/>
  <c r="K384"/>
  <c r="L384" s="1"/>
  <c r="K383"/>
  <c r="L383" s="1"/>
  <c r="K382"/>
  <c r="L382" s="1"/>
  <c r="K381"/>
  <c r="L381" s="1"/>
  <c r="K380"/>
  <c r="L380" s="1"/>
  <c r="K378"/>
  <c r="L378" s="1"/>
  <c r="K377"/>
  <c r="L377" s="1"/>
  <c r="K376"/>
  <c r="L376" s="1"/>
  <c r="K375"/>
  <c r="L375" s="1"/>
  <c r="K374"/>
  <c r="L374" s="1"/>
  <c r="K373"/>
  <c r="L373" s="1"/>
  <c r="K371"/>
  <c r="L371" s="1"/>
  <c r="K370"/>
  <c r="L370" s="1"/>
  <c r="K369"/>
  <c r="L369" s="1"/>
  <c r="F368"/>
  <c r="K368" s="1"/>
  <c r="L368" s="1"/>
  <c r="K367"/>
  <c r="L367" s="1"/>
  <c r="K366"/>
  <c r="L366" s="1"/>
  <c r="K365"/>
  <c r="L365" s="1"/>
  <c r="K364"/>
  <c r="L364" s="1"/>
  <c r="K363"/>
  <c r="L363" s="1"/>
  <c r="F362"/>
  <c r="K362" s="1"/>
  <c r="L362" s="1"/>
  <c r="F361"/>
  <c r="K361" s="1"/>
  <c r="L361" s="1"/>
  <c r="K360"/>
  <c r="L360" s="1"/>
  <c r="F359"/>
  <c r="K359" s="1"/>
  <c r="L359" s="1"/>
  <c r="K358"/>
  <c r="L358" s="1"/>
  <c r="K357"/>
  <c r="L357" s="1"/>
  <c r="K356"/>
  <c r="L356" s="1"/>
  <c r="K355"/>
  <c r="L355" s="1"/>
  <c r="K354"/>
  <c r="L354" s="1"/>
  <c r="K353"/>
  <c r="L353" s="1"/>
  <c r="K352"/>
  <c r="L352" s="1"/>
  <c r="K351"/>
  <c r="L351" s="1"/>
  <c r="K350"/>
  <c r="L350" s="1"/>
  <c r="K349"/>
  <c r="L349" s="1"/>
  <c r="K348"/>
  <c r="L348" s="1"/>
  <c r="K347"/>
  <c r="L347" s="1"/>
  <c r="K346"/>
  <c r="L346" s="1"/>
  <c r="K345"/>
  <c r="L345" s="1"/>
  <c r="K343"/>
  <c r="L343" s="1"/>
  <c r="K341"/>
  <c r="L341" s="1"/>
  <c r="K340"/>
  <c r="L340" s="1"/>
  <c r="F339"/>
  <c r="K339" s="1"/>
  <c r="L339" s="1"/>
  <c r="K338"/>
  <c r="L338" s="1"/>
  <c r="K335"/>
  <c r="L335" s="1"/>
  <c r="K334"/>
  <c r="L334" s="1"/>
  <c r="K333"/>
  <c r="L333" s="1"/>
  <c r="K330"/>
  <c r="L330" s="1"/>
  <c r="K329"/>
  <c r="L329" s="1"/>
  <c r="K328"/>
  <c r="L328" s="1"/>
  <c r="K327"/>
  <c r="L327" s="1"/>
  <c r="K326"/>
  <c r="L326" s="1"/>
  <c r="K325"/>
  <c r="L325" s="1"/>
  <c r="K323"/>
  <c r="L323" s="1"/>
  <c r="K322"/>
  <c r="L322" s="1"/>
  <c r="K321"/>
  <c r="L321" s="1"/>
  <c r="K320"/>
  <c r="L320" s="1"/>
  <c r="K319"/>
  <c r="L319" s="1"/>
  <c r="K318"/>
  <c r="L318" s="1"/>
  <c r="K317"/>
  <c r="L317" s="1"/>
  <c r="K316"/>
  <c r="L316" s="1"/>
  <c r="K315"/>
  <c r="L315" s="1"/>
  <c r="K313"/>
  <c r="L313" s="1"/>
  <c r="K311"/>
  <c r="L311" s="1"/>
  <c r="K309"/>
  <c r="L309" s="1"/>
  <c r="K307"/>
  <c r="L307" s="1"/>
  <c r="K306"/>
  <c r="L306" s="1"/>
  <c r="K305"/>
  <c r="L305" s="1"/>
  <c r="K303"/>
  <c r="L303" s="1"/>
  <c r="K302"/>
  <c r="L302" s="1"/>
  <c r="K301"/>
  <c r="L301" s="1"/>
  <c r="K300"/>
  <c r="K299"/>
  <c r="L299" s="1"/>
  <c r="K298"/>
  <c r="L298" s="1"/>
  <c r="K296"/>
  <c r="L296" s="1"/>
  <c r="K295"/>
  <c r="L295" s="1"/>
  <c r="K294"/>
  <c r="L294" s="1"/>
  <c r="K293"/>
  <c r="L293" s="1"/>
  <c r="K292"/>
  <c r="L292" s="1"/>
  <c r="F291"/>
  <c r="K291" s="1"/>
  <c r="L291" s="1"/>
  <c r="H290"/>
  <c r="K290" s="1"/>
  <c r="L290" s="1"/>
  <c r="K287"/>
  <c r="L287" s="1"/>
  <c r="K286"/>
  <c r="L286" s="1"/>
  <c r="K285"/>
  <c r="L285" s="1"/>
  <c r="K284"/>
  <c r="L284" s="1"/>
  <c r="K283"/>
  <c r="L283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H256"/>
  <c r="K256" s="1"/>
  <c r="L256" s="1"/>
  <c r="F255"/>
  <c r="K255" s="1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M7"/>
  <c r="D7" i="5"/>
  <c r="K6" i="4"/>
  <c r="K6" i="3"/>
  <c r="L6" i="2"/>
</calcChain>
</file>

<file path=xl/sharedStrings.xml><?xml version="1.0" encoding="utf-8"?>
<sst xmlns="http://schemas.openxmlformats.org/spreadsheetml/2006/main" count="4170" uniqueCount="1474">
  <si>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</si>
  <si>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</si>
  <si>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</si>
  <si>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</si>
  <si>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</si>
  <si>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</si>
  <si>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</si>
  <si>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</si>
  <si>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</si>
  <si>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</si>
  <si>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</si>
  <si>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</si>
  <si>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</si>
  <si>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</si>
  <si>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</si>
  <si>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</si>
  <si>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</si>
  <si>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</si>
  <si>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</si>
  <si>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</si>
  <si>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</si>
  <si>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</si>
  <si>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</si>
  <si>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</si>
  <si>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</si>
  <si>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</si>
  <si>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</si>
  <si>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</si>
  <si>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</si>
  <si>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</si>
  <si>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</si>
  <si>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</si>
  <si>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</si>
  <si>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</si>
  <si>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</si>
  <si>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</si>
  <si>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</si>
  <si>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</si>
  <si>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</si>
  <si>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</si>
  <si>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</si>
  <si>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</si>
  <si>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</si>
  <si>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</si>
  <si>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</si>
  <si>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</si>
  <si>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</si>
  <si>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</si>
  <si>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</si>
  <si>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</si>
  <si>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</si>
  <si>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</si>
  <si>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</si>
  <si>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</si>
  <si>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</si>
  <si>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</si>
  <si>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</si>
  <si>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</si>
  <si>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</si>
  <si>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</si>
  <si>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</si>
  <si>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</si>
  <si>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</si>
  <si>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</si>
  <si>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</si>
  <si>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</si>
  <si>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</si>
  <si>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</si>
  <si>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</si>
  <si>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</si>
  <si>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</si>
  <si>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</si>
  <si>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</si>
  <si>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</si>
  <si>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</si>
  <si>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</si>
  <si>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</si>
  <si>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</si>
  <si>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</si>
  <si>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</si>
  <si>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</si>
  <si>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</si>
  <si>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</si>
  <si>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</si>
  <si>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</si>
  <si>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</si>
  <si>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</si>
  <si>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</si>
  <si>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</si>
  <si>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</si>
  <si>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</si>
  <si>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</si>
  <si>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</si>
  <si>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</si>
  <si>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</si>
  <si>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</si>
  <si>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</si>
  <si>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</si>
  <si>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</si>
  <si>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</si>
  <si>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</si>
  <si>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</si>
  <si>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</si>
  <si>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</si>
  <si>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</si>
  <si>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</si>
  <si>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</si>
  <si>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</si>
  <si>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</si>
  <si>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</si>
  <si>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</si>
  <si>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</si>
  <si>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</si>
  <si>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</si>
  <si>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</si>
  <si>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</si>
  <si>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</si>
  <si>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</si>
  <si>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</si>
  <si>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</si>
  <si>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</si>
  <si>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</si>
  <si>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</si>
  <si>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</si>
  <si>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</si>
  <si>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</si>
  <si>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</si>
  <si>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</si>
  <si>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</si>
  <si>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</si>
  <si>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</si>
  <si>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</si>
  <si>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</si>
  <si>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</si>
  <si>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</si>
  <si>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</si>
  <si>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</si>
  <si>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</si>
  <si>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</si>
  <si>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</si>
  <si>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</si>
  <si>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</si>
  <si>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</si>
  <si>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</si>
  <si>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</si>
  <si>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</si>
  <si>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</si>
  <si>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</si>
  <si>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</si>
  <si>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</si>
  <si>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</si>
  <si>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</si>
  <si>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</si>
  <si>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</si>
  <si>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</si>
  <si>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</si>
  <si>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</si>
  <si>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</si>
  <si>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</si>
  <si>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</si>
  <si>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</si>
  <si>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</si>
  <si>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</si>
  <si>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</si>
  <si>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</si>
  <si>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</si>
  <si>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</si>
  <si>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</si>
  <si>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</si>
  <si>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</si>
  <si>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</si>
  <si>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</si>
  <si>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</si>
  <si>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</si>
  <si>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</si>
  <si>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</si>
  <si>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</si>
  <si>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</si>
  <si>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</si>
  <si>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</si>
  <si>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</si>
  <si>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</si>
  <si>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</si>
  <si>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</si>
  <si>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</si>
  <si>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</si>
  <si>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</si>
  <si>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</si>
  <si>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</si>
  <si>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</si>
  <si>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</si>
  <si>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</si>
  <si>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</si>
  <si>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</si>
  <si>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</si>
  <si>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</si>
  <si>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</si>
  <si>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</si>
  <si>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</si>
  <si>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</si>
  <si>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</si>
  <si>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</si>
  <si>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</si>
  <si>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</si>
  <si>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</si>
  <si>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</si>
  <si>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</si>
  <si>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</si>
  <si>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</si>
  <si>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</si>
  <si>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</si>
  <si>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</si>
  <si>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</si>
  <si>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</si>
  <si>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</si>
  <si>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</si>
  <si>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</si>
  <si>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</si>
  <si>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</si>
  <si>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</si>
  <si>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</si>
  <si>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</si>
  <si>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</si>
  <si>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</si>
  <si>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</si>
  <si>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</si>
  <si>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</si>
  <si>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</si>
  <si>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</si>
  <si>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</si>
  <si>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</si>
  <si>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</si>
  <si>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</si>
  <si>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</si>
  <si>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</si>
  <si>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</si>
  <si>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</si>
  <si>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</si>
  <si>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</si>
  <si>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</si>
  <si>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</si>
  <si>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</si>
  <si>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</si>
  <si>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</si>
  <si>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</si>
  <si>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</si>
  <si>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</si>
  <si>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</si>
  <si>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</si>
  <si>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</si>
  <si>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</si>
  <si>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</si>
  <si>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</si>
  <si>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</si>
  <si>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</si>
  <si>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</si>
  <si>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</si>
  <si>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</si>
  <si>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</si>
  <si>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</si>
  <si>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</si>
  <si>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</si>
  <si>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</si>
  <si>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</si>
  <si>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</si>
  <si>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</si>
  <si>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</si>
  <si>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</si>
  <si>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</si>
  <si>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</si>
  <si>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</si>
  <si>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</si>
  <si>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</si>
  <si>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</si>
  <si>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</si>
  <si>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</si>
  <si>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</si>
  <si>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</si>
  <si>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</si>
  <si>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</si>
  <si>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</si>
  <si>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</si>
  <si>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</si>
  <si>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</si>
  <si>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</si>
  <si>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</si>
  <si>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</si>
  <si>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</si>
  <si>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</si>
  <si>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</si>
  <si>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</si>
  <si>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</si>
  <si>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</si>
  <si>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</si>
  <si>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</si>
  <si>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</si>
  <si>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</si>
  <si>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</si>
  <si>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</si>
  <si>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</si>
  <si>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</si>
  <si>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</si>
  <si>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</si>
  <si>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</si>
  <si>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</si>
  <si>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</si>
  <si>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</si>
  <si>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</si>
  <si>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</si>
  <si>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</si>
  <si>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</si>
  <si>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</si>
  <si>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</si>
  <si>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</si>
  <si>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</si>
  <si>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</si>
  <si>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</si>
  <si>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</si>
  <si>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</si>
  <si>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</si>
  <si>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</si>
  <si>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</si>
  <si>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</si>
  <si>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</si>
  <si>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</si>
  <si>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</si>
  <si>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</si>
  <si>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</si>
  <si>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</si>
  <si>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</si>
  <si>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</si>
  <si>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</si>
  <si>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</si>
  <si>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</si>
  <si>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</si>
  <si>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</si>
  <si>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</si>
  <si>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</si>
  <si>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</si>
  <si>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</si>
  <si>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</si>
  <si>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</si>
  <si>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</si>
  <si>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</si>
  <si>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</si>
  <si>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</si>
  <si>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</si>
  <si>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</si>
  <si>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</si>
  <si>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</si>
  <si>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</si>
  <si>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</si>
  <si>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</si>
  <si>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</si>
  <si>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</si>
  <si>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</si>
  <si>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</si>
  <si>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</si>
  <si>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</si>
  <si>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</si>
  <si>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</si>
  <si>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</si>
  <si>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</si>
  <si>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</si>
  <si>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</si>
  <si>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</si>
  <si>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</si>
  <si>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</si>
  <si>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</si>
  <si>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</si>
  <si>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</si>
  <si>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</si>
  <si>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</si>
  <si>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</si>
  <si>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</si>
  <si>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</si>
  <si>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</si>
  <si>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</si>
  <si>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</si>
  <si>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</si>
  <si>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</si>
  <si>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</si>
  <si>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</si>
  <si>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</si>
  <si>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</si>
  <si>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</si>
  <si>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</si>
  <si>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</si>
  <si>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</si>
  <si>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</si>
  <si>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</si>
  <si>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</si>
  <si>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</si>
  <si>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</si>
  <si>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</si>
  <si>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</si>
  <si>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</si>
  <si>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</si>
  <si>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</si>
  <si>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</si>
  <si>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</si>
  <si>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</si>
  <si>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</si>
  <si>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</si>
  <si>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</si>
  <si>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</si>
  <si>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</si>
  <si>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</si>
  <si>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</si>
  <si>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</si>
  <si>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</si>
  <si>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</si>
  <si>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</si>
  <si>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</si>
  <si>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</si>
  <si>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</si>
  <si>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</si>
  <si>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</si>
  <si>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</si>
  <si>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</si>
  <si>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</si>
  <si>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</si>
  <si>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</si>
  <si>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</si>
  <si>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</si>
  <si>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</si>
  <si>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</si>
  <si>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</si>
  <si>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</si>
  <si>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</si>
  <si>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</si>
  <si>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</si>
  <si>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</si>
  <si>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</si>
  <si>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</si>
  <si>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</si>
  <si>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</si>
  <si>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</si>
  <si>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</si>
  <si>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</si>
  <si>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</si>
  <si>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</si>
  <si>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</si>
  <si>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</si>
  <si>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</si>
  <si>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</si>
  <si>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</si>
  <si>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</si>
  <si>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</si>
  <si>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</si>
  <si>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</si>
  <si>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</si>
  <si>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</si>
  <si>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</si>
  <si>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</si>
  <si>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</si>
  <si>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</si>
  <si>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</si>
  <si>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</si>
  <si>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</si>
  <si>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</si>
  <si>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</si>
  <si>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</si>
  <si>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</si>
  <si>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</si>
  <si>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</si>
  <si>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</si>
  <si>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</si>
  <si>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</si>
  <si>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</si>
  <si>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</si>
  <si>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</si>
  <si>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</si>
  <si>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</si>
  <si>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</si>
  <si>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</si>
  <si>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</si>
  <si>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</si>
  <si>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</si>
  <si>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</si>
  <si>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</si>
  <si>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</si>
  <si>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</si>
  <si>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</si>
  <si>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</si>
  <si>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</si>
  <si>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</si>
  <si>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</si>
  <si>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</si>
  <si>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</si>
  <si>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</si>
  <si>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</si>
  <si>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</si>
  <si>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</si>
  <si>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</si>
  <si>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</si>
  <si>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</si>
  <si>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</si>
  <si>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</si>
  <si>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</si>
  <si>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</si>
  <si>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</si>
  <si>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</si>
  <si>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</si>
  <si>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</si>
  <si>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</si>
  <si>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</si>
  <si>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</si>
  <si>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</si>
  <si>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</si>
  <si>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</si>
  <si>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</si>
  <si>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</si>
  <si>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</si>
  <si>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</si>
  <si>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</si>
  <si>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</si>
  <si>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</si>
  <si>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</si>
  <si>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</si>
  <si>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</si>
  <si>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</si>
  <si>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</si>
  <si>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</si>
  <si>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</si>
  <si>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</si>
  <si>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</si>
  <si>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</si>
  <si>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</si>
  <si>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</si>
  <si>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</si>
  <si>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</si>
  <si>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</si>
  <si>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</si>
  <si>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</si>
  <si>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</si>
  <si>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</si>
  <si>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</si>
  <si>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</si>
  <si>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</si>
  <si>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</si>
  <si>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</si>
  <si>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</si>
  <si>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</si>
  <si>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</si>
  <si>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</si>
  <si>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</si>
  <si>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</si>
  <si>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</si>
  <si>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</si>
  <si>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</si>
  <si>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</si>
  <si>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</si>
  <si>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</si>
  <si>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</si>
  <si>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</si>
  <si>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</si>
  <si>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</si>
  <si>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</si>
  <si>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</si>
  <si>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</si>
  <si>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</si>
  <si>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</si>
  <si>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</si>
  <si>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</si>
  <si>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</si>
  <si>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</si>
  <si>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</si>
  <si>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</si>
  <si>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</si>
  <si>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</si>
  <si>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</si>
  <si>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</si>
  <si>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</si>
  <si>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</si>
  <si>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</si>
  <si>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</si>
  <si>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</si>
  <si>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</si>
  <si>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</si>
  <si>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</si>
  <si>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</si>
  <si>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</si>
  <si>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</si>
  <si>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</si>
  <si>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</si>
  <si>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</si>
  <si>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</si>
  <si>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</si>
  <si>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</si>
  <si>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</si>
  <si>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</si>
  <si>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</si>
  <si>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</si>
  <si>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</si>
  <si>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</si>
  <si>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</si>
  <si>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</si>
  <si>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</si>
  <si>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</si>
  <si>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</si>
  <si>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</si>
  <si>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</si>
  <si>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</si>
  <si>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</si>
  <si>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</si>
  <si>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</si>
  <si>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</si>
  <si>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</si>
  <si>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</si>
  <si>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</si>
  <si>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</si>
  <si>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</si>
  <si>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</si>
  <si>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</si>
  <si>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</si>
  <si>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</si>
  <si>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</si>
  <si>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</si>
  <si>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</si>
  <si>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</si>
  <si>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</si>
  <si>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</si>
  <si>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</si>
  <si>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</si>
  <si>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</si>
  <si>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</si>
  <si>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</si>
  <si>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</si>
  <si>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</si>
  <si>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</si>
  <si>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</si>
  <si>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</si>
  <si>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</si>
  <si>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</si>
  <si>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</si>
  <si>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</si>
  <si>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</si>
  <si>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</si>
  <si>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</si>
  <si>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</si>
  <si>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</si>
  <si>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</si>
  <si>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</si>
  <si>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</si>
  <si>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</si>
  <si>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</si>
  <si>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</si>
  <si>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</si>
  <si>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</si>
  <si>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</si>
  <si>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</si>
  <si>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</si>
  <si>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</si>
  <si>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</si>
  <si>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</si>
  <si>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</si>
  <si>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</si>
  <si>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</si>
  <si>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</si>
  <si>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</si>
  <si>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</si>
  <si>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</si>
  <si>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</si>
  <si>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</si>
  <si>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</si>
  <si>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</si>
  <si>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</si>
  <si>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</si>
  <si>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</si>
  <si>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</si>
  <si>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</si>
  <si>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</si>
  <si>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</si>
  <si>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</si>
  <si>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</si>
  <si>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</si>
  <si>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</si>
  <si>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</si>
  <si>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</si>
  <si>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</si>
  <si>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</si>
  <si>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</si>
  <si>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</si>
  <si>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</si>
  <si>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</si>
  <si>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</si>
  <si>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</si>
  <si>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</si>
  <si>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</si>
  <si>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</si>
  <si>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</si>
  <si>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</si>
  <si>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</si>
  <si>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</si>
  <si>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</si>
  <si>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</si>
  <si>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</si>
  <si>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</si>
  <si>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</si>
  <si>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</si>
  <si>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</si>
  <si>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</si>
  <si>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</si>
  <si>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</si>
  <si>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</si>
  <si>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</si>
  <si>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</si>
  <si>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</si>
  <si>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</si>
  <si>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</si>
  <si>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</si>
  <si>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</si>
  <si>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</si>
  <si>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</si>
  <si>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</si>
  <si>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</si>
  <si>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</si>
  <si>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</si>
  <si>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</si>
  <si>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</si>
  <si>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</si>
  <si>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</si>
  <si>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</si>
  <si>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</si>
  <si>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</si>
  <si>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</si>
  <si>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</si>
  <si>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</si>
  <si>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</si>
  <si>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</si>
  <si>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</si>
  <si>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</si>
  <si>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</si>
  <si>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</si>
  <si>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</si>
  <si>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</si>
  <si>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</si>
  <si>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</si>
  <si>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</si>
  <si>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</si>
  <si>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</si>
  <si>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</si>
  <si>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</si>
  <si>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</si>
  <si>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</si>
  <si>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</si>
  <si>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</si>
  <si>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</si>
  <si>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</si>
  <si>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</si>
  <si>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</si>
  <si>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</si>
  <si>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</si>
  <si>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</si>
  <si>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</si>
  <si>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</si>
  <si>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</si>
  <si>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</si>
  <si>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</si>
  <si>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</si>
  <si>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</si>
  <si>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</si>
  <si>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</si>
  <si>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</si>
  <si>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</si>
  <si>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</si>
  <si>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</si>
  <si>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</si>
  <si>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</si>
  <si>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</si>
  <si>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</si>
  <si>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</si>
  <si>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</si>
  <si>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</si>
  <si>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</si>
  <si>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</si>
  <si>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</si>
  <si>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</si>
  <si>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</si>
  <si>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</si>
  <si>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</si>
  <si>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</si>
  <si>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</si>
  <si>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</si>
  <si>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</si>
  <si>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</si>
  <si>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</si>
  <si>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</si>
  <si>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</si>
  <si>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</si>
  <si>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</si>
  <si>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</si>
  <si>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</si>
  <si>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</si>
  <si>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</si>
  <si>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</si>
  <si>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</si>
  <si>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</si>
  <si>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</si>
  <si>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</si>
  <si>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</si>
  <si>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</si>
  <si>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</si>
  <si>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</si>
  <si>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</si>
  <si>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</si>
  <si>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</si>
  <si>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</si>
  <si>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</si>
  <si>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</si>
  <si>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</si>
  <si>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</si>
  <si>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</si>
  <si>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</si>
  <si>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</si>
  <si>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</si>
  <si>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</si>
  <si>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</si>
  <si>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</si>
  <si>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</si>
  <si>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</si>
  <si>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</si>
  <si>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</si>
  <si>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</si>
  <si>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</si>
  <si>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</si>
  <si>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</si>
  <si>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</si>
  <si>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</si>
  <si>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</si>
  <si>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</si>
  <si>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</si>
  <si>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</si>
  <si>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</si>
  <si>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</si>
  <si>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</si>
  <si>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</si>
  <si>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</si>
  <si>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</si>
  <si>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</si>
  <si>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</si>
  <si>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</si>
  <si>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</si>
  <si>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</si>
  <si>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</si>
  <si>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</si>
  <si>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</si>
  <si>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</si>
  <si>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</si>
  <si>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</si>
  <si>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</si>
  <si>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</si>
  <si>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</si>
  <si>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</si>
  <si>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1150-1200</t>
  </si>
  <si>
    <t>Profit of Rs.100/-</t>
  </si>
  <si>
    <t>Profit of Rs.82.5/-</t>
  </si>
  <si>
    <t>MIDCPNIFTY</t>
  </si>
  <si>
    <t>140-160</t>
  </si>
  <si>
    <t>230-240</t>
  </si>
  <si>
    <t>Profit of Rs.25.5/-</t>
  </si>
  <si>
    <t>920-960</t>
  </si>
  <si>
    <t>630-640</t>
  </si>
  <si>
    <t>Profit of Rs.11.5/-</t>
  </si>
  <si>
    <t>70-90</t>
  </si>
  <si>
    <t>1245-1265</t>
  </si>
  <si>
    <t>BHARATFORG MAR FUT</t>
  </si>
  <si>
    <t>HDFCBANK MAR FUT</t>
  </si>
  <si>
    <t>160-170</t>
  </si>
  <si>
    <t>2500-2600</t>
  </si>
  <si>
    <t>750-780</t>
  </si>
  <si>
    <t>1000-1050</t>
  </si>
  <si>
    <t>SIEMENS MAR FUT</t>
  </si>
  <si>
    <t>1470-1480</t>
  </si>
  <si>
    <t>2400-2450</t>
  </si>
  <si>
    <t>1880-1920</t>
  </si>
  <si>
    <t>Loss of Rs.22/-</t>
  </si>
  <si>
    <t>680-695</t>
  </si>
  <si>
    <t>INFY MAR FUT</t>
  </si>
  <si>
    <t>1750-1780</t>
  </si>
  <si>
    <t>RELIANCE 2420 CE MAR</t>
  </si>
  <si>
    <t>NIFTY 16750 CE 03-MAR</t>
  </si>
  <si>
    <t>150-200</t>
  </si>
  <si>
    <t>SRF  MAR FUT</t>
  </si>
  <si>
    <t>GSPL MAR FUT</t>
  </si>
  <si>
    <t>290-295</t>
  </si>
  <si>
    <t>2380-2420</t>
  </si>
  <si>
    <t>740-780</t>
  </si>
  <si>
    <t xml:space="preserve">JSWSTEEL </t>
  </si>
  <si>
    <t>680-690</t>
  </si>
  <si>
    <t>ASIANPAINT 3100 CE MAR</t>
  </si>
  <si>
    <t>PCBL</t>
  </si>
  <si>
    <t>RBA</t>
  </si>
  <si>
    <t>SONACOMS</t>
  </si>
  <si>
    <t>Retail Research Technical Calls &amp; Fundamental Performance Report for the month of Mar-2022</t>
  </si>
  <si>
    <t>2150-2250</t>
  </si>
  <si>
    <t>430-440</t>
  </si>
  <si>
    <t>3550-3600</t>
  </si>
  <si>
    <t>1850-1900</t>
  </si>
  <si>
    <t>INFY 1740 CE MAR</t>
  </si>
  <si>
    <t>60-75</t>
  </si>
  <si>
    <t>80-90</t>
  </si>
  <si>
    <t xml:space="preserve">SRF  MAR FUT </t>
  </si>
  <si>
    <t>NIFTY 16500 CE 03-MAR</t>
  </si>
  <si>
    <t>80-100</t>
  </si>
  <si>
    <t>Profit of Rs.19.5/-</t>
  </si>
  <si>
    <t>285-295</t>
  </si>
  <si>
    <t>Profit of Rs.6/-</t>
  </si>
  <si>
    <t>Profit of Rs.27.5/-</t>
  </si>
  <si>
    <t>Loss of Rs.17/-</t>
  </si>
  <si>
    <t>Profit of Rs.45/-</t>
  </si>
  <si>
    <t>Profit of Rs.5/-</t>
  </si>
  <si>
    <t>Profit of Rs.19/-</t>
  </si>
  <si>
    <t>Loss of Rs.49.5/-</t>
  </si>
  <si>
    <t>Profit of Rs.63.5/-</t>
  </si>
  <si>
    <t>Profit of Rs.8/-</t>
  </si>
  <si>
    <t>Loss of Rs.36/-</t>
  </si>
  <si>
    <t>SBIN MAR FUT</t>
  </si>
  <si>
    <t>470-480</t>
  </si>
  <si>
    <t>MPHASIS MAR FUT</t>
  </si>
  <si>
    <t>3200-3250</t>
  </si>
  <si>
    <t>TECHM MAR FUT</t>
  </si>
  <si>
    <t>1450-1470</t>
  </si>
  <si>
    <t>Loss of Rs.130/-</t>
  </si>
  <si>
    <t>Loss of Rs.65/-</t>
  </si>
  <si>
    <t>380-385</t>
  </si>
  <si>
    <t>300-310</t>
  </si>
  <si>
    <t>Profit of Rs.7/-</t>
  </si>
  <si>
    <t>Loss of Rs.10/-</t>
  </si>
  <si>
    <t>Loss of Rs.45/-</t>
  </si>
  <si>
    <t>Loss of Rs.13/-</t>
  </si>
  <si>
    <t>HDFC 2300 CE MAR</t>
  </si>
  <si>
    <t>2370-2430</t>
  </si>
  <si>
    <t>Loss of Rs.37.5/-</t>
  </si>
  <si>
    <t>Profit of Rs.33/-</t>
  </si>
  <si>
    <t>Profit of Rs.14.5/-</t>
  </si>
  <si>
    <t>Profit of Rs.7.5/-</t>
  </si>
  <si>
    <t>1800-1820</t>
  </si>
  <si>
    <t>6900-7000</t>
  </si>
  <si>
    <t xml:space="preserve">BAJFINANCE </t>
  </si>
  <si>
    <t>1140-1200</t>
  </si>
  <si>
    <t>2450-2550</t>
  </si>
  <si>
    <t xml:space="preserve"> HCLTECH MAR FUT </t>
  </si>
  <si>
    <t>1160-1175</t>
  </si>
  <si>
    <t>Profit of Rs.14/-</t>
  </si>
  <si>
    <t>180-185</t>
  </si>
  <si>
    <t>Loss of Rs.47/-</t>
  </si>
  <si>
    <t>Loss of Rs.20/-</t>
  </si>
  <si>
    <t>1570-1600</t>
  </si>
  <si>
    <t>Profit of Rs.17.5/-</t>
  </si>
  <si>
    <t>Loss of Rs.55/-</t>
  </si>
  <si>
    <t>Loss of Rs.160/-</t>
  </si>
  <si>
    <t>Loss of Rs.115/-</t>
  </si>
  <si>
    <t>ZYDUSLIFE</t>
  </si>
  <si>
    <t>Loss of Rs.8.25/-</t>
  </si>
  <si>
    <t>Profit of Rs.49.5/-</t>
  </si>
  <si>
    <t>COLPAL MAR FUT</t>
  </si>
  <si>
    <t>APOLLOTYRE MAR FUT</t>
  </si>
  <si>
    <t>1440-1470</t>
  </si>
  <si>
    <t>HDFC MAR FUT</t>
  </si>
  <si>
    <t>2160-2200</t>
  </si>
  <si>
    <t>Loss of Rs.5.5/-</t>
  </si>
  <si>
    <t>365-370</t>
  </si>
  <si>
    <t>INFY 1760 CE MAR</t>
  </si>
  <si>
    <t>65-75</t>
  </si>
  <si>
    <t>RELIANCE 2300 CE MAR</t>
  </si>
  <si>
    <t>AMBUJACEM MAR FUT</t>
  </si>
  <si>
    <t>285-290</t>
  </si>
  <si>
    <t>690-700</t>
  </si>
  <si>
    <t>275-285</t>
  </si>
  <si>
    <t>M&amp;M MAR FUT</t>
  </si>
  <si>
    <t>720-730</t>
  </si>
  <si>
    <t>3270-3350</t>
  </si>
  <si>
    <t>TRENT MAR FUT</t>
  </si>
  <si>
    <t>Profit of Rs.5.5/-</t>
  </si>
  <si>
    <t>1070-1090</t>
  </si>
  <si>
    <t>Profit of Rs.24/-</t>
  </si>
  <si>
    <t>1090-1110</t>
  </si>
  <si>
    <t>ALPHA LEON ENTERPRISES LLP</t>
  </si>
  <si>
    <t>1180-1200</t>
  </si>
  <si>
    <t>2280-2300</t>
  </si>
  <si>
    <t>Profit of Rs.21.5/-</t>
  </si>
  <si>
    <t>Profit of Rs.65/-</t>
  </si>
  <si>
    <t>295-300</t>
  </si>
  <si>
    <t>460-465</t>
  </si>
  <si>
    <t>Profit of Rs.62.5/-</t>
  </si>
  <si>
    <t>275-280</t>
  </si>
  <si>
    <t>COFORGE MAR FUT</t>
  </si>
  <si>
    <t>4850-4950</t>
  </si>
  <si>
    <t>Profit of Rs.10.5/-</t>
  </si>
  <si>
    <t>790-820</t>
  </si>
  <si>
    <t>Loss of Rs.85/-</t>
  </si>
  <si>
    <t>HCLTECH MAR FUT</t>
  </si>
  <si>
    <t>NIFTY 16700 PE 10-MAR</t>
  </si>
  <si>
    <t>90-110</t>
  </si>
  <si>
    <t>2080-2120</t>
  </si>
  <si>
    <t>158-160</t>
  </si>
  <si>
    <t xml:space="preserve">HINDCOPPER MAR FUT </t>
  </si>
  <si>
    <t>130-132</t>
  </si>
  <si>
    <t>VEDL MAR FUT</t>
  </si>
  <si>
    <t>382-387</t>
  </si>
  <si>
    <t>PIDILITIND MAR FUT</t>
  </si>
  <si>
    <t>NIFTY 16500 CE 10 MAR</t>
  </si>
  <si>
    <t>Profit of Rs.20/-</t>
  </si>
  <si>
    <t>Profit of Rs.23/-</t>
  </si>
  <si>
    <t>Part profit of Rs.7/-</t>
  </si>
  <si>
    <t>Profit of Rs.4/-</t>
  </si>
  <si>
    <t>N</t>
  </si>
  <si>
    <t>Profit of Rs.130/-</t>
  </si>
  <si>
    <t>Sell</t>
  </si>
  <si>
    <t>580-570</t>
  </si>
  <si>
    <t>Profit of Rs.12.5/-</t>
  </si>
  <si>
    <t>222-225</t>
  </si>
  <si>
    <t>Profit of Rs.0.5/-</t>
  </si>
  <si>
    <t>Profit of Rs.2.75/-</t>
  </si>
  <si>
    <t>HDFC 2200 PE MAR</t>
  </si>
  <si>
    <t>Profit of Rs.6.5/-</t>
  </si>
  <si>
    <t xml:space="preserve">SRF MAR FUT </t>
  </si>
  <si>
    <t>2300-2340</t>
  </si>
  <si>
    <t>Part profit of Rs.45/-</t>
  </si>
  <si>
    <t>COROMANDEL MAR FUT</t>
  </si>
  <si>
    <t>810-820</t>
  </si>
  <si>
    <t>218-222</t>
  </si>
  <si>
    <t>Profit of Rs.12/-</t>
  </si>
  <si>
    <t>HINDCOPPER MAR FUT</t>
  </si>
  <si>
    <t>126-129</t>
  </si>
  <si>
    <t>NIFTY MAR FUT</t>
  </si>
  <si>
    <t>16500-16400</t>
  </si>
  <si>
    <t>HDFCAMC MAR FUT</t>
  </si>
  <si>
    <t>2210-2260</t>
  </si>
  <si>
    <t>NIFTY 16500 PE 17-MAR</t>
  </si>
  <si>
    <t>Loss of Rs.15/-</t>
  </si>
  <si>
    <t>Loss of Rs.99/-</t>
  </si>
  <si>
    <t>Profit of Rs.35/-</t>
  </si>
  <si>
    <t>AARTIIND MAR FUT</t>
  </si>
  <si>
    <t>895-905</t>
  </si>
  <si>
    <t>LT MAR FUT</t>
  </si>
  <si>
    <t>1780-1800</t>
  </si>
  <si>
    <t>IEX MAR FUT</t>
  </si>
  <si>
    <t>226-228</t>
  </si>
  <si>
    <t>16800-16850</t>
  </si>
  <si>
    <t>Profit of Rs.50/-</t>
  </si>
  <si>
    <t>HDFCBANK 1460 CE MAR</t>
  </si>
  <si>
    <t>Loss of Rs.3.25/-</t>
  </si>
  <si>
    <t>Loss of Rs.2.75/-</t>
  </si>
  <si>
    <t>35-45</t>
  </si>
  <si>
    <t>150-180</t>
  </si>
  <si>
    <t>1650-1700</t>
  </si>
  <si>
    <t>Profit of Rs.38.5/-</t>
  </si>
  <si>
    <t>Profit of Rs.117.5/-</t>
  </si>
  <si>
    <t>Loss of Rs.6.5/-</t>
  </si>
  <si>
    <t>3300-3350</t>
  </si>
  <si>
    <t>NIFTY 16800 PE 17-MAR</t>
  </si>
  <si>
    <t xml:space="preserve">BANKNIFTY 35200 PE 17-MAR </t>
  </si>
  <si>
    <t>320-400</t>
  </si>
  <si>
    <t>Profit of Rs.75/-</t>
  </si>
  <si>
    <t>Loss of Rs.18/-</t>
  </si>
  <si>
    <t>SBIN 480 PE MAR</t>
  </si>
  <si>
    <t>14-15</t>
  </si>
  <si>
    <t>RELIANCE 2380 PE MAR</t>
  </si>
  <si>
    <t>60-70</t>
  </si>
  <si>
    <t>HINDUNILVR MAR FUT</t>
  </si>
  <si>
    <t>Buy&lt;&gt;</t>
  </si>
  <si>
    <t>Loss of Rs.75/-</t>
  </si>
  <si>
    <t>Profit of Rs.39/-</t>
  </si>
  <si>
    <t>Profit of Rs.57.5/-</t>
  </si>
  <si>
    <t>Loss of Rs.12/-</t>
  </si>
  <si>
    <t>1160-1170</t>
  </si>
  <si>
    <t>Profit of Rs.44/-</t>
  </si>
  <si>
    <t>NIFTY 17250 CE 17-MAR</t>
  </si>
  <si>
    <t>Profit of Rs.38/-</t>
  </si>
  <si>
    <t>MOTHERSUMI  135 PE</t>
  </si>
  <si>
    <t>7.0-10.0</t>
  </si>
  <si>
    <t>127-130</t>
  </si>
  <si>
    <t>Profit of Rs.3.5/-</t>
  </si>
  <si>
    <t>ABB MAR FUT</t>
  </si>
  <si>
    <t>2230-2250</t>
  </si>
  <si>
    <t>KOTAKBANK MAR FUT</t>
  </si>
  <si>
    <t>1860-1890</t>
  </si>
  <si>
    <t>315-325</t>
  </si>
  <si>
    <t>NIFTY 17300 CE 17-MAR</t>
  </si>
  <si>
    <t>Loss of Rs.105/-</t>
  </si>
  <si>
    <t>Loss of Rs.3.1/-</t>
  </si>
  <si>
    <t>Loss of Rs.16/-</t>
  </si>
  <si>
    <t>Loss of Rs.42.5/-</t>
  </si>
  <si>
    <t>2450-2490</t>
  </si>
  <si>
    <t xml:space="preserve"> MFSL </t>
  </si>
  <si>
    <t>820-840</t>
  </si>
  <si>
    <t>2150-2160</t>
  </si>
  <si>
    <t>1815-1830</t>
  </si>
  <si>
    <t>Loss of Rs.32.5/-</t>
  </si>
  <si>
    <t>Loss of Rs.23.5/-</t>
  </si>
  <si>
    <t>NIFTY 17500 CE 24-MAR</t>
  </si>
  <si>
    <t>120-140</t>
  </si>
  <si>
    <t>1630-1650</t>
  </si>
  <si>
    <t>1800-1900</t>
  </si>
  <si>
    <t>710-715</t>
  </si>
  <si>
    <t>740-750</t>
  </si>
  <si>
    <t>Loss of Rs.24/-</t>
  </si>
  <si>
    <t>ACC 2100 CE MAR</t>
  </si>
  <si>
    <t>65-85</t>
  </si>
  <si>
    <t>Loss of Rs.9.5/-</t>
  </si>
  <si>
    <t>Loss of Rs.45.5/-</t>
  </si>
  <si>
    <t>Loss of Rs.32/-</t>
  </si>
  <si>
    <t>HDFCBANK 1490 CE MAR</t>
  </si>
  <si>
    <t>30-40</t>
  </si>
  <si>
    <t>LT 1760 CE MAR</t>
  </si>
  <si>
    <t>40-48</t>
  </si>
  <si>
    <t>2440-2450</t>
  </si>
  <si>
    <t>2520-2550</t>
  </si>
  <si>
    <t>1950-2000</t>
  </si>
  <si>
    <t>NIFTY 17500 CE 31-MAR</t>
  </si>
  <si>
    <t>250-300</t>
  </si>
  <si>
    <t>Profit of Rs.18.5/-</t>
  </si>
  <si>
    <t>Profit of Rs.20.5/-</t>
  </si>
  <si>
    <t>Profit of Rs.0.6/-</t>
  </si>
  <si>
    <t>1220-1230</t>
  </si>
  <si>
    <t>ASIANPAINT 3080 CE MAR</t>
  </si>
  <si>
    <t>HDFC 2400 CE MAR</t>
  </si>
  <si>
    <t>55-65</t>
  </si>
  <si>
    <t>RELIANCE 2540 CE MAR</t>
  </si>
  <si>
    <t>BERGEPAINT 720 CE MAR</t>
  </si>
  <si>
    <t>12.0-14.0</t>
  </si>
  <si>
    <t>MANISH NITIN THAKUR</t>
  </si>
  <si>
    <t>SECURCRED</t>
  </si>
  <si>
    <t>SecUR Credentials Limited</t>
  </si>
  <si>
    <t>SPRL</t>
  </si>
  <si>
    <t>SP Refractories Limited</t>
  </si>
  <si>
    <t>Profit of Rs.15.5/-</t>
  </si>
  <si>
    <t>Loss of Rs.15.5/-</t>
  </si>
  <si>
    <t>Profit of Rs.24.5/-</t>
  </si>
  <si>
    <t>LUPIN  MAR FUT</t>
  </si>
  <si>
    <t>780-790</t>
  </si>
  <si>
    <t>CUB 120 PE MAR</t>
  </si>
  <si>
    <t>1-1.20</t>
  </si>
  <si>
    <t>2.0-3.0</t>
  </si>
  <si>
    <t xml:space="preserve">JSWSTEEL  MAR FUT </t>
  </si>
  <si>
    <t>725-730</t>
  </si>
  <si>
    <t>ASHISHPO</t>
  </si>
  <si>
    <t>GGENG</t>
  </si>
  <si>
    <t>ANUSTUP TRADING PRIVATE LIMITED</t>
  </si>
  <si>
    <t>ANANT WEALTH CONSULTANTS PRIVATE LIMITED</t>
  </si>
  <si>
    <t>Loss of Rs.20.5/-</t>
  </si>
  <si>
    <t>Profit of Rs.10/-</t>
  </si>
  <si>
    <t xml:space="preserve">HDFCAMC MAR FUT </t>
  </si>
  <si>
    <t>2250-2300</t>
  </si>
  <si>
    <t>NIFTY 17200 PE 24-MAR</t>
  </si>
  <si>
    <t>70-100</t>
  </si>
  <si>
    <t>NIFTY 17200 CE 24-MAR</t>
  </si>
  <si>
    <t>RELIANCE 2560 CE MAR</t>
  </si>
  <si>
    <t>50-60</t>
  </si>
  <si>
    <t>Profit of Rs.27/-</t>
  </si>
  <si>
    <t>Profit of Rs.16/-</t>
  </si>
  <si>
    <t>Profit of Rs.105/-</t>
  </si>
  <si>
    <t>ASIANPAINT 3020 CE MAR</t>
  </si>
  <si>
    <t>Loss of Rs.3.70/-</t>
  </si>
  <si>
    <t>2360-2400</t>
  </si>
  <si>
    <t>300-308</t>
  </si>
  <si>
    <t xml:space="preserve">SBIN </t>
  </si>
  <si>
    <t>490-493</t>
  </si>
  <si>
    <t>510-520</t>
  </si>
  <si>
    <t>1250-1260</t>
  </si>
  <si>
    <t>1300-1330</t>
  </si>
  <si>
    <t>134-135</t>
  </si>
  <si>
    <t>150-160</t>
  </si>
  <si>
    <t>1540-1570</t>
  </si>
  <si>
    <t>17350-17450</t>
  </si>
  <si>
    <t>1178-1180</t>
  </si>
  <si>
    <t>2300-2400</t>
  </si>
  <si>
    <t>RELIANCE 2580 CE MAR</t>
  </si>
  <si>
    <t>NIFTY 16800 CE 17-MAR</t>
  </si>
  <si>
    <t>AGOL</t>
  </si>
  <si>
    <t>ACHINTYA SECURITIES PVT. LTD.</t>
  </si>
  <si>
    <t>INANI</t>
  </si>
  <si>
    <t>INANI SECURITIES AND INVESTMENTS LIMITED</t>
  </si>
  <si>
    <t>JANUSCORP</t>
  </si>
  <si>
    <t>RLFL</t>
  </si>
  <si>
    <t>THINKINK</t>
  </si>
  <si>
    <t>ATALREAL</t>
  </si>
  <si>
    <t>Atal Realtech Limited</t>
  </si>
  <si>
    <t>COOLCAPS</t>
  </si>
  <si>
    <t>Cool Caps Industries Ltd</t>
  </si>
  <si>
    <t>STATSOL RESEARCH LLP</t>
  </si>
  <si>
    <t>GOACARBON</t>
  </si>
  <si>
    <t>Goa Carbon Ltd</t>
  </si>
  <si>
    <t>GRAVITON RESEARCH CAPITAL LLP</t>
  </si>
  <si>
    <t>QE SECURITIES</t>
  </si>
  <si>
    <t>NDL</t>
  </si>
  <si>
    <t>ANUSTUP TRADING  PRIVATE LIMITED</t>
  </si>
  <si>
    <t>Loss of Rs.100/-</t>
  </si>
  <si>
    <t>Profit of Rs.80/-</t>
  </si>
  <si>
    <t>259.5-260.5</t>
  </si>
  <si>
    <t>270-275</t>
  </si>
  <si>
    <t>LT APR FUT</t>
  </si>
  <si>
    <t>1770-1790</t>
  </si>
  <si>
    <t>AARTIIND APR FUT</t>
  </si>
  <si>
    <t>932-935</t>
  </si>
  <si>
    <t>1980-1990</t>
  </si>
  <si>
    <t>2050-2100</t>
  </si>
  <si>
    <t>1950-1960</t>
  </si>
  <si>
    <t>2030-2070</t>
  </si>
  <si>
    <t>NIFTY 17200 CE MAR</t>
  </si>
  <si>
    <t>130-160</t>
  </si>
  <si>
    <t>BANKNIFTY 35500 CE MAR</t>
  </si>
  <si>
    <t>500-550</t>
  </si>
  <si>
    <t>Profit of Rs.22/-</t>
  </si>
  <si>
    <t>L7 HITECH PRIVATE LIMITED</t>
  </si>
  <si>
    <t>ARCFIN</t>
  </si>
  <si>
    <t>ARL</t>
  </si>
  <si>
    <t>KAPASHI COMMERCIAL LTD</t>
  </si>
  <si>
    <t>SWATI SATISH SWAMY</t>
  </si>
  <si>
    <t>BCLENTERPR</t>
  </si>
  <si>
    <t>GHANSHYAMBHAI MANSUKHBHAI KHAMBHAYATA</t>
  </si>
  <si>
    <t>PURVESH DEVDATT MAJMUDAR</t>
  </si>
  <si>
    <t>DML</t>
  </si>
  <si>
    <t>RIKHAV SECURITIES LIMITED</t>
  </si>
  <si>
    <t>SIMPLURIS TECHNOLOGIES PVT LTD .</t>
  </si>
  <si>
    <t>STUTIMANISHSHARMA</t>
  </si>
  <si>
    <t>GOYALASS</t>
  </si>
  <si>
    <t>IFL</t>
  </si>
  <si>
    <t>VIMLA DEVI INANI</t>
  </si>
  <si>
    <t>KOCL</t>
  </si>
  <si>
    <t>PUNJIBEN BABUBHAI RATHOD</t>
  </si>
  <si>
    <t>NAYAN MAHENDRABHAI THAKKAR</t>
  </si>
  <si>
    <t>BHAUMIK PARMAR</t>
  </si>
  <si>
    <t>SATHISH SRINIVAS NAYAK</t>
  </si>
  <si>
    <t>SUJALA</t>
  </si>
  <si>
    <t>GLASSEYE TRADERS PRIVATE LIMITED</t>
  </si>
  <si>
    <t>SUPRBPA</t>
  </si>
  <si>
    <t>GLOBE</t>
  </si>
  <si>
    <t>Globe Textiles (I) Ltd.</t>
  </si>
  <si>
    <t>XTX MARKETS LLP</t>
  </si>
  <si>
    <t>SHYAMCENT</t>
  </si>
  <si>
    <t>Shyam Century Ferrous Ltd</t>
  </si>
  <si>
    <t>RAMLAL KANWARLAL JAIN</t>
  </si>
  <si>
    <t>SUPREMEENG</t>
  </si>
  <si>
    <t>Supreme Engineering Ltd</t>
  </si>
  <si>
    <t>PJS SECURITIES LLP</t>
  </si>
  <si>
    <t>SWARAJ</t>
  </si>
  <si>
    <t>Swaraj Suiting Limited</t>
  </si>
  <si>
    <t>VAISHALI PANKAJ VYAS</t>
  </si>
  <si>
    <t>SANJAY R CHOWDHARI</t>
  </si>
  <si>
    <t>Loss of Rs.70/-</t>
  </si>
  <si>
    <t>Loss of Rs.38/-</t>
  </si>
  <si>
    <t>460-500</t>
  </si>
  <si>
    <t>Profit of Rs.23.5/-</t>
  </si>
  <si>
    <t>Part profit of Rs.80/-</t>
  </si>
  <si>
    <t xml:space="preserve"> VTL</t>
  </si>
  <si>
    <t>494-496</t>
  </si>
  <si>
    <t>520-530</t>
  </si>
  <si>
    <t>SIEMENS  APR FUT</t>
  </si>
  <si>
    <t>2297-2303</t>
  </si>
  <si>
    <t>2370-2400</t>
  </si>
  <si>
    <t>1743-1747</t>
  </si>
  <si>
    <t>RAMCOCEM APR FUT</t>
  </si>
  <si>
    <t>744-746</t>
  </si>
  <si>
    <t>760-770</t>
  </si>
  <si>
    <t xml:space="preserve"> BANKNIFTY 35800 CE MAR</t>
  </si>
  <si>
    <t>Profiit of Rs.210/-</t>
  </si>
  <si>
    <t>7NR</t>
  </si>
  <si>
    <t>AGRAWAL NIKUNJ</t>
  </si>
  <si>
    <t>VIKRAMKUMAR KARANRAJ SAKARIA HUF</t>
  </si>
  <si>
    <t>SHANTI ENTREPRENEURS</t>
  </si>
  <si>
    <t>AKM</t>
  </si>
  <si>
    <t>CHANDA SONI</t>
  </si>
  <si>
    <t>SUNRISE ENTERPRISES</t>
  </si>
  <si>
    <t>ANKIN</t>
  </si>
  <si>
    <t>RAMAN RAKESHKUMAR TRIKHA</t>
  </si>
  <si>
    <t>RASHIM KUMAR GIRDHAR</t>
  </si>
  <si>
    <t>SHANTABEN DAYASAKAR DAVE</t>
  </si>
  <si>
    <t>HITESH RUPARELIYA(HUF) .</t>
  </si>
  <si>
    <t>ZUBER TRADING LLP</t>
  </si>
  <si>
    <t>ANSHUMAN HALDER</t>
  </si>
  <si>
    <t>BCCL</t>
  </si>
  <si>
    <t>JITAL ASHISH THAKAR</t>
  </si>
  <si>
    <t>VARUN DARSHAN SHAH</t>
  </si>
  <si>
    <t>UMESHWAR SECURITIES PRIVATE LIMITED</t>
  </si>
  <si>
    <t>PEARL BROKING SERVICES LIMITED</t>
  </si>
  <si>
    <t>ACHINTYA COMMODITIES PRIVATE LIMITED</t>
  </si>
  <si>
    <t>TEJ JITENDRABHAI SHAH</t>
  </si>
  <si>
    <t>INDIACREDIT RISK MANAGEMENT LLP</t>
  </si>
  <si>
    <t>VINOD KUMAR MALI</t>
  </si>
  <si>
    <t>BAKULESH OMPRAKASH AGARWAL</t>
  </si>
  <si>
    <t>PREMKUMAR RAM KRISHNA PANDEY</t>
  </si>
  <si>
    <t>NIRAV MUKUNDBHAI BHAVSAR</t>
  </si>
  <si>
    <t>NIRAV MAHENDRABHAI KOTHARI</t>
  </si>
  <si>
    <t>RATHOD MANOJ CHHAGANLAL HUF</t>
  </si>
  <si>
    <t>VINOD MUNSHI AGARWAL</t>
  </si>
  <si>
    <t>NEETESH KUMAR</t>
  </si>
  <si>
    <t>MENAKA SAKTHI</t>
  </si>
  <si>
    <t>ZEEL PRADIPKUMAR SHAH</t>
  </si>
  <si>
    <t>VARSHABEN JAYESHKUMAR SHAH</t>
  </si>
  <si>
    <t>RINKAL KHEMCHANDBHAI MEHTA</t>
  </si>
  <si>
    <t>DHARMESH MALDEVBHAI GODHANIA</t>
  </si>
  <si>
    <t>JITENDRAKUMAR GHEVERCHAND JAIN</t>
  </si>
  <si>
    <t>PATEL SUNILBHAI</t>
  </si>
  <si>
    <t>CANOPYFIN</t>
  </si>
  <si>
    <t>GIRIRAJ STOCK BROKING PRIVATE LIMITED</t>
  </si>
  <si>
    <t>MANOJ SITARAM AGARWAL</t>
  </si>
  <si>
    <t>CHCL</t>
  </si>
  <si>
    <t>VIBHUTI ENTERPRISES</t>
  </si>
  <si>
    <t>DECIPHER</t>
  </si>
  <si>
    <t>KIRTIJAIN</t>
  </si>
  <si>
    <t>EARUM</t>
  </si>
  <si>
    <t>ELLORATRAD</t>
  </si>
  <si>
    <t>RAMESH ARJANBHAI MARAND</t>
  </si>
  <si>
    <t>GCSL</t>
  </si>
  <si>
    <t>B.W.TRADERS</t>
  </si>
  <si>
    <t>TOUCHLINE SECURITIES PRIVATE LIMITED</t>
  </si>
  <si>
    <t>BHAVNA ATULBHAI SAHGHAVI</t>
  </si>
  <si>
    <t>GILADAFINS</t>
  </si>
  <si>
    <t>RANIBEN HUKUMATRAI RAJDEV</t>
  </si>
  <si>
    <t>SOUTH SEAS DISTILLERIES AND BREWERIES PRIVATE LIMITED</t>
  </si>
  <si>
    <t>GOVIND JOSHI</t>
  </si>
  <si>
    <t>GLOBUSCON</t>
  </si>
  <si>
    <t>TECH ETIOS SOLUTIONS PRIVATE LIMITED</t>
  </si>
  <si>
    <t>JUNO MONETA TECHNOLOGIES PRIVATE LIMITED</t>
  </si>
  <si>
    <t>HAZOOR</t>
  </si>
  <si>
    <t>RAUDRAMUKHI COMMERCE PVT LTD</t>
  </si>
  <si>
    <t>MELLORA INFRASTRUCTURE PVT.LTD</t>
  </si>
  <si>
    <t>HARSHADBHAI NARAYANBHAI DANTANI</t>
  </si>
  <si>
    <t>THAKOR VISHAL RAJESHBHAI</t>
  </si>
  <si>
    <t>IMCAP</t>
  </si>
  <si>
    <t>SANTOSHKUMARSINHA</t>
  </si>
  <si>
    <t>JAMESWARREN</t>
  </si>
  <si>
    <t>ASHAPURA TRADECOM PRIVATE LIMITED</t>
  </si>
  <si>
    <t>PARTH COMMODITY SERVICES PRIVATE LIMITED</t>
  </si>
  <si>
    <t>RAJESHKUMAR RAMESHCHANDRA GUPTA</t>
  </si>
  <si>
    <t>SHIVAAY TRADING COMPANY</t>
  </si>
  <si>
    <t>KGES</t>
  </si>
  <si>
    <t>BABUBHAI SOMABHAI RATHOD</t>
  </si>
  <si>
    <t>KRETTOSYS</t>
  </si>
  <si>
    <t>SHANKHESHWAR BUILDCON PRIVATE LIMITED</t>
  </si>
  <si>
    <t>LESHAIND</t>
  </si>
  <si>
    <t>SWAPAN KARMAKAR</t>
  </si>
  <si>
    <t>HITESH JAGDISHBHAI PANARA</t>
  </si>
  <si>
    <t>MANAKSIA</t>
  </si>
  <si>
    <t>SUNIL KUMAR AGRAWAL AND SONS HUF</t>
  </si>
  <si>
    <t>VINEET AGRAWAL</t>
  </si>
  <si>
    <t>ANURADHA AGRAWAL</t>
  </si>
  <si>
    <t>PAYAL AGRAWAL</t>
  </si>
  <si>
    <t>VARUN AGRAWAL</t>
  </si>
  <si>
    <t>SUSHIL KUMAR AGRAWAL AND SONS HUF</t>
  </si>
  <si>
    <t>M P AGRAWAL AND SONS HUF</t>
  </si>
  <si>
    <t>MANJU AGRAWAL</t>
  </si>
  <si>
    <t>SHAILAJA AGRAWAL</t>
  </si>
  <si>
    <t>SUSHIL KUMAR AGRAWAL</t>
  </si>
  <si>
    <t>ANIRUDHA AGRAWAL</t>
  </si>
  <si>
    <t>SUNIL KUMAR AGRAWAL</t>
  </si>
  <si>
    <t>KARAN AGRAWAL</t>
  </si>
  <si>
    <t>MANOMAY</t>
  </si>
  <si>
    <t>MCLEODRUSS</t>
  </si>
  <si>
    <t>PATRONUS SOFTWARE LLP</t>
  </si>
  <si>
    <t>PRAGYA MERCANTILE PVT LTD</t>
  </si>
  <si>
    <t>MNIL</t>
  </si>
  <si>
    <t>SEEMA</t>
  </si>
  <si>
    <t>NBVENTURES</t>
  </si>
  <si>
    <t>MATHEW CYRIAC</t>
  </si>
  <si>
    <t>ELIZABETH MATHEW</t>
  </si>
  <si>
    <t>OPCHAINS</t>
  </si>
  <si>
    <t>MOON GOYAL</t>
  </si>
  <si>
    <t>RAJA RAM SOFTWARE SOLUTIONS LLP</t>
  </si>
  <si>
    <t>OSIAJEE</t>
  </si>
  <si>
    <t>COBIA DISTRIBUTORS PRIVATE LIMITED .</t>
  </si>
  <si>
    <t>SANJAY KUMAR CHOUBISA</t>
  </si>
  <si>
    <t>PRIMEFRESH</t>
  </si>
  <si>
    <t>PATEL JAYANTIBHAI KANTILAL</t>
  </si>
  <si>
    <t>PRIMESECU</t>
  </si>
  <si>
    <t>RCRL</t>
  </si>
  <si>
    <t>REKHA M JAIN*</t>
  </si>
  <si>
    <t>GAURAV S DARDA</t>
  </si>
  <si>
    <t>RDBRIL</t>
  </si>
  <si>
    <t>SUNDER LAL DUGAR</t>
  </si>
  <si>
    <t>FAITHFUL VANIJYA PRIVATE LIMITED</t>
  </si>
  <si>
    <t>REGENCY</t>
  </si>
  <si>
    <t>SAJNEER MANAGEMENT AND CONSULTANCY PRIVATE LIMITED</t>
  </si>
  <si>
    <t>JAYSHREEBENJAYESHBHAIMISTRI</t>
  </si>
  <si>
    <t>SRISHTI BATRA</t>
  </si>
  <si>
    <t>RSSOFTWARE</t>
  </si>
  <si>
    <t>RTNPOWER</t>
  </si>
  <si>
    <t>RR INFRALANDS PRIVATE LIMITED</t>
  </si>
  <si>
    <t>RATTANINDIA ENTERPRISES LIMITED</t>
  </si>
  <si>
    <t>SANBLUE</t>
  </si>
  <si>
    <t>SHAH SANJIV DHIRESHBHAI HUF</t>
  </si>
  <si>
    <t>MAHARSHEE MADHUKARBHAI MUNSHAW</t>
  </si>
  <si>
    <t>SBLI</t>
  </si>
  <si>
    <t>ASHWANI KUMAR MEHRA</t>
  </si>
  <si>
    <t>SELLWIN</t>
  </si>
  <si>
    <t>AKSHAY RAJENDRA SONAWANE</t>
  </si>
  <si>
    <t>SEVENHILL</t>
  </si>
  <si>
    <t>SSPNFIN</t>
  </si>
  <si>
    <t>PAWAN KANSAL</t>
  </si>
  <si>
    <t>STARHFL</t>
  </si>
  <si>
    <t>SHANTILAL SOHANLAL JAIN</t>
  </si>
  <si>
    <t>STCORP</t>
  </si>
  <si>
    <t>AJAYLUMAR SURENDRA SAVAI</t>
  </si>
  <si>
    <t>VISHALVIPINBHAIBHATT</t>
  </si>
  <si>
    <t>SUYOG</t>
  </si>
  <si>
    <t>AUTHUM INVESTMENT &amp; INFRASTRUCTURE LIMITED</t>
  </si>
  <si>
    <t>FORTUNE SMART LIFESTYLE PRIVATE LIMITED</t>
  </si>
  <si>
    <t>SWORDEDGE</t>
  </si>
  <si>
    <t>JAGDISHBHAI VALLABHBHAI SONANI</t>
  </si>
  <si>
    <t>TARINI</t>
  </si>
  <si>
    <t>SHAGUN BARTER PRIVATE LIMITED</t>
  </si>
  <si>
    <t>DAADI EQUITY&amp; DERIVATIVE PRIVATE LIMITED</t>
  </si>
  <si>
    <t>SONAM TRADELINK LLP</t>
  </si>
  <si>
    <t>VISAGAR</t>
  </si>
  <si>
    <t>MULTIPLIER SHARE &amp; STOCK ADVISORS PRIVATE LIMITED</t>
  </si>
  <si>
    <t>WITS</t>
  </si>
  <si>
    <t>GOHEL RAJESH M HUIF</t>
  </si>
  <si>
    <t>ALANKIT</t>
  </si>
  <si>
    <t>Alankit Limited</t>
  </si>
  <si>
    <t>DEEPAK SONI (SUNRISE ENTERPRISES)</t>
  </si>
  <si>
    <t>VENKATESHWARA INDUSTRIAL PROMOTION CO.LIMITED</t>
  </si>
  <si>
    <t>TIMELY FINANCIAL CONSULTANTS PRIVATE LIMITED</t>
  </si>
  <si>
    <t>JAYESH SURENDRA RAMPURIA</t>
  </si>
  <si>
    <t>Future Consumer Ltd</t>
  </si>
  <si>
    <t>ABDUL AZEES</t>
  </si>
  <si>
    <t>VISHWAS FINCAP SERVICES PRIVATE LIMITED</t>
  </si>
  <si>
    <t>GREENPOWER</t>
  </si>
  <si>
    <t>Orient Green Power Co Ltd</t>
  </si>
  <si>
    <t>HSCL</t>
  </si>
  <si>
    <t>Himadri Speciality Chem L</t>
  </si>
  <si>
    <t>HRTI PRIVATE LIMITED</t>
  </si>
  <si>
    <t>INDBANK</t>
  </si>
  <si>
    <t>Indbank Merchant Banking</t>
  </si>
  <si>
    <t>SWARNA  KODI</t>
  </si>
  <si>
    <t>INNOVATIVE</t>
  </si>
  <si>
    <t>Innovative Tyres &amp; Tubes</t>
  </si>
  <si>
    <t>GOYAL RAMESH KUMAR</t>
  </si>
  <si>
    <t>JINDALPHOT</t>
  </si>
  <si>
    <t>Jindal Photo Limited</t>
  </si>
  <si>
    <t>YUGA STOCKS AND COMMODITIES PRIVATE LIMITED  .</t>
  </si>
  <si>
    <t>KHADIM</t>
  </si>
  <si>
    <t>Khadim India Limited</t>
  </si>
  <si>
    <t>SANTOSH BHAJANKA</t>
  </si>
  <si>
    <t>Mcleod Russel India Limit</t>
  </si>
  <si>
    <t>Nandan Denim Limited</t>
  </si>
  <si>
    <t>Rashtriya Chem Fert Ltd.</t>
  </si>
  <si>
    <t>OLGA TRADING PRIVATE LIMITED</t>
  </si>
  <si>
    <t>NIRAJ HARSUKHLAL SANGHAVI</t>
  </si>
  <si>
    <t>SHAHALLOYS</t>
  </si>
  <si>
    <t>Shah Alloys Limited</t>
  </si>
  <si>
    <t>HARSHA RAJESHBHAI JHAVERI</t>
  </si>
  <si>
    <t>RISHABH J MEHTA HUF</t>
  </si>
  <si>
    <t>SPRING VENTURES</t>
  </si>
  <si>
    <t>MITHUN SECURITIES PVT. LTD.</t>
  </si>
  <si>
    <t>TVSELECT</t>
  </si>
  <si>
    <t>TVS Electronics Limited</t>
  </si>
  <si>
    <t>VISESHINFO</t>
  </si>
  <si>
    <t>Visesh Infotecnics Limite</t>
  </si>
  <si>
    <t>NISHIT VIJAYGOPAL ATAL</t>
  </si>
  <si>
    <t>TANVI VIJAYGOPAL ATAL</t>
  </si>
  <si>
    <t>SUJATA VIJAYGOPAL ATAL</t>
  </si>
  <si>
    <t>AMIT SURESHCHANDRA ATAL</t>
  </si>
  <si>
    <t>ENAM FINANCE PVT LTD.</t>
  </si>
  <si>
    <t>HANCSHI TRADELINKK LLP .</t>
  </si>
  <si>
    <t>NISHIL SURENDRA MARFATIA</t>
  </si>
  <si>
    <t>JANATI BIO POWER PRIVATE LIMITED</t>
  </si>
  <si>
    <t>MUDUPULAVEMULA SURENDRANADHA REDDY</t>
  </si>
  <si>
    <t>MONET SECURITIES PRIVATE LTD</t>
  </si>
  <si>
    <t>SAJJAN BHAJANKA</t>
  </si>
  <si>
    <t>MARYADA BARTER PVT LTD</t>
  </si>
  <si>
    <t>SBI Life Insurance Co Ltd</t>
  </si>
  <si>
    <t>CANADA PENSION PLAN INVESTMENT BOARD</t>
  </si>
  <si>
    <t>RAGINI CHETAN MEHTA</t>
  </si>
  <si>
    <t>SILLYMONKS</t>
  </si>
  <si>
    <t>Silly Monks Entertain Ltd</t>
  </si>
  <si>
    <t>EKTHA COM PRIVATE LIMITED</t>
  </si>
  <si>
    <t>ARYAMAN CAPITAL MARKETS LIMITED</t>
  </si>
  <si>
    <t>VIVIMEDLAB</t>
  </si>
  <si>
    <t>Vivimed Labs Limited</t>
  </si>
  <si>
    <t>KRONE FINSTOCK PRIVATE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</si>
</sst>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9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 wrapText="1"/>
    </xf>
    <xf numFmtId="167" fontId="1" fillId="17" borderId="1" xfId="0" applyNumberFormat="1" applyFont="1" applyFill="1" applyBorder="1" applyAlignment="1">
      <alignment horizontal="center" vertical="center"/>
    </xf>
    <xf numFmtId="167" fontId="1" fillId="17" borderId="1" xfId="0" applyNumberFormat="1" applyFont="1" applyFill="1" applyBorder="1" applyAlignment="1">
      <alignment horizontal="left"/>
    </xf>
    <xf numFmtId="0" fontId="1" fillId="18" borderId="1" xfId="0" applyFont="1" applyFill="1" applyBorder="1" applyAlignment="1">
      <alignment horizontal="center"/>
    </xf>
    <xf numFmtId="2" fontId="1" fillId="18" borderId="1" xfId="0" applyNumberFormat="1" applyFont="1" applyFill="1" applyBorder="1" applyAlignment="1">
      <alignment horizontal="center" vertical="center"/>
    </xf>
    <xf numFmtId="2" fontId="1" fillId="18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0" fontId="31" fillId="16" borderId="21" xfId="0" applyFont="1" applyFill="1" applyBorder="1" applyAlignment="1">
      <alignment horizontal="center" vertical="center"/>
    </xf>
    <xf numFmtId="0" fontId="32" fillId="16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5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2" fontId="32" fillId="16" borderId="21" xfId="0" applyNumberFormat="1" applyFont="1" applyFill="1" applyBorder="1" applyAlignment="1">
      <alignment horizontal="center" vertical="center"/>
    </xf>
    <xf numFmtId="166" fontId="32" fillId="16" borderId="21" xfId="0" applyNumberFormat="1" applyFont="1" applyFill="1" applyBorder="1" applyAlignment="1">
      <alignment horizontal="center" vertical="center"/>
    </xf>
    <xf numFmtId="43" fontId="32" fillId="15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0" fontId="42" fillId="19" borderId="21" xfId="0" applyFont="1" applyFill="1" applyBorder="1" applyAlignment="1"/>
    <xf numFmtId="16" fontId="32" fillId="6" borderId="21" xfId="0" applyNumberFormat="1" applyFont="1" applyFill="1" applyBorder="1" applyAlignment="1">
      <alignment horizontal="center" vertical="center"/>
    </xf>
    <xf numFmtId="16" fontId="32" fillId="15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 vertical="center"/>
    </xf>
    <xf numFmtId="0" fontId="43" fillId="12" borderId="21" xfId="0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165" fontId="43" fillId="2" borderId="21" xfId="0" applyNumberFormat="1" applyFont="1" applyFill="1" applyBorder="1" applyAlignment="1">
      <alignment horizontal="center" vertical="center"/>
    </xf>
    <xf numFmtId="15" fontId="43" fillId="2" borderId="21" xfId="0" applyNumberFormat="1" applyFont="1" applyFill="1" applyBorder="1" applyAlignment="1">
      <alignment horizontal="center" vertical="center"/>
    </xf>
    <xf numFmtId="0" fontId="44" fillId="2" borderId="21" xfId="0" applyFont="1" applyFill="1" applyBorder="1"/>
    <xf numFmtId="43" fontId="43" fillId="2" borderId="21" xfId="0" applyNumberFormat="1" applyFont="1" applyFill="1" applyBorder="1" applyAlignment="1">
      <alignment horizontal="center" vertical="top"/>
    </xf>
    <xf numFmtId="0" fontId="43" fillId="2" borderId="21" xfId="0" applyFont="1" applyFill="1" applyBorder="1" applyAlignment="1">
      <alignment horizontal="center" vertical="top"/>
    </xf>
    <xf numFmtId="0" fontId="44" fillId="2" borderId="21" xfId="0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42" fillId="13" borderId="21" xfId="0" applyFont="1" applyFill="1" applyBorder="1" applyAlignment="1"/>
    <xf numFmtId="0" fontId="31" fillId="12" borderId="21" xfId="0" applyFont="1" applyFill="1" applyBorder="1" applyAlignment="1">
      <alignment horizontal="left" vertical="center"/>
    </xf>
    <xf numFmtId="0" fontId="40" fillId="13" borderId="21" xfId="0" applyFont="1" applyFill="1" applyBorder="1" applyAlignment="1"/>
    <xf numFmtId="165" fontId="31" fillId="11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0" fontId="42" fillId="22" borderId="21" xfId="0" applyFont="1" applyFill="1" applyBorder="1" applyAlignment="1"/>
    <xf numFmtId="0" fontId="31" fillId="20" borderId="21" xfId="0" applyFont="1" applyFill="1" applyBorder="1" applyAlignment="1">
      <alignment horizontal="left" vertical="center"/>
    </xf>
    <xf numFmtId="0" fontId="32" fillId="20" borderId="21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43" fontId="32" fillId="21" borderId="21" xfId="0" applyNumberFormat="1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9" borderId="1" xfId="0" applyFont="1" applyFill="1" applyBorder="1" applyAlignment="1">
      <alignment horizontal="center" vertical="center"/>
    </xf>
    <xf numFmtId="15" fontId="31" fillId="19" borderId="1" xfId="0" applyNumberFormat="1" applyFont="1" applyFill="1" applyBorder="1" applyAlignment="1">
      <alignment horizontal="center" vertical="center"/>
    </xf>
    <xf numFmtId="0" fontId="32" fillId="19" borderId="1" xfId="0" applyFont="1" applyFill="1" applyBorder="1"/>
    <xf numFmtId="43" fontId="31" fillId="19" borderId="1" xfId="0" applyNumberFormat="1" applyFont="1" applyFill="1" applyBorder="1" applyAlignment="1">
      <alignment horizontal="center" vertical="top"/>
    </xf>
    <xf numFmtId="0" fontId="31" fillId="19" borderId="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top"/>
    </xf>
    <xf numFmtId="16" fontId="31" fillId="16" borderId="21" xfId="0" applyNumberFormat="1" applyFont="1" applyFill="1" applyBorder="1" applyAlignment="1">
      <alignment horizontal="center" vertical="center"/>
    </xf>
    <xf numFmtId="0" fontId="42" fillId="23" borderId="21" xfId="0" applyFont="1" applyFill="1" applyBorder="1" applyAlignment="1"/>
    <xf numFmtId="2" fontId="32" fillId="6" borderId="2" xfId="0" applyNumberFormat="1" applyFont="1" applyFill="1" applyBorder="1" applyAlignment="1">
      <alignment horizontal="center" vertical="center"/>
    </xf>
    <xf numFmtId="1" fontId="31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left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23" borderId="1" xfId="0" applyFont="1" applyFill="1" applyBorder="1" applyAlignment="1">
      <alignment horizontal="center" vertical="center"/>
    </xf>
    <xf numFmtId="15" fontId="31" fillId="23" borderId="1" xfId="0" applyNumberFormat="1" applyFont="1" applyFill="1" applyBorder="1" applyAlignment="1">
      <alignment horizontal="center" vertical="center"/>
    </xf>
    <xf numFmtId="0" fontId="32" fillId="23" borderId="1" xfId="0" applyFont="1" applyFill="1" applyBorder="1"/>
    <xf numFmtId="43" fontId="31" fillId="23" borderId="1" xfId="0" applyNumberFormat="1" applyFont="1" applyFill="1" applyBorder="1" applyAlignment="1">
      <alignment horizontal="center" vertical="top"/>
    </xf>
    <xf numFmtId="0" fontId="31" fillId="23" borderId="1" xfId="0" applyFont="1" applyFill="1" applyBorder="1" applyAlignment="1">
      <alignment horizontal="center" vertical="top"/>
    </xf>
    <xf numFmtId="2" fontId="32" fillId="15" borderId="2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0" fontId="45" fillId="11" borderId="21" xfId="0" applyFont="1" applyFill="1" applyBorder="1" applyAlignment="1">
      <alignment horizontal="center" vertical="center"/>
    </xf>
    <xf numFmtId="0" fontId="45" fillId="19" borderId="21" xfId="0" applyFont="1" applyFill="1" applyBorder="1" applyAlignment="1"/>
    <xf numFmtId="0" fontId="45" fillId="11" borderId="21" xfId="0" applyFont="1" applyFill="1" applyBorder="1" applyAlignment="1">
      <alignment horizontal="left" vertical="center"/>
    </xf>
    <xf numFmtId="0" fontId="45" fillId="6" borderId="21" xfId="0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4" borderId="21" xfId="0" applyNumberFormat="1" applyFont="1" applyFill="1" applyBorder="1" applyAlignment="1">
      <alignment horizontal="center" vertical="center"/>
    </xf>
    <xf numFmtId="0" fontId="32" fillId="24" borderId="21" xfId="0" applyFont="1" applyFill="1" applyBorder="1"/>
    <xf numFmtId="43" fontId="31" fillId="24" borderId="21" xfId="0" applyNumberFormat="1" applyFont="1" applyFill="1" applyBorder="1" applyAlignment="1">
      <alignment horizontal="center" vertical="top"/>
    </xf>
    <xf numFmtId="0" fontId="31" fillId="24" borderId="21" xfId="0" applyFont="1" applyFill="1" applyBorder="1" applyAlignment="1">
      <alignment horizontal="center" vertical="top"/>
    </xf>
    <xf numFmtId="0" fontId="32" fillId="25" borderId="1" xfId="0" applyFont="1" applyFill="1" applyBorder="1" applyAlignment="1">
      <alignment horizontal="center" vertical="center"/>
    </xf>
    <xf numFmtId="2" fontId="32" fillId="25" borderId="1" xfId="0" applyNumberFormat="1" applyFont="1" applyFill="1" applyBorder="1" applyAlignment="1">
      <alignment horizontal="center" vertical="center"/>
    </xf>
    <xf numFmtId="10" fontId="32" fillId="25" borderId="1" xfId="0" applyNumberFormat="1" applyFont="1" applyFill="1" applyBorder="1" applyAlignment="1">
      <alignment horizontal="center" vertical="center" wrapText="1"/>
    </xf>
    <xf numFmtId="16" fontId="32" fillId="25" borderId="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0" fontId="32" fillId="21" borderId="2" xfId="0" applyFont="1" applyFill="1" applyBorder="1" applyAlignment="1">
      <alignment horizontal="center" vertical="center"/>
    </xf>
    <xf numFmtId="2" fontId="32" fillId="21" borderId="2" xfId="0" applyNumberFormat="1" applyFont="1" applyFill="1" applyBorder="1" applyAlignment="1">
      <alignment horizontal="center" vertical="center"/>
    </xf>
    <xf numFmtId="10" fontId="32" fillId="21" borderId="2" xfId="0" applyNumberFormat="1" applyFont="1" applyFill="1" applyBorder="1" applyAlignment="1">
      <alignment horizontal="center" vertical="center" wrapText="1"/>
    </xf>
    <xf numFmtId="16" fontId="32" fillId="21" borderId="2" xfId="0" applyNumberFormat="1" applyFont="1" applyFill="1" applyBorder="1" applyAlignment="1">
      <alignment horizontal="center" vertical="center"/>
    </xf>
    <xf numFmtId="0" fontId="43" fillId="16" borderId="21" xfId="0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center"/>
    </xf>
    <xf numFmtId="0" fontId="31" fillId="16" borderId="21" xfId="0" applyFont="1" applyFill="1" applyBorder="1" applyAlignment="1">
      <alignment horizontal="left" vertical="center"/>
    </xf>
    <xf numFmtId="17" fontId="32" fillId="14" borderId="21" xfId="0" applyNumberFormat="1" applyFont="1" applyFill="1" applyBorder="1" applyAlignment="1">
      <alignment horizontal="center" vertical="center"/>
    </xf>
    <xf numFmtId="17" fontId="32" fillId="6" borderId="21" xfId="0" applyNumberFormat="1" applyFont="1" applyFill="1" applyBorder="1" applyAlignment="1">
      <alignment horizontal="center" vertical="center"/>
    </xf>
    <xf numFmtId="17" fontId="32" fillId="15" borderId="21" xfId="0" applyNumberFormat="1" applyFont="1" applyFill="1" applyBorder="1" applyAlignment="1">
      <alignment horizontal="center" vertical="center"/>
    </xf>
    <xf numFmtId="165" fontId="31" fillId="16" borderId="23" xfId="0" applyNumberFormat="1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center" vertical="center"/>
    </xf>
    <xf numFmtId="1" fontId="31" fillId="16" borderId="23" xfId="0" applyNumberFormat="1" applyFont="1" applyFill="1" applyBorder="1" applyAlignment="1">
      <alignment horizontal="center" vertical="center"/>
    </xf>
    <xf numFmtId="16" fontId="31" fillId="16" borderId="23" xfId="0" applyNumberFormat="1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left"/>
    </xf>
    <xf numFmtId="0" fontId="32" fillId="15" borderId="2" xfId="0" applyFont="1" applyFill="1" applyBorder="1" applyAlignment="1">
      <alignment horizontal="center" vertical="center"/>
    </xf>
    <xf numFmtId="10" fontId="32" fillId="15" borderId="2" xfId="0" applyNumberFormat="1" applyFont="1" applyFill="1" applyBorder="1" applyAlignment="1">
      <alignment horizontal="center" vertical="center" wrapText="1"/>
    </xf>
    <xf numFmtId="16" fontId="32" fillId="15" borderId="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" fontId="32" fillId="16" borderId="23" xfId="0" applyNumberFormat="1" applyFont="1" applyFill="1" applyBorder="1" applyAlignment="1">
      <alignment horizontal="center" vertical="center"/>
    </xf>
    <xf numFmtId="0" fontId="32" fillId="16" borderId="24" xfId="0" applyFont="1" applyFill="1" applyBorder="1" applyAlignment="1">
      <alignment horizontal="center" vertical="center"/>
    </xf>
    <xf numFmtId="0" fontId="32" fillId="15" borderId="23" xfId="0" applyFont="1" applyFill="1" applyBorder="1" applyAlignment="1">
      <alignment horizontal="center" vertical="center"/>
    </xf>
    <xf numFmtId="0" fontId="32" fillId="15" borderId="24" xfId="0" applyFont="1" applyFill="1" applyBorder="1" applyAlignment="1">
      <alignment horizontal="center" vertical="center"/>
    </xf>
    <xf numFmtId="0" fontId="43" fillId="16" borderId="23" xfId="0" applyFont="1" applyFill="1" applyBorder="1" applyAlignment="1">
      <alignment horizontal="center" vertical="center"/>
    </xf>
    <xf numFmtId="0" fontId="43" fillId="16" borderId="24" xfId="0" applyFont="1" applyFill="1" applyBorder="1" applyAlignment="1">
      <alignment horizontal="center" vertical="center"/>
    </xf>
    <xf numFmtId="165" fontId="31" fillId="16" borderId="23" xfId="0" applyNumberFormat="1" applyFont="1" applyFill="1" applyBorder="1" applyAlignment="1">
      <alignment horizontal="center" vertical="center"/>
    </xf>
    <xf numFmtId="165" fontId="31" fillId="16" borderId="24" xfId="0" applyNumberFormat="1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center" vertical="center"/>
    </xf>
    <xf numFmtId="0" fontId="31" fillId="16" borderId="24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6" sqref="B26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44650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43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43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44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43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43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D27" sqref="D2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46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44650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6" t="s">
        <v>16</v>
      </c>
      <c r="B9" s="478" t="s">
        <v>17</v>
      </c>
      <c r="C9" s="478" t="s">
        <v>18</v>
      </c>
      <c r="D9" s="478" t="s">
        <v>19</v>
      </c>
      <c r="E9" s="23" t="s">
        <v>20</v>
      </c>
      <c r="F9" s="23" t="s">
        <v>21</v>
      </c>
      <c r="G9" s="473" t="s">
        <v>22</v>
      </c>
      <c r="H9" s="474"/>
      <c r="I9" s="475"/>
      <c r="J9" s="473" t="s">
        <v>23</v>
      </c>
      <c r="K9" s="474"/>
      <c r="L9" s="475"/>
      <c r="M9" s="23"/>
      <c r="N9" s="24"/>
      <c r="O9" s="24"/>
      <c r="P9" s="24"/>
    </row>
    <row r="10" spans="1:16" ht="59.25" customHeight="1">
      <c r="A10" s="477"/>
      <c r="B10" s="479"/>
      <c r="C10" s="479"/>
      <c r="D10" s="47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44651</v>
      </c>
      <c r="E11" s="32">
        <v>17368.05</v>
      </c>
      <c r="F11" s="32">
        <v>17342.483333333334</v>
      </c>
      <c r="G11" s="33">
        <v>17294.966666666667</v>
      </c>
      <c r="H11" s="33">
        <v>17221.883333333335</v>
      </c>
      <c r="I11" s="33">
        <v>17174.366666666669</v>
      </c>
      <c r="J11" s="33">
        <v>17415.566666666666</v>
      </c>
      <c r="K11" s="33">
        <v>17463.083333333336</v>
      </c>
      <c r="L11" s="33">
        <v>17536.166666666664</v>
      </c>
      <c r="M11" s="34">
        <v>17390</v>
      </c>
      <c r="N11" s="34">
        <v>17269.400000000001</v>
      </c>
      <c r="O11" s="35">
        <v>17181100</v>
      </c>
      <c r="P11" s="36">
        <v>4.061027461146173E-2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44651</v>
      </c>
      <c r="E12" s="37">
        <v>35958.949999999997</v>
      </c>
      <c r="F12" s="37">
        <v>35857.316666666666</v>
      </c>
      <c r="G12" s="38">
        <v>35644.633333333331</v>
      </c>
      <c r="H12" s="38">
        <v>35330.316666666666</v>
      </c>
      <c r="I12" s="38">
        <v>35117.633333333331</v>
      </c>
      <c r="J12" s="38">
        <v>36171.633333333331</v>
      </c>
      <c r="K12" s="38">
        <v>36384.316666666666</v>
      </c>
      <c r="L12" s="38">
        <v>36698.633333333331</v>
      </c>
      <c r="M12" s="28">
        <v>36070</v>
      </c>
      <c r="N12" s="28">
        <v>35543</v>
      </c>
      <c r="O12" s="39">
        <v>6684975</v>
      </c>
      <c r="P12" s="40">
        <v>-2.1494542401343411E-3</v>
      </c>
    </row>
    <row r="13" spans="1:16" ht="12.75" customHeight="1">
      <c r="A13" s="28">
        <v>3</v>
      </c>
      <c r="B13" s="29" t="s">
        <v>35</v>
      </c>
      <c r="C13" s="30" t="s">
        <v>827</v>
      </c>
      <c r="D13" s="31">
        <v>44649</v>
      </c>
      <c r="E13" s="37">
        <v>16815.650000000001</v>
      </c>
      <c r="F13" s="37">
        <v>16741.583333333332</v>
      </c>
      <c r="G13" s="38">
        <v>16584.066666666666</v>
      </c>
      <c r="H13" s="38">
        <v>16352.483333333334</v>
      </c>
      <c r="I13" s="38">
        <v>16194.966666666667</v>
      </c>
      <c r="J13" s="38">
        <v>16973.166666666664</v>
      </c>
      <c r="K13" s="38">
        <v>17130.683333333334</v>
      </c>
      <c r="L13" s="38">
        <v>17362.266666666663</v>
      </c>
      <c r="M13" s="28">
        <v>16899.099999999999</v>
      </c>
      <c r="N13" s="28">
        <v>16510</v>
      </c>
      <c r="O13" s="39">
        <v>4800</v>
      </c>
      <c r="P13" s="40">
        <v>9.0909090909090912E-2</v>
      </c>
    </row>
    <row r="14" spans="1:16" ht="12.75" customHeight="1">
      <c r="A14" s="28">
        <v>4</v>
      </c>
      <c r="B14" s="29" t="s">
        <v>35</v>
      </c>
      <c r="C14" s="30" t="s">
        <v>858</v>
      </c>
      <c r="D14" s="31">
        <v>44649</v>
      </c>
      <c r="E14" s="37">
        <v>7196.3</v>
      </c>
      <c r="F14" s="37">
        <v>7211.05</v>
      </c>
      <c r="G14" s="38">
        <v>7181.55</v>
      </c>
      <c r="H14" s="38">
        <v>7166.8</v>
      </c>
      <c r="I14" s="38">
        <v>7137.3</v>
      </c>
      <c r="J14" s="38">
        <v>7225.8</v>
      </c>
      <c r="K14" s="38">
        <v>7255.3</v>
      </c>
      <c r="L14" s="38">
        <v>7270.05</v>
      </c>
      <c r="M14" s="28">
        <v>7240.55</v>
      </c>
      <c r="N14" s="28">
        <v>7196.3</v>
      </c>
      <c r="O14" s="39">
        <v>2400</v>
      </c>
      <c r="P14" s="40">
        <v>6.6666666666666666E-2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44651</v>
      </c>
      <c r="E15" s="37">
        <v>925.65</v>
      </c>
      <c r="F15" s="37">
        <v>925.11666666666679</v>
      </c>
      <c r="G15" s="38">
        <v>915.23333333333358</v>
      </c>
      <c r="H15" s="38">
        <v>904.81666666666683</v>
      </c>
      <c r="I15" s="38">
        <v>894.93333333333362</v>
      </c>
      <c r="J15" s="38">
        <v>935.53333333333353</v>
      </c>
      <c r="K15" s="38">
        <v>945.41666666666674</v>
      </c>
      <c r="L15" s="38">
        <v>955.83333333333348</v>
      </c>
      <c r="M15" s="28">
        <v>935</v>
      </c>
      <c r="N15" s="28">
        <v>914.7</v>
      </c>
      <c r="O15" s="39">
        <v>2507500</v>
      </c>
      <c r="P15" s="40">
        <v>-7.5235109717868343E-2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44651</v>
      </c>
      <c r="E16" s="37">
        <v>2033.9</v>
      </c>
      <c r="F16" s="37">
        <v>2032.4166666666667</v>
      </c>
      <c r="G16" s="38">
        <v>2007.7333333333336</v>
      </c>
      <c r="H16" s="38">
        <v>1981.5666666666668</v>
      </c>
      <c r="I16" s="38">
        <v>1956.8833333333337</v>
      </c>
      <c r="J16" s="38">
        <v>2058.5833333333335</v>
      </c>
      <c r="K16" s="38">
        <v>2083.2666666666664</v>
      </c>
      <c r="L16" s="38">
        <v>2109.4333333333334</v>
      </c>
      <c r="M16" s="28">
        <v>2057.1</v>
      </c>
      <c r="N16" s="28">
        <v>2006.25</v>
      </c>
      <c r="O16" s="39">
        <v>242500</v>
      </c>
      <c r="P16" s="40">
        <v>-6.8203650336215171E-2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44651</v>
      </c>
      <c r="E17" s="37">
        <v>16918.150000000001</v>
      </c>
      <c r="F17" s="37">
        <v>16746.866666666669</v>
      </c>
      <c r="G17" s="38">
        <v>16473.733333333337</v>
      </c>
      <c r="H17" s="38">
        <v>16029.316666666669</v>
      </c>
      <c r="I17" s="38">
        <v>15756.183333333338</v>
      </c>
      <c r="J17" s="38">
        <v>17191.283333333336</v>
      </c>
      <c r="K17" s="38">
        <v>17464.416666666668</v>
      </c>
      <c r="L17" s="38">
        <v>17908.833333333336</v>
      </c>
      <c r="M17" s="28">
        <v>17020</v>
      </c>
      <c r="N17" s="28">
        <v>16302.45</v>
      </c>
      <c r="O17" s="39">
        <v>35425</v>
      </c>
      <c r="P17" s="40">
        <v>-0.11768368617683686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44651</v>
      </c>
      <c r="E18" s="37">
        <v>107.75</v>
      </c>
      <c r="F18" s="37">
        <v>107.91666666666667</v>
      </c>
      <c r="G18" s="38">
        <v>106.83333333333334</v>
      </c>
      <c r="H18" s="38">
        <v>105.91666666666667</v>
      </c>
      <c r="I18" s="38">
        <v>104.83333333333334</v>
      </c>
      <c r="J18" s="38">
        <v>108.83333333333334</v>
      </c>
      <c r="K18" s="38">
        <v>109.91666666666669</v>
      </c>
      <c r="L18" s="38">
        <v>110.83333333333334</v>
      </c>
      <c r="M18" s="28">
        <v>109</v>
      </c>
      <c r="N18" s="28">
        <v>107</v>
      </c>
      <c r="O18" s="39">
        <v>18312800</v>
      </c>
      <c r="P18" s="40">
        <v>1.4436958614051972E-3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44651</v>
      </c>
      <c r="E19" s="37">
        <v>303.39999999999998</v>
      </c>
      <c r="F19" s="37">
        <v>301.76666666666671</v>
      </c>
      <c r="G19" s="38">
        <v>298.48333333333341</v>
      </c>
      <c r="H19" s="38">
        <v>293.56666666666672</v>
      </c>
      <c r="I19" s="38">
        <v>290.28333333333342</v>
      </c>
      <c r="J19" s="38">
        <v>306.68333333333339</v>
      </c>
      <c r="K19" s="38">
        <v>309.9666666666667</v>
      </c>
      <c r="L19" s="38">
        <v>314.88333333333338</v>
      </c>
      <c r="M19" s="28">
        <v>305.05</v>
      </c>
      <c r="N19" s="28">
        <v>296.85000000000002</v>
      </c>
      <c r="O19" s="39">
        <v>11853400</v>
      </c>
      <c r="P19" s="40">
        <v>-1.5122056599697559E-2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44651</v>
      </c>
      <c r="E20" s="37">
        <v>2134.9</v>
      </c>
      <c r="F20" s="37">
        <v>2118.2833333333333</v>
      </c>
      <c r="G20" s="38">
        <v>2096.5666666666666</v>
      </c>
      <c r="H20" s="38">
        <v>2058.2333333333331</v>
      </c>
      <c r="I20" s="38">
        <v>2036.5166666666664</v>
      </c>
      <c r="J20" s="38">
        <v>2156.6166666666668</v>
      </c>
      <c r="K20" s="38">
        <v>2178.333333333333</v>
      </c>
      <c r="L20" s="38">
        <v>2216.666666666667</v>
      </c>
      <c r="M20" s="28">
        <v>2140</v>
      </c>
      <c r="N20" s="28">
        <v>2079.9499999999998</v>
      </c>
      <c r="O20" s="39">
        <v>2765750</v>
      </c>
      <c r="P20" s="40">
        <v>4.2793854274672451E-2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44651</v>
      </c>
      <c r="E21" s="37">
        <v>1918.6</v>
      </c>
      <c r="F21" s="37">
        <v>1912.2833333333335</v>
      </c>
      <c r="G21" s="38">
        <v>1892.666666666667</v>
      </c>
      <c r="H21" s="38">
        <v>1866.7333333333333</v>
      </c>
      <c r="I21" s="38">
        <v>1847.1166666666668</v>
      </c>
      <c r="J21" s="38">
        <v>1938.2166666666672</v>
      </c>
      <c r="K21" s="38">
        <v>1957.8333333333335</v>
      </c>
      <c r="L21" s="38">
        <v>1983.7666666666673</v>
      </c>
      <c r="M21" s="28">
        <v>1931.9</v>
      </c>
      <c r="N21" s="28">
        <v>1886.35</v>
      </c>
      <c r="O21" s="39">
        <v>20612500</v>
      </c>
      <c r="P21" s="40">
        <v>-1.2645797906737241E-2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44651</v>
      </c>
      <c r="E22" s="37">
        <v>763.85</v>
      </c>
      <c r="F22" s="37">
        <v>757.19999999999993</v>
      </c>
      <c r="G22" s="38">
        <v>745.54999999999984</v>
      </c>
      <c r="H22" s="38">
        <v>727.24999999999989</v>
      </c>
      <c r="I22" s="38">
        <v>715.5999999999998</v>
      </c>
      <c r="J22" s="38">
        <v>775.49999999999989</v>
      </c>
      <c r="K22" s="38">
        <v>787.15</v>
      </c>
      <c r="L22" s="38">
        <v>805.44999999999993</v>
      </c>
      <c r="M22" s="28">
        <v>768.85</v>
      </c>
      <c r="N22" s="28">
        <v>738.9</v>
      </c>
      <c r="O22" s="39">
        <v>87650000</v>
      </c>
      <c r="P22" s="40">
        <v>-1.3158820631904862E-2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44651</v>
      </c>
      <c r="E23" s="37">
        <v>3666.1</v>
      </c>
      <c r="F23" s="37">
        <v>3644.15</v>
      </c>
      <c r="G23" s="38">
        <v>3609.3</v>
      </c>
      <c r="H23" s="38">
        <v>3552.5</v>
      </c>
      <c r="I23" s="38">
        <v>3517.65</v>
      </c>
      <c r="J23" s="38">
        <v>3700.9500000000003</v>
      </c>
      <c r="K23" s="38">
        <v>3735.7999999999997</v>
      </c>
      <c r="L23" s="38">
        <v>3792.6000000000004</v>
      </c>
      <c r="M23" s="28">
        <v>3679</v>
      </c>
      <c r="N23" s="28">
        <v>3587.35</v>
      </c>
      <c r="O23" s="39">
        <v>163600</v>
      </c>
      <c r="P23" s="40">
        <v>2.2499999999999999E-2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44651</v>
      </c>
      <c r="E24" s="37">
        <v>542.1</v>
      </c>
      <c r="F24" s="37">
        <v>544.13333333333333</v>
      </c>
      <c r="G24" s="38">
        <v>538.66666666666663</v>
      </c>
      <c r="H24" s="38">
        <v>535.23333333333335</v>
      </c>
      <c r="I24" s="38">
        <v>529.76666666666665</v>
      </c>
      <c r="J24" s="38">
        <v>547.56666666666661</v>
      </c>
      <c r="K24" s="38">
        <v>553.0333333333333</v>
      </c>
      <c r="L24" s="38">
        <v>556.46666666666658</v>
      </c>
      <c r="M24" s="28">
        <v>549.6</v>
      </c>
      <c r="N24" s="28">
        <v>540.70000000000005</v>
      </c>
      <c r="O24" s="39">
        <v>7556000</v>
      </c>
      <c r="P24" s="40">
        <v>2.2739577693557118E-2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44651</v>
      </c>
      <c r="E25" s="37">
        <v>297.14999999999998</v>
      </c>
      <c r="F25" s="37">
        <v>294.61666666666662</v>
      </c>
      <c r="G25" s="38">
        <v>291.23333333333323</v>
      </c>
      <c r="H25" s="38">
        <v>285.31666666666661</v>
      </c>
      <c r="I25" s="38">
        <v>281.93333333333322</v>
      </c>
      <c r="J25" s="38">
        <v>300.53333333333325</v>
      </c>
      <c r="K25" s="38">
        <v>303.91666666666657</v>
      </c>
      <c r="L25" s="38">
        <v>309.83333333333326</v>
      </c>
      <c r="M25" s="28">
        <v>298</v>
      </c>
      <c r="N25" s="28">
        <v>288.7</v>
      </c>
      <c r="O25" s="39">
        <v>30228000</v>
      </c>
      <c r="P25" s="40">
        <v>8.7600740851979785E-3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44651</v>
      </c>
      <c r="E26" s="37">
        <v>762</v>
      </c>
      <c r="F26" s="37">
        <v>762.38333333333321</v>
      </c>
      <c r="G26" s="38">
        <v>755.4166666666664</v>
      </c>
      <c r="H26" s="38">
        <v>748.83333333333314</v>
      </c>
      <c r="I26" s="38">
        <v>741.86666666666633</v>
      </c>
      <c r="J26" s="38">
        <v>768.96666666666647</v>
      </c>
      <c r="K26" s="38">
        <v>775.93333333333317</v>
      </c>
      <c r="L26" s="38">
        <v>782.51666666666654</v>
      </c>
      <c r="M26" s="28">
        <v>769.35</v>
      </c>
      <c r="N26" s="28">
        <v>755.8</v>
      </c>
      <c r="O26" s="39">
        <v>2430400</v>
      </c>
      <c r="P26" s="40">
        <v>-0.10121667098110276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44651</v>
      </c>
      <c r="E27" s="37">
        <v>4626.45</v>
      </c>
      <c r="F27" s="37">
        <v>4648</v>
      </c>
      <c r="G27" s="38">
        <v>4590.2</v>
      </c>
      <c r="H27" s="38">
        <v>4553.95</v>
      </c>
      <c r="I27" s="38">
        <v>4496.1499999999996</v>
      </c>
      <c r="J27" s="38">
        <v>4684.25</v>
      </c>
      <c r="K27" s="38">
        <v>4742.0499999999993</v>
      </c>
      <c r="L27" s="38">
        <v>4778.3</v>
      </c>
      <c r="M27" s="28">
        <v>4705.8</v>
      </c>
      <c r="N27" s="28">
        <v>4611.75</v>
      </c>
      <c r="O27" s="39">
        <v>2231625</v>
      </c>
      <c r="P27" s="40">
        <v>-1.3373860182370821E-2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44651</v>
      </c>
      <c r="E28" s="37">
        <v>190.15</v>
      </c>
      <c r="F28" s="37">
        <v>190.9</v>
      </c>
      <c r="G28" s="38">
        <v>187.9</v>
      </c>
      <c r="H28" s="38">
        <v>185.65</v>
      </c>
      <c r="I28" s="38">
        <v>182.65</v>
      </c>
      <c r="J28" s="38">
        <v>193.15</v>
      </c>
      <c r="K28" s="38">
        <v>196.15</v>
      </c>
      <c r="L28" s="38">
        <v>198.4</v>
      </c>
      <c r="M28" s="28">
        <v>193.9</v>
      </c>
      <c r="N28" s="28">
        <v>188.65</v>
      </c>
      <c r="O28" s="39">
        <v>14225000</v>
      </c>
      <c r="P28" s="40">
        <v>1.7605633802816902E-3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44651</v>
      </c>
      <c r="E29" s="37">
        <v>114.4</v>
      </c>
      <c r="F29" s="37">
        <v>114.81666666666668</v>
      </c>
      <c r="G29" s="38">
        <v>113.43333333333335</v>
      </c>
      <c r="H29" s="38">
        <v>112.46666666666667</v>
      </c>
      <c r="I29" s="38">
        <v>111.08333333333334</v>
      </c>
      <c r="J29" s="38">
        <v>115.78333333333336</v>
      </c>
      <c r="K29" s="38">
        <v>117.16666666666669</v>
      </c>
      <c r="L29" s="38">
        <v>118.13333333333337</v>
      </c>
      <c r="M29" s="28">
        <v>116.2</v>
      </c>
      <c r="N29" s="28">
        <v>113.85</v>
      </c>
      <c r="O29" s="39">
        <v>42921000</v>
      </c>
      <c r="P29" s="40">
        <v>-3.2264610389610392E-2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44651</v>
      </c>
      <c r="E30" s="37">
        <v>3047.7</v>
      </c>
      <c r="F30" s="37">
        <v>3053.2333333333331</v>
      </c>
      <c r="G30" s="38">
        <v>3013.3666666666663</v>
      </c>
      <c r="H30" s="38">
        <v>2979.0333333333333</v>
      </c>
      <c r="I30" s="38">
        <v>2939.1666666666665</v>
      </c>
      <c r="J30" s="38">
        <v>3087.5666666666662</v>
      </c>
      <c r="K30" s="38">
        <v>3127.4333333333329</v>
      </c>
      <c r="L30" s="38">
        <v>3161.766666666666</v>
      </c>
      <c r="M30" s="28">
        <v>3093.1</v>
      </c>
      <c r="N30" s="28">
        <v>3018.9</v>
      </c>
      <c r="O30" s="39">
        <v>5532900</v>
      </c>
      <c r="P30" s="40">
        <v>2.7322099986074364E-2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44651</v>
      </c>
      <c r="E31" s="37">
        <v>2012.5</v>
      </c>
      <c r="F31" s="37">
        <v>2004.0166666666667</v>
      </c>
      <c r="G31" s="38">
        <v>1977.1333333333332</v>
      </c>
      <c r="H31" s="38">
        <v>1941.7666666666667</v>
      </c>
      <c r="I31" s="38">
        <v>1914.8833333333332</v>
      </c>
      <c r="J31" s="38">
        <v>2039.3833333333332</v>
      </c>
      <c r="K31" s="38">
        <v>2066.2666666666669</v>
      </c>
      <c r="L31" s="38">
        <v>2101.6333333333332</v>
      </c>
      <c r="M31" s="28">
        <v>2030.9</v>
      </c>
      <c r="N31" s="28">
        <v>1968.65</v>
      </c>
      <c r="O31" s="39">
        <v>732600</v>
      </c>
      <c r="P31" s="40">
        <v>-5.2294557097118465E-2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44651</v>
      </c>
      <c r="E32" s="37">
        <v>10402</v>
      </c>
      <c r="F32" s="37">
        <v>10361.316666666668</v>
      </c>
      <c r="G32" s="38">
        <v>10234.233333333335</v>
      </c>
      <c r="H32" s="38">
        <v>10066.466666666667</v>
      </c>
      <c r="I32" s="38">
        <v>9939.383333333335</v>
      </c>
      <c r="J32" s="38">
        <v>10529.083333333336</v>
      </c>
      <c r="K32" s="38">
        <v>10656.166666666668</v>
      </c>
      <c r="L32" s="38">
        <v>10823.933333333336</v>
      </c>
      <c r="M32" s="28">
        <v>10488.4</v>
      </c>
      <c r="N32" s="28">
        <v>10193.549999999999</v>
      </c>
      <c r="O32" s="39">
        <v>192675</v>
      </c>
      <c r="P32" s="40">
        <v>-3.4910783553141972E-3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44651</v>
      </c>
      <c r="E33" s="37">
        <v>1221.1500000000001</v>
      </c>
      <c r="F33" s="37">
        <v>1220.3666666666666</v>
      </c>
      <c r="G33" s="38">
        <v>1206.4333333333332</v>
      </c>
      <c r="H33" s="38">
        <v>1191.7166666666667</v>
      </c>
      <c r="I33" s="38">
        <v>1177.7833333333333</v>
      </c>
      <c r="J33" s="38">
        <v>1235.083333333333</v>
      </c>
      <c r="K33" s="38">
        <v>1249.0166666666664</v>
      </c>
      <c r="L33" s="38">
        <v>1263.7333333333329</v>
      </c>
      <c r="M33" s="28">
        <v>1234.3</v>
      </c>
      <c r="N33" s="28">
        <v>1205.6500000000001</v>
      </c>
      <c r="O33" s="39">
        <v>2521500</v>
      </c>
      <c r="P33" s="40">
        <v>5.2818371607515659E-2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44651</v>
      </c>
      <c r="E34" s="37">
        <v>695.1</v>
      </c>
      <c r="F34" s="37">
        <v>696.30000000000007</v>
      </c>
      <c r="G34" s="38">
        <v>678.65000000000009</v>
      </c>
      <c r="H34" s="38">
        <v>662.2</v>
      </c>
      <c r="I34" s="38">
        <v>644.55000000000007</v>
      </c>
      <c r="J34" s="38">
        <v>712.75000000000011</v>
      </c>
      <c r="K34" s="38">
        <v>730.4</v>
      </c>
      <c r="L34" s="38">
        <v>746.85000000000014</v>
      </c>
      <c r="M34" s="28">
        <v>713.95</v>
      </c>
      <c r="N34" s="28">
        <v>679.85</v>
      </c>
      <c r="O34" s="39">
        <v>14930250</v>
      </c>
      <c r="P34" s="40">
        <v>1.0969478441927784E-2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44651</v>
      </c>
      <c r="E35" s="37">
        <v>739.7</v>
      </c>
      <c r="F35" s="37">
        <v>738</v>
      </c>
      <c r="G35" s="38">
        <v>734.25</v>
      </c>
      <c r="H35" s="38">
        <v>728.8</v>
      </c>
      <c r="I35" s="38">
        <v>725.05</v>
      </c>
      <c r="J35" s="38">
        <v>743.45</v>
      </c>
      <c r="K35" s="38">
        <v>747.2</v>
      </c>
      <c r="L35" s="38">
        <v>752.65000000000009</v>
      </c>
      <c r="M35" s="28">
        <v>741.75</v>
      </c>
      <c r="N35" s="28">
        <v>732.55</v>
      </c>
      <c r="O35" s="39">
        <v>48824400</v>
      </c>
      <c r="P35" s="40">
        <v>4.1520542685268141E-2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44651</v>
      </c>
      <c r="E36" s="37">
        <v>3671.25</v>
      </c>
      <c r="F36" s="37">
        <v>3681.1833333333329</v>
      </c>
      <c r="G36" s="38">
        <v>3632.1666666666661</v>
      </c>
      <c r="H36" s="38">
        <v>3593.083333333333</v>
      </c>
      <c r="I36" s="38">
        <v>3544.0666666666662</v>
      </c>
      <c r="J36" s="38">
        <v>3720.266666666666</v>
      </c>
      <c r="K36" s="38">
        <v>3769.2833333333333</v>
      </c>
      <c r="L36" s="38">
        <v>3808.3666666666659</v>
      </c>
      <c r="M36" s="28">
        <v>3730.2</v>
      </c>
      <c r="N36" s="28">
        <v>3642.1</v>
      </c>
      <c r="O36" s="39">
        <v>2120000</v>
      </c>
      <c r="P36" s="40">
        <v>1.5204118280857177E-2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44651</v>
      </c>
      <c r="E37" s="37">
        <v>16537.7</v>
      </c>
      <c r="F37" s="37">
        <v>16549.100000000002</v>
      </c>
      <c r="G37" s="38">
        <v>16428.100000000006</v>
      </c>
      <c r="H37" s="38">
        <v>16318.500000000004</v>
      </c>
      <c r="I37" s="38">
        <v>16197.500000000007</v>
      </c>
      <c r="J37" s="38">
        <v>16658.700000000004</v>
      </c>
      <c r="K37" s="38">
        <v>16779.699999999997</v>
      </c>
      <c r="L37" s="38">
        <v>16889.300000000003</v>
      </c>
      <c r="M37" s="28">
        <v>16670.099999999999</v>
      </c>
      <c r="N37" s="28">
        <v>16439.5</v>
      </c>
      <c r="O37" s="39">
        <v>603050</v>
      </c>
      <c r="P37" s="40">
        <v>-6.9981887041001157E-3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44651</v>
      </c>
      <c r="E38" s="37">
        <v>7056.95</v>
      </c>
      <c r="F38" s="37">
        <v>7046.3</v>
      </c>
      <c r="G38" s="38">
        <v>7013.6</v>
      </c>
      <c r="H38" s="38">
        <v>6970.25</v>
      </c>
      <c r="I38" s="38">
        <v>6937.55</v>
      </c>
      <c r="J38" s="38">
        <v>7089.6500000000005</v>
      </c>
      <c r="K38" s="38">
        <v>7122.3499999999995</v>
      </c>
      <c r="L38" s="38">
        <v>7165.7000000000007</v>
      </c>
      <c r="M38" s="28">
        <v>7079</v>
      </c>
      <c r="N38" s="28">
        <v>7002.95</v>
      </c>
      <c r="O38" s="39">
        <v>4362750</v>
      </c>
      <c r="P38" s="40">
        <v>6.327494287890327E-2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44651</v>
      </c>
      <c r="E39" s="37">
        <v>2107.8000000000002</v>
      </c>
      <c r="F39" s="37">
        <v>2102.0666666666671</v>
      </c>
      <c r="G39" s="38">
        <v>2073.3333333333339</v>
      </c>
      <c r="H39" s="38">
        <v>2038.8666666666668</v>
      </c>
      <c r="I39" s="38">
        <v>2010.1333333333337</v>
      </c>
      <c r="J39" s="38">
        <v>2136.5333333333342</v>
      </c>
      <c r="K39" s="38">
        <v>2165.2666666666669</v>
      </c>
      <c r="L39" s="38">
        <v>2199.7333333333345</v>
      </c>
      <c r="M39" s="28">
        <v>2130.8000000000002</v>
      </c>
      <c r="N39" s="28">
        <v>2067.6</v>
      </c>
      <c r="O39" s="39">
        <v>1244400</v>
      </c>
      <c r="P39" s="40">
        <v>-4.639257718764998E-3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44651</v>
      </c>
      <c r="E40" s="37">
        <v>473.15</v>
      </c>
      <c r="F40" s="37">
        <v>476.43333333333339</v>
      </c>
      <c r="G40" s="38">
        <v>467.06666666666678</v>
      </c>
      <c r="H40" s="38">
        <v>460.98333333333341</v>
      </c>
      <c r="I40" s="38">
        <v>451.61666666666679</v>
      </c>
      <c r="J40" s="38">
        <v>482.51666666666677</v>
      </c>
      <c r="K40" s="38">
        <v>491.88333333333333</v>
      </c>
      <c r="L40" s="38">
        <v>497.96666666666675</v>
      </c>
      <c r="M40" s="28">
        <v>485.8</v>
      </c>
      <c r="N40" s="28">
        <v>470.35</v>
      </c>
      <c r="O40" s="39">
        <v>6512000</v>
      </c>
      <c r="P40" s="40">
        <v>-5.6997219647822055E-2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44651</v>
      </c>
      <c r="E41" s="37">
        <v>295.89999999999998</v>
      </c>
      <c r="F41" s="37">
        <v>295.41666666666663</v>
      </c>
      <c r="G41" s="38">
        <v>291.38333333333327</v>
      </c>
      <c r="H41" s="38">
        <v>286.86666666666662</v>
      </c>
      <c r="I41" s="38">
        <v>282.83333333333326</v>
      </c>
      <c r="J41" s="38">
        <v>299.93333333333328</v>
      </c>
      <c r="K41" s="38">
        <v>303.96666666666658</v>
      </c>
      <c r="L41" s="38">
        <v>308.48333333333329</v>
      </c>
      <c r="M41" s="28">
        <v>299.45</v>
      </c>
      <c r="N41" s="28">
        <v>290.89999999999998</v>
      </c>
      <c r="O41" s="39">
        <v>29937600</v>
      </c>
      <c r="P41" s="40">
        <v>-4.0443085443950845E-2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44651</v>
      </c>
      <c r="E42" s="37">
        <v>111.9</v>
      </c>
      <c r="F42" s="37">
        <v>112</v>
      </c>
      <c r="G42" s="38">
        <v>110.75</v>
      </c>
      <c r="H42" s="38">
        <v>109.6</v>
      </c>
      <c r="I42" s="38">
        <v>108.35</v>
      </c>
      <c r="J42" s="38">
        <v>113.15</v>
      </c>
      <c r="K42" s="38">
        <v>114.4</v>
      </c>
      <c r="L42" s="38">
        <v>115.55000000000001</v>
      </c>
      <c r="M42" s="28">
        <v>113.25</v>
      </c>
      <c r="N42" s="28">
        <v>110.85</v>
      </c>
      <c r="O42" s="39">
        <v>123130800</v>
      </c>
      <c r="P42" s="40">
        <v>2.5031654816402064E-2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44651</v>
      </c>
      <c r="E43" s="37">
        <v>1959.65</v>
      </c>
      <c r="F43" s="37">
        <v>1956.6000000000001</v>
      </c>
      <c r="G43" s="38">
        <v>1931.0500000000002</v>
      </c>
      <c r="H43" s="38">
        <v>1902.45</v>
      </c>
      <c r="I43" s="38">
        <v>1876.9</v>
      </c>
      <c r="J43" s="38">
        <v>1985.2000000000003</v>
      </c>
      <c r="K43" s="38">
        <v>2010.75</v>
      </c>
      <c r="L43" s="38">
        <v>2039.3500000000004</v>
      </c>
      <c r="M43" s="28">
        <v>1982.15</v>
      </c>
      <c r="N43" s="28">
        <v>1928</v>
      </c>
      <c r="O43" s="39">
        <v>1581250</v>
      </c>
      <c r="P43" s="40">
        <v>3.3429187634795111E-2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44651</v>
      </c>
      <c r="E44" s="37">
        <v>207.6</v>
      </c>
      <c r="F44" s="37">
        <v>207.28333333333333</v>
      </c>
      <c r="G44" s="38">
        <v>205.81666666666666</v>
      </c>
      <c r="H44" s="38">
        <v>204.03333333333333</v>
      </c>
      <c r="I44" s="38">
        <v>202.56666666666666</v>
      </c>
      <c r="J44" s="38">
        <v>209.06666666666666</v>
      </c>
      <c r="K44" s="38">
        <v>210.5333333333333</v>
      </c>
      <c r="L44" s="38">
        <v>212.31666666666666</v>
      </c>
      <c r="M44" s="28">
        <v>208.75</v>
      </c>
      <c r="N44" s="28">
        <v>205.5</v>
      </c>
      <c r="O44" s="39">
        <v>33550200</v>
      </c>
      <c r="P44" s="40">
        <v>-4.7470061495306935E-2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44651</v>
      </c>
      <c r="E45" s="37">
        <v>688.4</v>
      </c>
      <c r="F45" s="37">
        <v>690.51666666666677</v>
      </c>
      <c r="G45" s="38">
        <v>683.03333333333353</v>
      </c>
      <c r="H45" s="38">
        <v>677.66666666666674</v>
      </c>
      <c r="I45" s="38">
        <v>670.18333333333351</v>
      </c>
      <c r="J45" s="38">
        <v>695.88333333333355</v>
      </c>
      <c r="K45" s="38">
        <v>703.3666666666669</v>
      </c>
      <c r="L45" s="38">
        <v>708.73333333333358</v>
      </c>
      <c r="M45" s="28">
        <v>698</v>
      </c>
      <c r="N45" s="28">
        <v>685.15</v>
      </c>
      <c r="O45" s="39">
        <v>4506700</v>
      </c>
      <c r="P45" s="40">
        <v>-2.1728748806112703E-2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44651</v>
      </c>
      <c r="E46" s="37">
        <v>709.6</v>
      </c>
      <c r="F46" s="37">
        <v>707.18333333333339</v>
      </c>
      <c r="G46" s="38">
        <v>703.46666666666681</v>
      </c>
      <c r="H46" s="38">
        <v>697.33333333333337</v>
      </c>
      <c r="I46" s="38">
        <v>693.61666666666679</v>
      </c>
      <c r="J46" s="38">
        <v>713.31666666666683</v>
      </c>
      <c r="K46" s="38">
        <v>717.03333333333353</v>
      </c>
      <c r="L46" s="38">
        <v>723.16666666666686</v>
      </c>
      <c r="M46" s="28">
        <v>710.9</v>
      </c>
      <c r="N46" s="28">
        <v>701.05</v>
      </c>
      <c r="O46" s="39">
        <v>5790750</v>
      </c>
      <c r="P46" s="40">
        <v>-2.3152834008097166E-2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44651</v>
      </c>
      <c r="E47" s="37">
        <v>754.2</v>
      </c>
      <c r="F47" s="37">
        <v>750.86666666666667</v>
      </c>
      <c r="G47" s="38">
        <v>739.73333333333335</v>
      </c>
      <c r="H47" s="38">
        <v>725.26666666666665</v>
      </c>
      <c r="I47" s="38">
        <v>714.13333333333333</v>
      </c>
      <c r="J47" s="38">
        <v>765.33333333333337</v>
      </c>
      <c r="K47" s="38">
        <v>776.46666666666681</v>
      </c>
      <c r="L47" s="38">
        <v>790.93333333333339</v>
      </c>
      <c r="M47" s="28">
        <v>762</v>
      </c>
      <c r="N47" s="28">
        <v>736.4</v>
      </c>
      <c r="O47" s="39">
        <v>58979800</v>
      </c>
      <c r="P47" s="40">
        <v>7.0376883555739456E-2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44651</v>
      </c>
      <c r="E48" s="37">
        <v>49.3</v>
      </c>
      <c r="F48" s="37">
        <v>49.433333333333337</v>
      </c>
      <c r="G48" s="38">
        <v>48.616666666666674</v>
      </c>
      <c r="H48" s="38">
        <v>47.933333333333337</v>
      </c>
      <c r="I48" s="38">
        <v>47.116666666666674</v>
      </c>
      <c r="J48" s="38">
        <v>50.116666666666674</v>
      </c>
      <c r="K48" s="38">
        <v>50.933333333333337</v>
      </c>
      <c r="L48" s="38">
        <v>51.616666666666674</v>
      </c>
      <c r="M48" s="28">
        <v>50.25</v>
      </c>
      <c r="N48" s="28">
        <v>48.75</v>
      </c>
      <c r="O48" s="39">
        <v>125023500</v>
      </c>
      <c r="P48" s="40">
        <v>4.8612945838837518E-2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44651</v>
      </c>
      <c r="E49" s="37">
        <v>344.55</v>
      </c>
      <c r="F49" s="37">
        <v>345.73333333333335</v>
      </c>
      <c r="G49" s="38">
        <v>341.86666666666667</v>
      </c>
      <c r="H49" s="38">
        <v>339.18333333333334</v>
      </c>
      <c r="I49" s="38">
        <v>335.31666666666666</v>
      </c>
      <c r="J49" s="38">
        <v>348.41666666666669</v>
      </c>
      <c r="K49" s="38">
        <v>352.28333333333336</v>
      </c>
      <c r="L49" s="38">
        <v>354.9666666666667</v>
      </c>
      <c r="M49" s="28">
        <v>349.6</v>
      </c>
      <c r="N49" s="28">
        <v>343.05</v>
      </c>
      <c r="O49" s="39">
        <v>17850300</v>
      </c>
      <c r="P49" s="40">
        <v>-1.6100405679513183E-2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44651</v>
      </c>
      <c r="E50" s="37">
        <v>14158.55</v>
      </c>
      <c r="F50" s="37">
        <v>14154.449999999999</v>
      </c>
      <c r="G50" s="38">
        <v>14064.399999999998</v>
      </c>
      <c r="H50" s="38">
        <v>13970.249999999998</v>
      </c>
      <c r="I50" s="38">
        <v>13880.199999999997</v>
      </c>
      <c r="J50" s="38">
        <v>14248.599999999999</v>
      </c>
      <c r="K50" s="38">
        <v>14338.649999999998</v>
      </c>
      <c r="L50" s="38">
        <v>14432.8</v>
      </c>
      <c r="M50" s="28">
        <v>14244.5</v>
      </c>
      <c r="N50" s="28">
        <v>14060.3</v>
      </c>
      <c r="O50" s="39">
        <v>192900</v>
      </c>
      <c r="P50" s="40">
        <v>-7.6370600909743833E-2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44651</v>
      </c>
      <c r="E51" s="37">
        <v>358.8</v>
      </c>
      <c r="F51" s="37">
        <v>359.86666666666662</v>
      </c>
      <c r="G51" s="38">
        <v>357.23333333333323</v>
      </c>
      <c r="H51" s="38">
        <v>355.66666666666663</v>
      </c>
      <c r="I51" s="38">
        <v>353.03333333333325</v>
      </c>
      <c r="J51" s="38">
        <v>361.43333333333322</v>
      </c>
      <c r="K51" s="38">
        <v>364.06666666666655</v>
      </c>
      <c r="L51" s="38">
        <v>365.63333333333321</v>
      </c>
      <c r="M51" s="28">
        <v>362.5</v>
      </c>
      <c r="N51" s="28">
        <v>358.3</v>
      </c>
      <c r="O51" s="39">
        <v>22860000</v>
      </c>
      <c r="P51" s="40">
        <v>-1.7180003095496055E-2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44651</v>
      </c>
      <c r="E52" s="37">
        <v>3112.2</v>
      </c>
      <c r="F52" s="37">
        <v>3119.3166666666671</v>
      </c>
      <c r="G52" s="38">
        <v>3094.6333333333341</v>
      </c>
      <c r="H52" s="38">
        <v>3077.0666666666671</v>
      </c>
      <c r="I52" s="38">
        <v>3052.3833333333341</v>
      </c>
      <c r="J52" s="38">
        <v>3136.8833333333341</v>
      </c>
      <c r="K52" s="38">
        <v>3161.5666666666675</v>
      </c>
      <c r="L52" s="38">
        <v>3179.1333333333341</v>
      </c>
      <c r="M52" s="28">
        <v>3144</v>
      </c>
      <c r="N52" s="28">
        <v>3101.75</v>
      </c>
      <c r="O52" s="39">
        <v>1845000</v>
      </c>
      <c r="P52" s="40">
        <v>-1.7467248908296942E-2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44651</v>
      </c>
      <c r="E53" s="37">
        <v>456.25</v>
      </c>
      <c r="F53" s="37">
        <v>458.36666666666662</v>
      </c>
      <c r="G53" s="38">
        <v>451.13333333333321</v>
      </c>
      <c r="H53" s="38">
        <v>446.01666666666659</v>
      </c>
      <c r="I53" s="38">
        <v>438.78333333333319</v>
      </c>
      <c r="J53" s="38">
        <v>463.48333333333323</v>
      </c>
      <c r="K53" s="38">
        <v>470.7166666666667</v>
      </c>
      <c r="L53" s="38">
        <v>475.83333333333326</v>
      </c>
      <c r="M53" s="28">
        <v>465.6</v>
      </c>
      <c r="N53" s="28">
        <v>453.25</v>
      </c>
      <c r="O53" s="39">
        <v>4587700</v>
      </c>
      <c r="P53" s="40">
        <v>2.3788801856686973E-2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44651</v>
      </c>
      <c r="E54" s="37">
        <v>228.75</v>
      </c>
      <c r="F54" s="37">
        <v>229.15</v>
      </c>
      <c r="G54" s="38">
        <v>226</v>
      </c>
      <c r="H54" s="38">
        <v>223.25</v>
      </c>
      <c r="I54" s="38">
        <v>220.1</v>
      </c>
      <c r="J54" s="38">
        <v>231.9</v>
      </c>
      <c r="K54" s="38">
        <v>235.05000000000004</v>
      </c>
      <c r="L54" s="38">
        <v>237.8</v>
      </c>
      <c r="M54" s="28">
        <v>232.3</v>
      </c>
      <c r="N54" s="28">
        <v>226.4</v>
      </c>
      <c r="O54" s="39">
        <v>45430200</v>
      </c>
      <c r="P54" s="40">
        <v>2.9113149847094802E-2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44651</v>
      </c>
      <c r="E55" s="37">
        <v>606.85</v>
      </c>
      <c r="F55" s="37">
        <v>603.41666666666674</v>
      </c>
      <c r="G55" s="38">
        <v>596.88333333333344</v>
      </c>
      <c r="H55" s="38">
        <v>586.91666666666674</v>
      </c>
      <c r="I55" s="38">
        <v>580.38333333333344</v>
      </c>
      <c r="J55" s="38">
        <v>613.38333333333344</v>
      </c>
      <c r="K55" s="38">
        <v>619.91666666666674</v>
      </c>
      <c r="L55" s="38">
        <v>629.88333333333344</v>
      </c>
      <c r="M55" s="28">
        <v>609.95000000000005</v>
      </c>
      <c r="N55" s="28">
        <v>593.45000000000005</v>
      </c>
      <c r="O55" s="39">
        <v>3149250</v>
      </c>
      <c r="P55" s="40">
        <v>3.417210313762038E-3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44651</v>
      </c>
      <c r="E56" s="37">
        <v>429.2</v>
      </c>
      <c r="F56" s="37">
        <v>422.41666666666669</v>
      </c>
      <c r="G56" s="38">
        <v>410.48333333333335</v>
      </c>
      <c r="H56" s="38">
        <v>391.76666666666665</v>
      </c>
      <c r="I56" s="38">
        <v>379.83333333333331</v>
      </c>
      <c r="J56" s="38">
        <v>441.13333333333338</v>
      </c>
      <c r="K56" s="38">
        <v>453.06666666666666</v>
      </c>
      <c r="L56" s="38">
        <v>471.78333333333342</v>
      </c>
      <c r="M56" s="28">
        <v>434.35</v>
      </c>
      <c r="N56" s="28">
        <v>403.7</v>
      </c>
      <c r="O56" s="39">
        <v>2694000</v>
      </c>
      <c r="P56" s="40">
        <v>-0.11439842209072978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44651</v>
      </c>
      <c r="E57" s="37">
        <v>717.1</v>
      </c>
      <c r="F57" s="37">
        <v>720.25</v>
      </c>
      <c r="G57" s="38">
        <v>706.55</v>
      </c>
      <c r="H57" s="38">
        <v>696</v>
      </c>
      <c r="I57" s="38">
        <v>682.3</v>
      </c>
      <c r="J57" s="38">
        <v>730.8</v>
      </c>
      <c r="K57" s="38">
        <v>744.5</v>
      </c>
      <c r="L57" s="38">
        <v>755.05</v>
      </c>
      <c r="M57" s="28">
        <v>733.95</v>
      </c>
      <c r="N57" s="28">
        <v>709.7</v>
      </c>
      <c r="O57" s="39">
        <v>8913750</v>
      </c>
      <c r="P57" s="40">
        <v>-4.062962464684515E-2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44651</v>
      </c>
      <c r="E58" s="37">
        <v>1040.7</v>
      </c>
      <c r="F58" s="37">
        <v>1034.9833333333333</v>
      </c>
      <c r="G58" s="38">
        <v>1027.2166666666667</v>
      </c>
      <c r="H58" s="38">
        <v>1013.7333333333333</v>
      </c>
      <c r="I58" s="38">
        <v>1005.9666666666667</v>
      </c>
      <c r="J58" s="38">
        <v>1048.4666666666667</v>
      </c>
      <c r="K58" s="38">
        <v>1056.2333333333336</v>
      </c>
      <c r="L58" s="38">
        <v>1069.7166666666667</v>
      </c>
      <c r="M58" s="28">
        <v>1042.75</v>
      </c>
      <c r="N58" s="28">
        <v>1021.5</v>
      </c>
      <c r="O58" s="39">
        <v>9784450</v>
      </c>
      <c r="P58" s="40">
        <v>2.3387041947107213E-2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44651</v>
      </c>
      <c r="E59" s="37">
        <v>186.05</v>
      </c>
      <c r="F59" s="37">
        <v>187.85</v>
      </c>
      <c r="G59" s="38">
        <v>183.45</v>
      </c>
      <c r="H59" s="38">
        <v>180.85</v>
      </c>
      <c r="I59" s="38">
        <v>176.45</v>
      </c>
      <c r="J59" s="38">
        <v>190.45</v>
      </c>
      <c r="K59" s="38">
        <v>194.85000000000002</v>
      </c>
      <c r="L59" s="38">
        <v>197.45</v>
      </c>
      <c r="M59" s="28">
        <v>192.25</v>
      </c>
      <c r="N59" s="28">
        <v>185.25</v>
      </c>
      <c r="O59" s="39">
        <v>41794200</v>
      </c>
      <c r="P59" s="40">
        <v>-3.0589381393083294E-2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44651</v>
      </c>
      <c r="E60" s="37">
        <v>4405.55</v>
      </c>
      <c r="F60" s="37">
        <v>4389.916666666667</v>
      </c>
      <c r="G60" s="38">
        <v>4355.9833333333336</v>
      </c>
      <c r="H60" s="38">
        <v>4306.416666666667</v>
      </c>
      <c r="I60" s="38">
        <v>4272.4833333333336</v>
      </c>
      <c r="J60" s="38">
        <v>4439.4833333333336</v>
      </c>
      <c r="K60" s="38">
        <v>4473.4166666666661</v>
      </c>
      <c r="L60" s="38">
        <v>4522.9833333333336</v>
      </c>
      <c r="M60" s="28">
        <v>4423.8500000000004</v>
      </c>
      <c r="N60" s="28">
        <v>4340.3500000000004</v>
      </c>
      <c r="O60" s="39">
        <v>1263500</v>
      </c>
      <c r="P60" s="40">
        <v>-4.439570412948117E-2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44651</v>
      </c>
      <c r="E61" s="37">
        <v>1525.4</v>
      </c>
      <c r="F61" s="37">
        <v>1526.2833333333335</v>
      </c>
      <c r="G61" s="38">
        <v>1518.5666666666671</v>
      </c>
      <c r="H61" s="38">
        <v>1511.7333333333336</v>
      </c>
      <c r="I61" s="38">
        <v>1504.0166666666671</v>
      </c>
      <c r="J61" s="38">
        <v>1533.116666666667</v>
      </c>
      <c r="K61" s="38">
        <v>1540.8333333333337</v>
      </c>
      <c r="L61" s="38">
        <v>1547.666666666667</v>
      </c>
      <c r="M61" s="28">
        <v>1534</v>
      </c>
      <c r="N61" s="28">
        <v>1519.45</v>
      </c>
      <c r="O61" s="39">
        <v>2469600</v>
      </c>
      <c r="P61" s="40">
        <v>-1.1210762331838564E-2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44651</v>
      </c>
      <c r="E62" s="37">
        <v>649.70000000000005</v>
      </c>
      <c r="F62" s="37">
        <v>662.30000000000007</v>
      </c>
      <c r="G62" s="38">
        <v>633.30000000000018</v>
      </c>
      <c r="H62" s="38">
        <v>616.90000000000009</v>
      </c>
      <c r="I62" s="38">
        <v>587.9000000000002</v>
      </c>
      <c r="J62" s="38">
        <v>678.70000000000016</v>
      </c>
      <c r="K62" s="38">
        <v>707.69999999999993</v>
      </c>
      <c r="L62" s="38">
        <v>724.10000000000014</v>
      </c>
      <c r="M62" s="28">
        <v>691.3</v>
      </c>
      <c r="N62" s="28">
        <v>645.9</v>
      </c>
      <c r="O62" s="39">
        <v>6910400</v>
      </c>
      <c r="P62" s="40">
        <v>1.1356983959723685E-2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44651</v>
      </c>
      <c r="E63" s="37">
        <v>811.05</v>
      </c>
      <c r="F63" s="37">
        <v>811.4666666666667</v>
      </c>
      <c r="G63" s="38">
        <v>801.23333333333335</v>
      </c>
      <c r="H63" s="38">
        <v>791.41666666666663</v>
      </c>
      <c r="I63" s="38">
        <v>781.18333333333328</v>
      </c>
      <c r="J63" s="38">
        <v>821.28333333333342</v>
      </c>
      <c r="K63" s="38">
        <v>831.51666666666677</v>
      </c>
      <c r="L63" s="38">
        <v>841.33333333333348</v>
      </c>
      <c r="M63" s="28">
        <v>821.7</v>
      </c>
      <c r="N63" s="28">
        <v>801.65</v>
      </c>
      <c r="O63" s="39">
        <v>1393125</v>
      </c>
      <c r="P63" s="40">
        <v>2.9085872576177285E-2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44651</v>
      </c>
      <c r="E64" s="37">
        <v>377.1</v>
      </c>
      <c r="F64" s="37">
        <v>373.7166666666667</v>
      </c>
      <c r="G64" s="38">
        <v>366.98333333333341</v>
      </c>
      <c r="H64" s="38">
        <v>356.86666666666673</v>
      </c>
      <c r="I64" s="38">
        <v>350.13333333333344</v>
      </c>
      <c r="J64" s="38">
        <v>383.83333333333337</v>
      </c>
      <c r="K64" s="38">
        <v>390.56666666666672</v>
      </c>
      <c r="L64" s="38">
        <v>400.68333333333334</v>
      </c>
      <c r="M64" s="28">
        <v>380.45</v>
      </c>
      <c r="N64" s="28">
        <v>363.6</v>
      </c>
      <c r="O64" s="39">
        <v>5673800</v>
      </c>
      <c r="P64" s="40">
        <v>-5.9617137648131265E-2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44651</v>
      </c>
      <c r="E65" s="37">
        <v>126.75</v>
      </c>
      <c r="F65" s="37">
        <v>126.51666666666665</v>
      </c>
      <c r="G65" s="38">
        <v>125.3333333333333</v>
      </c>
      <c r="H65" s="38">
        <v>123.91666666666664</v>
      </c>
      <c r="I65" s="38">
        <v>122.73333333333329</v>
      </c>
      <c r="J65" s="38">
        <v>127.93333333333331</v>
      </c>
      <c r="K65" s="38">
        <v>129.11666666666665</v>
      </c>
      <c r="L65" s="38">
        <v>130.5333333333333</v>
      </c>
      <c r="M65" s="28">
        <v>127.7</v>
      </c>
      <c r="N65" s="28">
        <v>125.1</v>
      </c>
      <c r="O65" s="39">
        <v>15116400</v>
      </c>
      <c r="P65" s="40">
        <v>1.3679890560875513E-2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44651</v>
      </c>
      <c r="E66" s="37">
        <v>1122.75</v>
      </c>
      <c r="F66" s="37">
        <v>1116.3999999999999</v>
      </c>
      <c r="G66" s="38">
        <v>1104.3499999999997</v>
      </c>
      <c r="H66" s="38">
        <v>1085.9499999999998</v>
      </c>
      <c r="I66" s="38">
        <v>1073.8999999999996</v>
      </c>
      <c r="J66" s="38">
        <v>1134.7999999999997</v>
      </c>
      <c r="K66" s="38">
        <v>1146.8499999999999</v>
      </c>
      <c r="L66" s="38">
        <v>1165.2499999999998</v>
      </c>
      <c r="M66" s="28">
        <v>1128.45</v>
      </c>
      <c r="N66" s="28">
        <v>1098</v>
      </c>
      <c r="O66" s="39">
        <v>2180400</v>
      </c>
      <c r="P66" s="40">
        <v>-9.0362953692115139E-2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44651</v>
      </c>
      <c r="E67" s="37">
        <v>517.25</v>
      </c>
      <c r="F67" s="37">
        <v>518.85</v>
      </c>
      <c r="G67" s="38">
        <v>513.45000000000005</v>
      </c>
      <c r="H67" s="38">
        <v>509.65</v>
      </c>
      <c r="I67" s="38">
        <v>504.25</v>
      </c>
      <c r="J67" s="38">
        <v>522.65000000000009</v>
      </c>
      <c r="K67" s="38">
        <v>528.04999999999995</v>
      </c>
      <c r="L67" s="38">
        <v>531.85000000000014</v>
      </c>
      <c r="M67" s="28">
        <v>524.25</v>
      </c>
      <c r="N67" s="28">
        <v>515.04999999999995</v>
      </c>
      <c r="O67" s="39">
        <v>13286250</v>
      </c>
      <c r="P67" s="40">
        <v>-1.0058675607711651E-2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44651</v>
      </c>
      <c r="E68" s="37">
        <v>1435.85</v>
      </c>
      <c r="F68" s="37">
        <v>1424.8</v>
      </c>
      <c r="G68" s="38">
        <v>1395.3</v>
      </c>
      <c r="H68" s="38">
        <v>1354.75</v>
      </c>
      <c r="I68" s="38">
        <v>1325.25</v>
      </c>
      <c r="J68" s="38">
        <v>1465.35</v>
      </c>
      <c r="K68" s="38">
        <v>1494.85</v>
      </c>
      <c r="L68" s="38">
        <v>1535.3999999999999</v>
      </c>
      <c r="M68" s="28">
        <v>1454.3</v>
      </c>
      <c r="N68" s="28">
        <v>1384.25</v>
      </c>
      <c r="O68" s="39">
        <v>1321000</v>
      </c>
      <c r="P68" s="40">
        <v>1.3425393172228616E-2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44651</v>
      </c>
      <c r="E69" s="37">
        <v>2227.3000000000002</v>
      </c>
      <c r="F69" s="37">
        <v>2217.5666666666671</v>
      </c>
      <c r="G69" s="38">
        <v>2202.1333333333341</v>
      </c>
      <c r="H69" s="38">
        <v>2176.9666666666672</v>
      </c>
      <c r="I69" s="38">
        <v>2161.5333333333342</v>
      </c>
      <c r="J69" s="38">
        <v>2242.733333333334</v>
      </c>
      <c r="K69" s="38">
        <v>2258.1666666666674</v>
      </c>
      <c r="L69" s="38">
        <v>2283.3333333333339</v>
      </c>
      <c r="M69" s="28">
        <v>2233</v>
      </c>
      <c r="N69" s="28">
        <v>2192.4</v>
      </c>
      <c r="O69" s="39">
        <v>1806000</v>
      </c>
      <c r="P69" s="40">
        <v>1.3183730715287518E-2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44651</v>
      </c>
      <c r="E70" s="37">
        <v>331.35</v>
      </c>
      <c r="F70" s="37">
        <v>328.05</v>
      </c>
      <c r="G70" s="38">
        <v>322.35000000000002</v>
      </c>
      <c r="H70" s="38">
        <v>313.35000000000002</v>
      </c>
      <c r="I70" s="38">
        <v>307.65000000000003</v>
      </c>
      <c r="J70" s="38">
        <v>337.05</v>
      </c>
      <c r="K70" s="38">
        <v>342.74999999999994</v>
      </c>
      <c r="L70" s="38">
        <v>351.75</v>
      </c>
      <c r="M70" s="28">
        <v>333.75</v>
      </c>
      <c r="N70" s="28">
        <v>319.05</v>
      </c>
      <c r="O70" s="39">
        <v>14644100</v>
      </c>
      <c r="P70" s="40">
        <v>1.8068436200831466E-2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44651</v>
      </c>
      <c r="E71" s="37">
        <v>4567.55</v>
      </c>
      <c r="F71" s="37">
        <v>4520.3166666666666</v>
      </c>
      <c r="G71" s="38">
        <v>4460.7333333333336</v>
      </c>
      <c r="H71" s="38">
        <v>4353.916666666667</v>
      </c>
      <c r="I71" s="38">
        <v>4294.3333333333339</v>
      </c>
      <c r="J71" s="38">
        <v>4627.1333333333332</v>
      </c>
      <c r="K71" s="38">
        <v>4686.7166666666672</v>
      </c>
      <c r="L71" s="38">
        <v>4793.5333333333328</v>
      </c>
      <c r="M71" s="28">
        <v>4579.8999999999996</v>
      </c>
      <c r="N71" s="28">
        <v>4413.5</v>
      </c>
      <c r="O71" s="39">
        <v>2223200</v>
      </c>
      <c r="P71" s="40">
        <v>-2.6468081288412364E-3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44651</v>
      </c>
      <c r="E72" s="37">
        <v>4250.8999999999996</v>
      </c>
      <c r="F72" s="37">
        <v>4255.916666666667</v>
      </c>
      <c r="G72" s="38">
        <v>4174.9833333333336</v>
      </c>
      <c r="H72" s="38">
        <v>4099.0666666666666</v>
      </c>
      <c r="I72" s="38">
        <v>4018.1333333333332</v>
      </c>
      <c r="J72" s="38">
        <v>4331.8333333333339</v>
      </c>
      <c r="K72" s="38">
        <v>4412.7666666666664</v>
      </c>
      <c r="L72" s="38">
        <v>4488.6833333333343</v>
      </c>
      <c r="M72" s="28">
        <v>4336.8500000000004</v>
      </c>
      <c r="N72" s="28">
        <v>4180</v>
      </c>
      <c r="O72" s="39">
        <v>665500</v>
      </c>
      <c r="P72" s="40">
        <v>1.3165318788790671E-3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44651</v>
      </c>
      <c r="E73" s="37">
        <v>373.05</v>
      </c>
      <c r="F73" s="37">
        <v>370.63333333333338</v>
      </c>
      <c r="G73" s="38">
        <v>367.11666666666679</v>
      </c>
      <c r="H73" s="38">
        <v>361.18333333333339</v>
      </c>
      <c r="I73" s="38">
        <v>357.6666666666668</v>
      </c>
      <c r="J73" s="38">
        <v>376.56666666666678</v>
      </c>
      <c r="K73" s="38">
        <v>380.08333333333331</v>
      </c>
      <c r="L73" s="38">
        <v>386.01666666666677</v>
      </c>
      <c r="M73" s="28">
        <v>374.15</v>
      </c>
      <c r="N73" s="28">
        <v>364.7</v>
      </c>
      <c r="O73" s="39">
        <v>38053950</v>
      </c>
      <c r="P73" s="40">
        <v>-4.5326599884096368E-2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44651</v>
      </c>
      <c r="E74" s="37">
        <v>4322.5</v>
      </c>
      <c r="F74" s="37">
        <v>4305.5333333333338</v>
      </c>
      <c r="G74" s="38">
        <v>4261.9666666666672</v>
      </c>
      <c r="H74" s="38">
        <v>4201.4333333333334</v>
      </c>
      <c r="I74" s="38">
        <v>4157.8666666666668</v>
      </c>
      <c r="J74" s="38">
        <v>4366.0666666666675</v>
      </c>
      <c r="K74" s="38">
        <v>4409.633333333335</v>
      </c>
      <c r="L74" s="38">
        <v>4470.1666666666679</v>
      </c>
      <c r="M74" s="28">
        <v>4349.1000000000004</v>
      </c>
      <c r="N74" s="28">
        <v>4245</v>
      </c>
      <c r="O74" s="39">
        <v>2907875</v>
      </c>
      <c r="P74" s="40">
        <v>7.5360561306249728E-3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44651</v>
      </c>
      <c r="E75" s="37">
        <v>2485.1</v>
      </c>
      <c r="F75" s="37">
        <v>2449.7000000000003</v>
      </c>
      <c r="G75" s="38">
        <v>2403.5500000000006</v>
      </c>
      <c r="H75" s="38">
        <v>2322.0000000000005</v>
      </c>
      <c r="I75" s="38">
        <v>2275.8500000000008</v>
      </c>
      <c r="J75" s="38">
        <v>2531.2500000000005</v>
      </c>
      <c r="K75" s="38">
        <v>2577.4</v>
      </c>
      <c r="L75" s="38">
        <v>2658.9500000000003</v>
      </c>
      <c r="M75" s="28">
        <v>2495.85</v>
      </c>
      <c r="N75" s="28">
        <v>2368.15</v>
      </c>
      <c r="O75" s="39">
        <v>3999450</v>
      </c>
      <c r="P75" s="40">
        <v>0.1626984126984127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44651</v>
      </c>
      <c r="E76" s="37">
        <v>1624.4</v>
      </c>
      <c r="F76" s="37">
        <v>1638</v>
      </c>
      <c r="G76" s="38">
        <v>1606.1</v>
      </c>
      <c r="H76" s="38">
        <v>1587.8</v>
      </c>
      <c r="I76" s="38">
        <v>1555.8999999999999</v>
      </c>
      <c r="J76" s="38">
        <v>1656.3</v>
      </c>
      <c r="K76" s="38">
        <v>1688.2</v>
      </c>
      <c r="L76" s="38">
        <v>1706.5</v>
      </c>
      <c r="M76" s="28">
        <v>1669.9</v>
      </c>
      <c r="N76" s="28">
        <v>1619.7</v>
      </c>
      <c r="O76" s="39">
        <v>6035150</v>
      </c>
      <c r="P76" s="40">
        <v>-4.057007956631984E-2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44651</v>
      </c>
      <c r="E77" s="37">
        <v>151.94999999999999</v>
      </c>
      <c r="F77" s="37">
        <v>152.54999999999998</v>
      </c>
      <c r="G77" s="38">
        <v>150.99999999999997</v>
      </c>
      <c r="H77" s="38">
        <v>150.04999999999998</v>
      </c>
      <c r="I77" s="38">
        <v>148.49999999999997</v>
      </c>
      <c r="J77" s="38">
        <v>153.49999999999997</v>
      </c>
      <c r="K77" s="38">
        <v>155.04999999999998</v>
      </c>
      <c r="L77" s="38">
        <v>155.99999999999997</v>
      </c>
      <c r="M77" s="28">
        <v>154.1</v>
      </c>
      <c r="N77" s="28">
        <v>151.6</v>
      </c>
      <c r="O77" s="39">
        <v>22168800</v>
      </c>
      <c r="P77" s="40">
        <v>3.5480073986884145E-2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44651</v>
      </c>
      <c r="E78" s="37">
        <v>97.85</v>
      </c>
      <c r="F78" s="37">
        <v>98.416666666666671</v>
      </c>
      <c r="G78" s="38">
        <v>96.983333333333348</v>
      </c>
      <c r="H78" s="38">
        <v>96.116666666666674</v>
      </c>
      <c r="I78" s="38">
        <v>94.683333333333351</v>
      </c>
      <c r="J78" s="38">
        <v>99.283333333333346</v>
      </c>
      <c r="K78" s="38">
        <v>100.71666666666665</v>
      </c>
      <c r="L78" s="38">
        <v>101.58333333333334</v>
      </c>
      <c r="M78" s="28">
        <v>99.85</v>
      </c>
      <c r="N78" s="28">
        <v>97.55</v>
      </c>
      <c r="O78" s="39">
        <v>66850000</v>
      </c>
      <c r="P78" s="40">
        <v>4.5511416953393807E-2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44651</v>
      </c>
      <c r="E79" s="37">
        <v>127.05</v>
      </c>
      <c r="F79" s="37">
        <v>127.53333333333335</v>
      </c>
      <c r="G79" s="38">
        <v>126.06666666666669</v>
      </c>
      <c r="H79" s="38">
        <v>125.08333333333334</v>
      </c>
      <c r="I79" s="38">
        <v>123.61666666666669</v>
      </c>
      <c r="J79" s="38">
        <v>128.51666666666671</v>
      </c>
      <c r="K79" s="38">
        <v>129.98333333333335</v>
      </c>
      <c r="L79" s="38">
        <v>130.9666666666667</v>
      </c>
      <c r="M79" s="28">
        <v>129</v>
      </c>
      <c r="N79" s="28">
        <v>126.55</v>
      </c>
      <c r="O79" s="39">
        <v>14900600</v>
      </c>
      <c r="P79" s="40">
        <v>1.3439434129089302E-2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44651</v>
      </c>
      <c r="E80" s="37">
        <v>152.75</v>
      </c>
      <c r="F80" s="37">
        <v>152.41666666666666</v>
      </c>
      <c r="G80" s="38">
        <v>150.83333333333331</v>
      </c>
      <c r="H80" s="38">
        <v>148.91666666666666</v>
      </c>
      <c r="I80" s="38">
        <v>147.33333333333331</v>
      </c>
      <c r="J80" s="38">
        <v>154.33333333333331</v>
      </c>
      <c r="K80" s="38">
        <v>155.91666666666663</v>
      </c>
      <c r="L80" s="38">
        <v>157.83333333333331</v>
      </c>
      <c r="M80" s="28">
        <v>154</v>
      </c>
      <c r="N80" s="28">
        <v>150.5</v>
      </c>
      <c r="O80" s="39">
        <v>38344600</v>
      </c>
      <c r="P80" s="40">
        <v>9.5541401273885351E-4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44651</v>
      </c>
      <c r="E81" s="37">
        <v>454.15</v>
      </c>
      <c r="F81" s="37">
        <v>452.98333333333335</v>
      </c>
      <c r="G81" s="38">
        <v>446.4666666666667</v>
      </c>
      <c r="H81" s="38">
        <v>438.78333333333336</v>
      </c>
      <c r="I81" s="38">
        <v>432.26666666666671</v>
      </c>
      <c r="J81" s="38">
        <v>460.66666666666669</v>
      </c>
      <c r="K81" s="38">
        <v>467.18333333333334</v>
      </c>
      <c r="L81" s="38">
        <v>474.86666666666667</v>
      </c>
      <c r="M81" s="28">
        <v>459.5</v>
      </c>
      <c r="N81" s="28">
        <v>445.3</v>
      </c>
      <c r="O81" s="39">
        <v>8185700</v>
      </c>
      <c r="P81" s="40">
        <v>-1.6307352128247649E-2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44651</v>
      </c>
      <c r="E82" s="37">
        <v>36.799999999999997</v>
      </c>
      <c r="F82" s="37">
        <v>36.516666666666659</v>
      </c>
      <c r="G82" s="38">
        <v>35.883333333333319</v>
      </c>
      <c r="H82" s="38">
        <v>34.966666666666661</v>
      </c>
      <c r="I82" s="38">
        <v>34.333333333333321</v>
      </c>
      <c r="J82" s="38">
        <v>37.433333333333316</v>
      </c>
      <c r="K82" s="38">
        <v>38.066666666666656</v>
      </c>
      <c r="L82" s="38">
        <v>38.983333333333313</v>
      </c>
      <c r="M82" s="28">
        <v>37.15</v>
      </c>
      <c r="N82" s="28">
        <v>35.6</v>
      </c>
      <c r="O82" s="39">
        <v>129667500</v>
      </c>
      <c r="P82" s="40">
        <v>3.2055873925501431E-2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44651</v>
      </c>
      <c r="E83" s="37">
        <v>830.6</v>
      </c>
      <c r="F83" s="37">
        <v>830.33333333333337</v>
      </c>
      <c r="G83" s="38">
        <v>813.26666666666677</v>
      </c>
      <c r="H83" s="38">
        <v>795.93333333333339</v>
      </c>
      <c r="I83" s="38">
        <v>778.86666666666679</v>
      </c>
      <c r="J83" s="38">
        <v>847.66666666666674</v>
      </c>
      <c r="K83" s="38">
        <v>864.73333333333335</v>
      </c>
      <c r="L83" s="38">
        <v>882.06666666666672</v>
      </c>
      <c r="M83" s="28">
        <v>847.4</v>
      </c>
      <c r="N83" s="28">
        <v>813</v>
      </c>
      <c r="O83" s="39">
        <v>3707600</v>
      </c>
      <c r="P83" s="40">
        <v>4.1636230825420013E-2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44651</v>
      </c>
      <c r="E84" s="37">
        <v>696.15</v>
      </c>
      <c r="F84" s="37">
        <v>693.7166666666667</v>
      </c>
      <c r="G84" s="38">
        <v>687.43333333333339</v>
      </c>
      <c r="H84" s="38">
        <v>678.7166666666667</v>
      </c>
      <c r="I84" s="38">
        <v>672.43333333333339</v>
      </c>
      <c r="J84" s="38">
        <v>702.43333333333339</v>
      </c>
      <c r="K84" s="38">
        <v>708.7166666666667</v>
      </c>
      <c r="L84" s="38">
        <v>717.43333333333339</v>
      </c>
      <c r="M84" s="28">
        <v>700</v>
      </c>
      <c r="N84" s="28">
        <v>685</v>
      </c>
      <c r="O84" s="39">
        <v>9589000</v>
      </c>
      <c r="P84" s="40">
        <v>-6.3727268017201178E-3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44651</v>
      </c>
      <c r="E85" s="37">
        <v>1636.4</v>
      </c>
      <c r="F85" s="37">
        <v>1644.5666666666668</v>
      </c>
      <c r="G85" s="38">
        <v>1622.2333333333336</v>
      </c>
      <c r="H85" s="38">
        <v>1608.0666666666668</v>
      </c>
      <c r="I85" s="38">
        <v>1585.7333333333336</v>
      </c>
      <c r="J85" s="38">
        <v>1658.7333333333336</v>
      </c>
      <c r="K85" s="38">
        <v>1681.0666666666671</v>
      </c>
      <c r="L85" s="38">
        <v>1695.2333333333336</v>
      </c>
      <c r="M85" s="28">
        <v>1666.9</v>
      </c>
      <c r="N85" s="28">
        <v>1630.4</v>
      </c>
      <c r="O85" s="39">
        <v>4790500</v>
      </c>
      <c r="P85" s="40">
        <v>-1.3716962194713951E-2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44651</v>
      </c>
      <c r="E86" s="37">
        <v>311.75</v>
      </c>
      <c r="F86" s="37">
        <v>312.18333333333334</v>
      </c>
      <c r="G86" s="38">
        <v>307.56666666666666</v>
      </c>
      <c r="H86" s="38">
        <v>303.38333333333333</v>
      </c>
      <c r="I86" s="38">
        <v>298.76666666666665</v>
      </c>
      <c r="J86" s="38">
        <v>316.36666666666667</v>
      </c>
      <c r="K86" s="38">
        <v>320.98333333333335</v>
      </c>
      <c r="L86" s="38">
        <v>325.16666666666669</v>
      </c>
      <c r="M86" s="28">
        <v>316.8</v>
      </c>
      <c r="N86" s="28">
        <v>308</v>
      </c>
      <c r="O86" s="39">
        <v>12307000</v>
      </c>
      <c r="P86" s="40">
        <v>1.1851663055944947E-2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44651</v>
      </c>
      <c r="E87" s="37">
        <v>1625.6</v>
      </c>
      <c r="F87" s="37">
        <v>1624.7166666666665</v>
      </c>
      <c r="G87" s="38">
        <v>1609.9833333333329</v>
      </c>
      <c r="H87" s="38">
        <v>1594.3666666666663</v>
      </c>
      <c r="I87" s="38">
        <v>1579.6333333333328</v>
      </c>
      <c r="J87" s="38">
        <v>1640.333333333333</v>
      </c>
      <c r="K87" s="38">
        <v>1655.0666666666666</v>
      </c>
      <c r="L87" s="38">
        <v>1670.6833333333332</v>
      </c>
      <c r="M87" s="28">
        <v>1639.45</v>
      </c>
      <c r="N87" s="28">
        <v>1609.1</v>
      </c>
      <c r="O87" s="39">
        <v>10492275</v>
      </c>
      <c r="P87" s="40">
        <v>2.905788876276958E-3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44651</v>
      </c>
      <c r="E88" s="37">
        <v>253.7</v>
      </c>
      <c r="F88" s="37">
        <v>255.73333333333335</v>
      </c>
      <c r="G88" s="38">
        <v>250.9666666666667</v>
      </c>
      <c r="H88" s="38">
        <v>248.23333333333335</v>
      </c>
      <c r="I88" s="38">
        <v>243.4666666666667</v>
      </c>
      <c r="J88" s="38">
        <v>258.4666666666667</v>
      </c>
      <c r="K88" s="38">
        <v>263.23333333333335</v>
      </c>
      <c r="L88" s="38">
        <v>265.9666666666667</v>
      </c>
      <c r="M88" s="28">
        <v>260.5</v>
      </c>
      <c r="N88" s="28">
        <v>253</v>
      </c>
      <c r="O88" s="39">
        <v>2917200</v>
      </c>
      <c r="P88" s="40">
        <v>1.2987012987012988E-2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44651</v>
      </c>
      <c r="E89" s="37">
        <v>489.8</v>
      </c>
      <c r="F89" s="37">
        <v>489.11666666666662</v>
      </c>
      <c r="G89" s="38">
        <v>485.93333333333322</v>
      </c>
      <c r="H89" s="38">
        <v>482.06666666666661</v>
      </c>
      <c r="I89" s="38">
        <v>478.88333333333321</v>
      </c>
      <c r="J89" s="38">
        <v>492.98333333333323</v>
      </c>
      <c r="K89" s="38">
        <v>496.16666666666663</v>
      </c>
      <c r="L89" s="38">
        <v>500.03333333333325</v>
      </c>
      <c r="M89" s="28">
        <v>492.3</v>
      </c>
      <c r="N89" s="28">
        <v>485.25</v>
      </c>
      <c r="O89" s="39">
        <v>5066250</v>
      </c>
      <c r="P89" s="40">
        <v>-0.10510046367851623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44651</v>
      </c>
      <c r="E90" s="37">
        <v>1402.75</v>
      </c>
      <c r="F90" s="37">
        <v>1404.75</v>
      </c>
      <c r="G90" s="38">
        <v>1391.4</v>
      </c>
      <c r="H90" s="38">
        <v>1380.0500000000002</v>
      </c>
      <c r="I90" s="38">
        <v>1366.7000000000003</v>
      </c>
      <c r="J90" s="38">
        <v>1416.1</v>
      </c>
      <c r="K90" s="38">
        <v>1429.4499999999998</v>
      </c>
      <c r="L90" s="38">
        <v>1440.7999999999997</v>
      </c>
      <c r="M90" s="28">
        <v>1418.1</v>
      </c>
      <c r="N90" s="28">
        <v>1393.4</v>
      </c>
      <c r="O90" s="39">
        <v>2346025</v>
      </c>
      <c r="P90" s="40">
        <v>-1.7114427860696519E-2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44651</v>
      </c>
      <c r="E91" s="37">
        <v>1154.75</v>
      </c>
      <c r="F91" s="37">
        <v>1146</v>
      </c>
      <c r="G91" s="38">
        <v>1133.25</v>
      </c>
      <c r="H91" s="38">
        <v>1111.75</v>
      </c>
      <c r="I91" s="38">
        <v>1099</v>
      </c>
      <c r="J91" s="38">
        <v>1167.5</v>
      </c>
      <c r="K91" s="38">
        <v>1180.25</v>
      </c>
      <c r="L91" s="38">
        <v>1201.75</v>
      </c>
      <c r="M91" s="28">
        <v>1158.75</v>
      </c>
      <c r="N91" s="28">
        <v>1124.5</v>
      </c>
      <c r="O91" s="39">
        <v>4485000</v>
      </c>
      <c r="P91" s="40">
        <v>-3.755364806866953E-2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44651</v>
      </c>
      <c r="E92" s="37">
        <v>1170.1500000000001</v>
      </c>
      <c r="F92" s="37">
        <v>1169.3500000000001</v>
      </c>
      <c r="G92" s="38">
        <v>1160.8000000000002</v>
      </c>
      <c r="H92" s="38">
        <v>1151.45</v>
      </c>
      <c r="I92" s="38">
        <v>1142.9000000000001</v>
      </c>
      <c r="J92" s="38">
        <v>1178.7000000000003</v>
      </c>
      <c r="K92" s="38">
        <v>1187.25</v>
      </c>
      <c r="L92" s="38">
        <v>1196.6000000000004</v>
      </c>
      <c r="M92" s="28">
        <v>1177.9000000000001</v>
      </c>
      <c r="N92" s="28">
        <v>1160</v>
      </c>
      <c r="O92" s="39">
        <v>22166900</v>
      </c>
      <c r="P92" s="40">
        <v>8.6637999681477944E-3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44651</v>
      </c>
      <c r="E93" s="37">
        <v>2338.75</v>
      </c>
      <c r="F93" s="37">
        <v>2324.0333333333333</v>
      </c>
      <c r="G93" s="38">
        <v>2301.5166666666664</v>
      </c>
      <c r="H93" s="38">
        <v>2264.2833333333333</v>
      </c>
      <c r="I93" s="38">
        <v>2241.7666666666664</v>
      </c>
      <c r="J93" s="38">
        <v>2361.2666666666664</v>
      </c>
      <c r="K93" s="38">
        <v>2383.7833333333338</v>
      </c>
      <c r="L93" s="38">
        <v>2421.0166666666664</v>
      </c>
      <c r="M93" s="28">
        <v>2346.5500000000002</v>
      </c>
      <c r="N93" s="28">
        <v>2286.8000000000002</v>
      </c>
      <c r="O93" s="39">
        <v>25767900</v>
      </c>
      <c r="P93" s="40">
        <v>-9.2165367046555622E-3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44651</v>
      </c>
      <c r="E94" s="37">
        <v>2100.1</v>
      </c>
      <c r="F94" s="37">
        <v>2098.4500000000003</v>
      </c>
      <c r="G94" s="38">
        <v>2080.9000000000005</v>
      </c>
      <c r="H94" s="38">
        <v>2061.7000000000003</v>
      </c>
      <c r="I94" s="38">
        <v>2044.1500000000005</v>
      </c>
      <c r="J94" s="38">
        <v>2117.6500000000005</v>
      </c>
      <c r="K94" s="38">
        <v>2135.2000000000007</v>
      </c>
      <c r="L94" s="38">
        <v>2154.4000000000005</v>
      </c>
      <c r="M94" s="28">
        <v>2116</v>
      </c>
      <c r="N94" s="28">
        <v>2079.25</v>
      </c>
      <c r="O94" s="39">
        <v>3024400</v>
      </c>
      <c r="P94" s="40">
        <v>-6.5041718678142037E-3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44651</v>
      </c>
      <c r="E95" s="37">
        <v>1450.35</v>
      </c>
      <c r="F95" s="37">
        <v>1446.5833333333333</v>
      </c>
      <c r="G95" s="38">
        <v>1435.3666666666666</v>
      </c>
      <c r="H95" s="38">
        <v>1420.3833333333332</v>
      </c>
      <c r="I95" s="38">
        <v>1409.1666666666665</v>
      </c>
      <c r="J95" s="38">
        <v>1461.5666666666666</v>
      </c>
      <c r="K95" s="38">
        <v>1472.7833333333333</v>
      </c>
      <c r="L95" s="38">
        <v>1487.7666666666667</v>
      </c>
      <c r="M95" s="28">
        <v>1457.8</v>
      </c>
      <c r="N95" s="28">
        <v>1431.6</v>
      </c>
      <c r="O95" s="39">
        <v>50539500</v>
      </c>
      <c r="P95" s="40">
        <v>1.1725846407927332E-2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44651</v>
      </c>
      <c r="E96" s="37">
        <v>524.29999999999995</v>
      </c>
      <c r="F96" s="37">
        <v>522.15</v>
      </c>
      <c r="G96" s="38">
        <v>518.29999999999995</v>
      </c>
      <c r="H96" s="38">
        <v>512.29999999999995</v>
      </c>
      <c r="I96" s="38">
        <v>508.44999999999993</v>
      </c>
      <c r="J96" s="38">
        <v>528.15</v>
      </c>
      <c r="K96" s="38">
        <v>532.00000000000011</v>
      </c>
      <c r="L96" s="38">
        <v>538</v>
      </c>
      <c r="M96" s="28">
        <v>526</v>
      </c>
      <c r="N96" s="28">
        <v>516.15</v>
      </c>
      <c r="O96" s="39">
        <v>35137300</v>
      </c>
      <c r="P96" s="40">
        <v>-1.9311064718162838E-2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44651</v>
      </c>
      <c r="E97" s="37">
        <v>2216</v>
      </c>
      <c r="F97" s="37">
        <v>2262.2833333333333</v>
      </c>
      <c r="G97" s="38">
        <v>2113.9166666666665</v>
      </c>
      <c r="H97" s="38">
        <v>2011.833333333333</v>
      </c>
      <c r="I97" s="38">
        <v>1863.4666666666662</v>
      </c>
      <c r="J97" s="38">
        <v>2364.3666666666668</v>
      </c>
      <c r="K97" s="38">
        <v>2512.7333333333336</v>
      </c>
      <c r="L97" s="38">
        <v>2614.8166666666671</v>
      </c>
      <c r="M97" s="28">
        <v>2410.65</v>
      </c>
      <c r="N97" s="28">
        <v>2160.1999999999998</v>
      </c>
      <c r="O97" s="39">
        <v>4002000</v>
      </c>
      <c r="P97" s="40">
        <v>0.25399511186313217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44651</v>
      </c>
      <c r="E98" s="37">
        <v>631.35</v>
      </c>
      <c r="F98" s="37">
        <v>630.43333333333339</v>
      </c>
      <c r="G98" s="38">
        <v>624.01666666666677</v>
      </c>
      <c r="H98" s="38">
        <v>616.68333333333339</v>
      </c>
      <c r="I98" s="38">
        <v>610.26666666666677</v>
      </c>
      <c r="J98" s="38">
        <v>637.76666666666677</v>
      </c>
      <c r="K98" s="38">
        <v>644.18333333333328</v>
      </c>
      <c r="L98" s="38">
        <v>651.51666666666677</v>
      </c>
      <c r="M98" s="28">
        <v>636.85</v>
      </c>
      <c r="N98" s="28">
        <v>623.1</v>
      </c>
      <c r="O98" s="39">
        <v>36655350</v>
      </c>
      <c r="P98" s="40">
        <v>-2.8851357124547863E-2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44651</v>
      </c>
      <c r="E99" s="37">
        <v>112.9</v>
      </c>
      <c r="F99" s="37">
        <v>113.36666666666667</v>
      </c>
      <c r="G99" s="38">
        <v>111.78333333333335</v>
      </c>
      <c r="H99" s="38">
        <v>110.66666666666667</v>
      </c>
      <c r="I99" s="38">
        <v>109.08333333333334</v>
      </c>
      <c r="J99" s="38">
        <v>114.48333333333335</v>
      </c>
      <c r="K99" s="38">
        <v>116.06666666666666</v>
      </c>
      <c r="L99" s="38">
        <v>117.18333333333335</v>
      </c>
      <c r="M99" s="28">
        <v>114.95</v>
      </c>
      <c r="N99" s="28">
        <v>112.25</v>
      </c>
      <c r="O99" s="39">
        <v>20274500</v>
      </c>
      <c r="P99" s="40">
        <v>3.015075376884422E-2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44651</v>
      </c>
      <c r="E100" s="37">
        <v>267.85000000000002</v>
      </c>
      <c r="F100" s="37">
        <v>268.59999999999997</v>
      </c>
      <c r="G100" s="38">
        <v>265.74999999999994</v>
      </c>
      <c r="H100" s="38">
        <v>263.64999999999998</v>
      </c>
      <c r="I100" s="38">
        <v>260.79999999999995</v>
      </c>
      <c r="J100" s="38">
        <v>270.69999999999993</v>
      </c>
      <c r="K100" s="38">
        <v>273.54999999999995</v>
      </c>
      <c r="L100" s="38">
        <v>275.64999999999992</v>
      </c>
      <c r="M100" s="28">
        <v>271.45</v>
      </c>
      <c r="N100" s="28">
        <v>266.5</v>
      </c>
      <c r="O100" s="39">
        <v>16821000</v>
      </c>
      <c r="P100" s="40">
        <v>-4.0800615858352582E-2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44651</v>
      </c>
      <c r="E101" s="37">
        <v>1989</v>
      </c>
      <c r="F101" s="37">
        <v>1987.75</v>
      </c>
      <c r="G101" s="38">
        <v>1978.85</v>
      </c>
      <c r="H101" s="38">
        <v>1968.6999999999998</v>
      </c>
      <c r="I101" s="38">
        <v>1959.7999999999997</v>
      </c>
      <c r="J101" s="38">
        <v>1997.9</v>
      </c>
      <c r="K101" s="38">
        <v>2006.8000000000002</v>
      </c>
      <c r="L101" s="38">
        <v>2016.9500000000003</v>
      </c>
      <c r="M101" s="28">
        <v>1996.65</v>
      </c>
      <c r="N101" s="28">
        <v>1977.6</v>
      </c>
      <c r="O101" s="39">
        <v>16089900</v>
      </c>
      <c r="P101" s="40">
        <v>2.3360992748747852E-3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44651</v>
      </c>
      <c r="E102" s="37">
        <v>39040.400000000001</v>
      </c>
      <c r="F102" s="37">
        <v>38906.85</v>
      </c>
      <c r="G102" s="38">
        <v>38313.699999999997</v>
      </c>
      <c r="H102" s="38">
        <v>37587</v>
      </c>
      <c r="I102" s="38">
        <v>36993.85</v>
      </c>
      <c r="J102" s="38">
        <v>39633.549999999996</v>
      </c>
      <c r="K102" s="38">
        <v>40226.700000000004</v>
      </c>
      <c r="L102" s="38">
        <v>40953.399999999994</v>
      </c>
      <c r="M102" s="28">
        <v>39500</v>
      </c>
      <c r="N102" s="28">
        <v>38180.15</v>
      </c>
      <c r="O102" s="39">
        <v>8295</v>
      </c>
      <c r="P102" s="40">
        <v>-0.15443425076452599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44651</v>
      </c>
      <c r="E103" s="37">
        <v>161.05000000000001</v>
      </c>
      <c r="F103" s="37">
        <v>160.03333333333333</v>
      </c>
      <c r="G103" s="38">
        <v>154.91666666666666</v>
      </c>
      <c r="H103" s="38">
        <v>148.78333333333333</v>
      </c>
      <c r="I103" s="38">
        <v>143.66666666666666</v>
      </c>
      <c r="J103" s="38">
        <v>166.16666666666666</v>
      </c>
      <c r="K103" s="38">
        <v>171.28333333333333</v>
      </c>
      <c r="L103" s="38">
        <v>177.41666666666666</v>
      </c>
      <c r="M103" s="28">
        <v>165.15</v>
      </c>
      <c r="N103" s="28">
        <v>153.9</v>
      </c>
      <c r="O103" s="39">
        <v>36849700</v>
      </c>
      <c r="P103" s="40">
        <v>-6.1036789297658862E-3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44651</v>
      </c>
      <c r="E104" s="37">
        <v>717.1</v>
      </c>
      <c r="F104" s="37">
        <v>714.33333333333337</v>
      </c>
      <c r="G104" s="38">
        <v>710.16666666666674</v>
      </c>
      <c r="H104" s="38">
        <v>703.23333333333335</v>
      </c>
      <c r="I104" s="38">
        <v>699.06666666666672</v>
      </c>
      <c r="J104" s="38">
        <v>721.26666666666677</v>
      </c>
      <c r="K104" s="38">
        <v>725.43333333333351</v>
      </c>
      <c r="L104" s="38">
        <v>732.36666666666679</v>
      </c>
      <c r="M104" s="28">
        <v>718.5</v>
      </c>
      <c r="N104" s="28">
        <v>707.4</v>
      </c>
      <c r="O104" s="39">
        <v>124438875</v>
      </c>
      <c r="P104" s="40">
        <v>2.7811634349030473E-3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44651</v>
      </c>
      <c r="E105" s="37">
        <v>1277.1500000000001</v>
      </c>
      <c r="F105" s="37">
        <v>1275.1333333333332</v>
      </c>
      <c r="G105" s="38">
        <v>1263.2166666666665</v>
      </c>
      <c r="H105" s="38">
        <v>1249.2833333333333</v>
      </c>
      <c r="I105" s="38">
        <v>1237.3666666666666</v>
      </c>
      <c r="J105" s="38">
        <v>1289.0666666666664</v>
      </c>
      <c r="K105" s="38">
        <v>1300.9833333333333</v>
      </c>
      <c r="L105" s="38">
        <v>1314.9166666666663</v>
      </c>
      <c r="M105" s="28">
        <v>1287.05</v>
      </c>
      <c r="N105" s="28">
        <v>1261.2</v>
      </c>
      <c r="O105" s="39">
        <v>3510500</v>
      </c>
      <c r="P105" s="40">
        <v>-2.7434357706346404E-2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44651</v>
      </c>
      <c r="E106" s="37">
        <v>496.5</v>
      </c>
      <c r="F106" s="37">
        <v>490.25</v>
      </c>
      <c r="G106" s="38">
        <v>482.55</v>
      </c>
      <c r="H106" s="38">
        <v>468.6</v>
      </c>
      <c r="I106" s="38">
        <v>460.90000000000003</v>
      </c>
      <c r="J106" s="38">
        <v>504.2</v>
      </c>
      <c r="K106" s="38">
        <v>511.90000000000003</v>
      </c>
      <c r="L106" s="38">
        <v>525.84999999999991</v>
      </c>
      <c r="M106" s="28">
        <v>497.95</v>
      </c>
      <c r="N106" s="28">
        <v>476.3</v>
      </c>
      <c r="O106" s="39">
        <v>7871250</v>
      </c>
      <c r="P106" s="40">
        <v>-5.2968778198881065E-2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44651</v>
      </c>
      <c r="E107" s="37">
        <v>9.9499999999999993</v>
      </c>
      <c r="F107" s="37">
        <v>9.9666666666666668</v>
      </c>
      <c r="G107" s="38">
        <v>9.7333333333333343</v>
      </c>
      <c r="H107" s="38">
        <v>9.5166666666666675</v>
      </c>
      <c r="I107" s="38">
        <v>9.283333333333335</v>
      </c>
      <c r="J107" s="38">
        <v>10.183333333333334</v>
      </c>
      <c r="K107" s="38">
        <v>10.416666666666664</v>
      </c>
      <c r="L107" s="38">
        <v>10.633333333333333</v>
      </c>
      <c r="M107" s="28">
        <v>10.199999999999999</v>
      </c>
      <c r="N107" s="28">
        <v>9.75</v>
      </c>
      <c r="O107" s="39">
        <v>779940000</v>
      </c>
      <c r="P107" s="40">
        <v>-5.3195105370496258E-2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44651</v>
      </c>
      <c r="E108" s="37">
        <v>62.05</v>
      </c>
      <c r="F108" s="37">
        <v>62.283333333333331</v>
      </c>
      <c r="G108" s="38">
        <v>60.566666666666663</v>
      </c>
      <c r="H108" s="38">
        <v>59.083333333333329</v>
      </c>
      <c r="I108" s="38">
        <v>57.36666666666666</v>
      </c>
      <c r="J108" s="38">
        <v>63.766666666666666</v>
      </c>
      <c r="K108" s="38">
        <v>65.483333333333334</v>
      </c>
      <c r="L108" s="38">
        <v>66.966666666666669</v>
      </c>
      <c r="M108" s="28">
        <v>64</v>
      </c>
      <c r="N108" s="28">
        <v>60.8</v>
      </c>
      <c r="O108" s="39">
        <v>111370000</v>
      </c>
      <c r="P108" s="40">
        <v>4.5531355613969204E-2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44651</v>
      </c>
      <c r="E109" s="37">
        <v>38</v>
      </c>
      <c r="F109" s="37">
        <v>38.25</v>
      </c>
      <c r="G109" s="38">
        <v>37.4</v>
      </c>
      <c r="H109" s="38">
        <v>36.799999999999997</v>
      </c>
      <c r="I109" s="38">
        <v>35.949999999999996</v>
      </c>
      <c r="J109" s="38">
        <v>38.85</v>
      </c>
      <c r="K109" s="38">
        <v>39.699999999999996</v>
      </c>
      <c r="L109" s="38">
        <v>40.300000000000004</v>
      </c>
      <c r="M109" s="28">
        <v>39.1</v>
      </c>
      <c r="N109" s="28">
        <v>37.65</v>
      </c>
      <c r="O109" s="39">
        <v>234654000</v>
      </c>
      <c r="P109" s="40">
        <v>3.7291462217860651E-2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44651</v>
      </c>
      <c r="E110" s="37">
        <v>226.1</v>
      </c>
      <c r="F110" s="37">
        <v>227.98333333333335</v>
      </c>
      <c r="G110" s="38">
        <v>223.31666666666669</v>
      </c>
      <c r="H110" s="38">
        <v>220.53333333333333</v>
      </c>
      <c r="I110" s="38">
        <v>215.86666666666667</v>
      </c>
      <c r="J110" s="38">
        <v>230.76666666666671</v>
      </c>
      <c r="K110" s="38">
        <v>235.43333333333334</v>
      </c>
      <c r="L110" s="38">
        <v>238.21666666666673</v>
      </c>
      <c r="M110" s="28">
        <v>232.65</v>
      </c>
      <c r="N110" s="28">
        <v>225.2</v>
      </c>
      <c r="O110" s="39">
        <v>40552500</v>
      </c>
      <c r="P110" s="40">
        <v>-1.0069571585499816E-2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44651</v>
      </c>
      <c r="E111" s="37">
        <v>370.3</v>
      </c>
      <c r="F111" s="37">
        <v>371.26666666666671</v>
      </c>
      <c r="G111" s="38">
        <v>366.63333333333344</v>
      </c>
      <c r="H111" s="38">
        <v>362.96666666666675</v>
      </c>
      <c r="I111" s="38">
        <v>358.33333333333348</v>
      </c>
      <c r="J111" s="38">
        <v>374.93333333333339</v>
      </c>
      <c r="K111" s="38">
        <v>379.56666666666672</v>
      </c>
      <c r="L111" s="38">
        <v>383.23333333333335</v>
      </c>
      <c r="M111" s="28">
        <v>375.9</v>
      </c>
      <c r="N111" s="28">
        <v>367.6</v>
      </c>
      <c r="O111" s="39">
        <v>15804250</v>
      </c>
      <c r="P111" s="40">
        <v>2.6800071466857246E-2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44651</v>
      </c>
      <c r="E112" s="37">
        <v>241.2</v>
      </c>
      <c r="F112" s="37">
        <v>236.73333333333335</v>
      </c>
      <c r="G112" s="38">
        <v>231.56666666666669</v>
      </c>
      <c r="H112" s="38">
        <v>221.93333333333334</v>
      </c>
      <c r="I112" s="38">
        <v>216.76666666666668</v>
      </c>
      <c r="J112" s="38">
        <v>246.3666666666667</v>
      </c>
      <c r="K112" s="38">
        <v>251.53333333333333</v>
      </c>
      <c r="L112" s="38">
        <v>261.16666666666674</v>
      </c>
      <c r="M112" s="28">
        <v>241.9</v>
      </c>
      <c r="N112" s="28">
        <v>227.1</v>
      </c>
      <c r="O112" s="39">
        <v>25008796</v>
      </c>
      <c r="P112" s="40">
        <v>-2.3861852433281004E-2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44651</v>
      </c>
      <c r="E113" s="37">
        <v>209.9</v>
      </c>
      <c r="F113" s="37">
        <v>211.06666666666669</v>
      </c>
      <c r="G113" s="38">
        <v>206.13333333333338</v>
      </c>
      <c r="H113" s="38">
        <v>202.3666666666667</v>
      </c>
      <c r="I113" s="38">
        <v>197.43333333333339</v>
      </c>
      <c r="J113" s="38">
        <v>214.83333333333337</v>
      </c>
      <c r="K113" s="38">
        <v>219.76666666666671</v>
      </c>
      <c r="L113" s="38">
        <v>223.53333333333336</v>
      </c>
      <c r="M113" s="28">
        <v>216</v>
      </c>
      <c r="N113" s="28">
        <v>207.3</v>
      </c>
      <c r="O113" s="39">
        <v>14033100</v>
      </c>
      <c r="P113" s="40">
        <v>1.8093835472333262E-2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44651</v>
      </c>
      <c r="E114" s="37">
        <v>4307.05</v>
      </c>
      <c r="F114" s="37">
        <v>4324.7166666666672</v>
      </c>
      <c r="G114" s="38">
        <v>4233.5833333333339</v>
      </c>
      <c r="H114" s="38">
        <v>4160.1166666666668</v>
      </c>
      <c r="I114" s="38">
        <v>4068.9833333333336</v>
      </c>
      <c r="J114" s="38">
        <v>4398.1833333333343</v>
      </c>
      <c r="K114" s="38">
        <v>4489.3166666666675</v>
      </c>
      <c r="L114" s="38">
        <v>4562.7833333333347</v>
      </c>
      <c r="M114" s="28">
        <v>4415.8500000000004</v>
      </c>
      <c r="N114" s="28">
        <v>4251.25</v>
      </c>
      <c r="O114" s="39">
        <v>349125</v>
      </c>
      <c r="P114" s="40">
        <v>-5.9405940594059403E-2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44651</v>
      </c>
      <c r="E115" s="37">
        <v>1968.7</v>
      </c>
      <c r="F115" s="37">
        <v>1982.8166666666668</v>
      </c>
      <c r="G115" s="38">
        <v>1940.2333333333336</v>
      </c>
      <c r="H115" s="38">
        <v>1911.7666666666667</v>
      </c>
      <c r="I115" s="38">
        <v>1869.1833333333334</v>
      </c>
      <c r="J115" s="38">
        <v>2011.2833333333338</v>
      </c>
      <c r="K115" s="38">
        <v>2053.8666666666672</v>
      </c>
      <c r="L115" s="38">
        <v>2082.3333333333339</v>
      </c>
      <c r="M115" s="28">
        <v>2025.4</v>
      </c>
      <c r="N115" s="28">
        <v>1954.35</v>
      </c>
      <c r="O115" s="39">
        <v>3039250</v>
      </c>
      <c r="P115" s="40">
        <v>-5.3193146417445485E-2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44651</v>
      </c>
      <c r="E116" s="37">
        <v>931.55</v>
      </c>
      <c r="F116" s="37">
        <v>933.5333333333333</v>
      </c>
      <c r="G116" s="38">
        <v>920.01666666666665</v>
      </c>
      <c r="H116" s="38">
        <v>908.48333333333335</v>
      </c>
      <c r="I116" s="38">
        <v>894.9666666666667</v>
      </c>
      <c r="J116" s="38">
        <v>945.06666666666661</v>
      </c>
      <c r="K116" s="38">
        <v>958.58333333333326</v>
      </c>
      <c r="L116" s="38">
        <v>970.11666666666656</v>
      </c>
      <c r="M116" s="28">
        <v>947.05</v>
      </c>
      <c r="N116" s="28">
        <v>922</v>
      </c>
      <c r="O116" s="39">
        <v>26767800</v>
      </c>
      <c r="P116" s="40">
        <v>1.0770784247728037E-3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44651</v>
      </c>
      <c r="E117" s="37">
        <v>215.55</v>
      </c>
      <c r="F117" s="37">
        <v>210.91666666666666</v>
      </c>
      <c r="G117" s="38">
        <v>204.5333333333333</v>
      </c>
      <c r="H117" s="38">
        <v>193.51666666666665</v>
      </c>
      <c r="I117" s="38">
        <v>187.1333333333333</v>
      </c>
      <c r="J117" s="38">
        <v>221.93333333333331</v>
      </c>
      <c r="K117" s="38">
        <v>228.31666666666669</v>
      </c>
      <c r="L117" s="38">
        <v>239.33333333333331</v>
      </c>
      <c r="M117" s="28">
        <v>217.3</v>
      </c>
      <c r="N117" s="28">
        <v>199.9</v>
      </c>
      <c r="O117" s="39">
        <v>28025200</v>
      </c>
      <c r="P117" s="40">
        <v>0.12107974910394265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44651</v>
      </c>
      <c r="E118" s="37">
        <v>1889.05</v>
      </c>
      <c r="F118" s="37">
        <v>1882.1000000000001</v>
      </c>
      <c r="G118" s="38">
        <v>1872.2000000000003</v>
      </c>
      <c r="H118" s="38">
        <v>1855.3500000000001</v>
      </c>
      <c r="I118" s="38">
        <v>1845.4500000000003</v>
      </c>
      <c r="J118" s="38">
        <v>1898.9500000000003</v>
      </c>
      <c r="K118" s="38">
        <v>1908.8500000000004</v>
      </c>
      <c r="L118" s="38">
        <v>1925.7000000000003</v>
      </c>
      <c r="M118" s="28">
        <v>1892</v>
      </c>
      <c r="N118" s="28">
        <v>1865.25</v>
      </c>
      <c r="O118" s="39">
        <v>30000300</v>
      </c>
      <c r="P118" s="40">
        <v>2.1345251934100293E-3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44651</v>
      </c>
      <c r="E119" s="37">
        <v>904.4</v>
      </c>
      <c r="F119" s="37">
        <v>895.13333333333333</v>
      </c>
      <c r="G119" s="38">
        <v>874.16666666666663</v>
      </c>
      <c r="H119" s="38">
        <v>843.93333333333328</v>
      </c>
      <c r="I119" s="38">
        <v>822.96666666666658</v>
      </c>
      <c r="J119" s="38">
        <v>925.36666666666667</v>
      </c>
      <c r="K119" s="38">
        <v>946.33333333333337</v>
      </c>
      <c r="L119" s="38">
        <v>976.56666666666672</v>
      </c>
      <c r="M119" s="28">
        <v>916.1</v>
      </c>
      <c r="N119" s="28">
        <v>864.9</v>
      </c>
      <c r="O119" s="39">
        <v>1305000</v>
      </c>
      <c r="P119" s="40">
        <v>0.11897106109324759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44651</v>
      </c>
      <c r="E120" s="37">
        <v>118.8</v>
      </c>
      <c r="F120" s="37">
        <v>119.68333333333334</v>
      </c>
      <c r="G120" s="38">
        <v>117.56666666666668</v>
      </c>
      <c r="H120" s="38">
        <v>116.33333333333334</v>
      </c>
      <c r="I120" s="38">
        <v>114.21666666666668</v>
      </c>
      <c r="J120" s="38">
        <v>120.91666666666667</v>
      </c>
      <c r="K120" s="38">
        <v>123.03333333333335</v>
      </c>
      <c r="L120" s="38">
        <v>124.26666666666667</v>
      </c>
      <c r="M120" s="28">
        <v>121.8</v>
      </c>
      <c r="N120" s="28">
        <v>118.45</v>
      </c>
      <c r="O120" s="39">
        <v>45097000</v>
      </c>
      <c r="P120" s="40">
        <v>4.6929228912026555E-2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44651</v>
      </c>
      <c r="E121" s="37">
        <v>1058.75</v>
      </c>
      <c r="F121" s="37">
        <v>1042.9666666666665</v>
      </c>
      <c r="G121" s="38">
        <v>1019.333333333333</v>
      </c>
      <c r="H121" s="38">
        <v>979.91666666666652</v>
      </c>
      <c r="I121" s="38">
        <v>956.28333333333308</v>
      </c>
      <c r="J121" s="38">
        <v>1082.383333333333</v>
      </c>
      <c r="K121" s="38">
        <v>1106.0166666666667</v>
      </c>
      <c r="L121" s="38">
        <v>1145.4333333333329</v>
      </c>
      <c r="M121" s="28">
        <v>1066.5999999999999</v>
      </c>
      <c r="N121" s="28">
        <v>1003.55</v>
      </c>
      <c r="O121" s="39">
        <v>958500</v>
      </c>
      <c r="P121" s="40">
        <v>-9.7629009762900971E-3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44651</v>
      </c>
      <c r="E122" s="37">
        <v>769.7</v>
      </c>
      <c r="F122" s="37">
        <v>771.30000000000007</v>
      </c>
      <c r="G122" s="38">
        <v>764.80000000000018</v>
      </c>
      <c r="H122" s="38">
        <v>759.90000000000009</v>
      </c>
      <c r="I122" s="38">
        <v>753.4000000000002</v>
      </c>
      <c r="J122" s="38">
        <v>776.20000000000016</v>
      </c>
      <c r="K122" s="38">
        <v>782.69999999999993</v>
      </c>
      <c r="L122" s="38">
        <v>787.60000000000014</v>
      </c>
      <c r="M122" s="28">
        <v>777.8</v>
      </c>
      <c r="N122" s="28">
        <v>766.4</v>
      </c>
      <c r="O122" s="39">
        <v>12299875</v>
      </c>
      <c r="P122" s="40">
        <v>3.0118716107284185E-2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44651</v>
      </c>
      <c r="E123" s="37">
        <v>255.4</v>
      </c>
      <c r="F123" s="37">
        <v>255.76666666666665</v>
      </c>
      <c r="G123" s="38">
        <v>254.0333333333333</v>
      </c>
      <c r="H123" s="38">
        <v>252.66666666666666</v>
      </c>
      <c r="I123" s="38">
        <v>250.93333333333331</v>
      </c>
      <c r="J123" s="38">
        <v>257.13333333333333</v>
      </c>
      <c r="K123" s="38">
        <v>258.86666666666667</v>
      </c>
      <c r="L123" s="38">
        <v>260.23333333333329</v>
      </c>
      <c r="M123" s="28">
        <v>257.5</v>
      </c>
      <c r="N123" s="28">
        <v>254.4</v>
      </c>
      <c r="O123" s="39">
        <v>134496000</v>
      </c>
      <c r="P123" s="40">
        <v>-2.7038288809667115E-2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44651</v>
      </c>
      <c r="E124" s="37">
        <v>536.54999999999995</v>
      </c>
      <c r="F124" s="37">
        <v>532.7833333333333</v>
      </c>
      <c r="G124" s="38">
        <v>523.66666666666663</v>
      </c>
      <c r="H124" s="38">
        <v>510.7833333333333</v>
      </c>
      <c r="I124" s="38">
        <v>501.66666666666663</v>
      </c>
      <c r="J124" s="38">
        <v>545.66666666666663</v>
      </c>
      <c r="K124" s="38">
        <v>554.78333333333342</v>
      </c>
      <c r="L124" s="38">
        <v>567.66666666666663</v>
      </c>
      <c r="M124" s="28">
        <v>541.9</v>
      </c>
      <c r="N124" s="28">
        <v>519.9</v>
      </c>
      <c r="O124" s="39">
        <v>41505000</v>
      </c>
      <c r="P124" s="40">
        <v>-3.3812489088052143E-2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44651</v>
      </c>
      <c r="E125" s="37">
        <v>2379.8000000000002</v>
      </c>
      <c r="F125" s="37">
        <v>2357.7666666666669</v>
      </c>
      <c r="G125" s="38">
        <v>2302.5333333333338</v>
      </c>
      <c r="H125" s="38">
        <v>2225.2666666666669</v>
      </c>
      <c r="I125" s="38">
        <v>2170.0333333333338</v>
      </c>
      <c r="J125" s="38">
        <v>2435.0333333333338</v>
      </c>
      <c r="K125" s="38">
        <v>2490.2666666666664</v>
      </c>
      <c r="L125" s="38">
        <v>2567.5333333333338</v>
      </c>
      <c r="M125" s="28">
        <v>2413</v>
      </c>
      <c r="N125" s="28">
        <v>2280.5</v>
      </c>
      <c r="O125" s="39">
        <v>574525</v>
      </c>
      <c r="P125" s="40">
        <v>-5.6880206837115768E-2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44651</v>
      </c>
      <c r="E126" s="37">
        <v>754.55</v>
      </c>
      <c r="F126" s="37">
        <v>749.04999999999984</v>
      </c>
      <c r="G126" s="38">
        <v>732.79999999999973</v>
      </c>
      <c r="H126" s="38">
        <v>711.04999999999984</v>
      </c>
      <c r="I126" s="38">
        <v>694.79999999999973</v>
      </c>
      <c r="J126" s="38">
        <v>770.79999999999973</v>
      </c>
      <c r="K126" s="38">
        <v>787.05</v>
      </c>
      <c r="L126" s="38">
        <v>808.79999999999973</v>
      </c>
      <c r="M126" s="28">
        <v>765.3</v>
      </c>
      <c r="N126" s="28">
        <v>727.3</v>
      </c>
      <c r="O126" s="39">
        <v>31531950</v>
      </c>
      <c r="P126" s="40">
        <v>-1.53035413153457E-2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44651</v>
      </c>
      <c r="E127" s="37">
        <v>2634.8</v>
      </c>
      <c r="F127" s="37">
        <v>2652.0499999999997</v>
      </c>
      <c r="G127" s="38">
        <v>2609.3499999999995</v>
      </c>
      <c r="H127" s="38">
        <v>2583.8999999999996</v>
      </c>
      <c r="I127" s="38">
        <v>2541.1999999999994</v>
      </c>
      <c r="J127" s="38">
        <v>2677.4999999999995</v>
      </c>
      <c r="K127" s="38">
        <v>2720.1999999999994</v>
      </c>
      <c r="L127" s="38">
        <v>2745.6499999999996</v>
      </c>
      <c r="M127" s="28">
        <v>2694.75</v>
      </c>
      <c r="N127" s="28">
        <v>2626.6</v>
      </c>
      <c r="O127" s="39">
        <v>2564375</v>
      </c>
      <c r="P127" s="40">
        <v>-1.3512213887286016E-2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44651</v>
      </c>
      <c r="E128" s="37">
        <v>1735.5</v>
      </c>
      <c r="F128" s="37">
        <v>1733.3500000000001</v>
      </c>
      <c r="G128" s="38">
        <v>1723.8000000000002</v>
      </c>
      <c r="H128" s="38">
        <v>1712.1000000000001</v>
      </c>
      <c r="I128" s="38">
        <v>1702.5500000000002</v>
      </c>
      <c r="J128" s="38">
        <v>1745.0500000000002</v>
      </c>
      <c r="K128" s="38">
        <v>1754.6</v>
      </c>
      <c r="L128" s="38">
        <v>1766.3000000000002</v>
      </c>
      <c r="M128" s="28">
        <v>1742.9</v>
      </c>
      <c r="N128" s="28">
        <v>1721.65</v>
      </c>
      <c r="O128" s="39">
        <v>19729200</v>
      </c>
      <c r="P128" s="40">
        <v>2.3978574987543598E-2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44651</v>
      </c>
      <c r="E129" s="37">
        <v>82.75</v>
      </c>
      <c r="F129" s="37">
        <v>83.25</v>
      </c>
      <c r="G129" s="38">
        <v>81.95</v>
      </c>
      <c r="H129" s="38">
        <v>81.150000000000006</v>
      </c>
      <c r="I129" s="38">
        <v>79.850000000000009</v>
      </c>
      <c r="J129" s="38">
        <v>84.05</v>
      </c>
      <c r="K129" s="38">
        <v>85.350000000000009</v>
      </c>
      <c r="L129" s="38">
        <v>86.149999999999991</v>
      </c>
      <c r="M129" s="28">
        <v>84.55</v>
      </c>
      <c r="N129" s="28">
        <v>82.45</v>
      </c>
      <c r="O129" s="39">
        <v>56167656</v>
      </c>
      <c r="P129" s="40">
        <v>-4.838221953432114E-2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44651</v>
      </c>
      <c r="E130" s="37">
        <v>2623.5</v>
      </c>
      <c r="F130" s="37">
        <v>2606.6333333333337</v>
      </c>
      <c r="G130" s="38">
        <v>2564.6666666666674</v>
      </c>
      <c r="H130" s="38">
        <v>2505.8333333333339</v>
      </c>
      <c r="I130" s="38">
        <v>2463.8666666666677</v>
      </c>
      <c r="J130" s="38">
        <v>2665.4666666666672</v>
      </c>
      <c r="K130" s="38">
        <v>2707.4333333333334</v>
      </c>
      <c r="L130" s="38">
        <v>2766.2666666666669</v>
      </c>
      <c r="M130" s="28">
        <v>2648.6</v>
      </c>
      <c r="N130" s="28">
        <v>2547.8000000000002</v>
      </c>
      <c r="O130" s="39">
        <v>787625</v>
      </c>
      <c r="P130" s="40">
        <v>-2.2039422629209996E-2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44651</v>
      </c>
      <c r="E131" s="37">
        <v>596.29999999999995</v>
      </c>
      <c r="F131" s="37">
        <v>596.48333333333335</v>
      </c>
      <c r="G131" s="38">
        <v>592.01666666666665</v>
      </c>
      <c r="H131" s="38">
        <v>587.73333333333335</v>
      </c>
      <c r="I131" s="38">
        <v>583.26666666666665</v>
      </c>
      <c r="J131" s="38">
        <v>600.76666666666665</v>
      </c>
      <c r="K131" s="38">
        <v>605.23333333333335</v>
      </c>
      <c r="L131" s="38">
        <v>609.51666666666665</v>
      </c>
      <c r="M131" s="28">
        <v>600.95000000000005</v>
      </c>
      <c r="N131" s="28">
        <v>592.20000000000005</v>
      </c>
      <c r="O131" s="39">
        <v>6691500</v>
      </c>
      <c r="P131" s="40">
        <v>-3.1144123012770395E-2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44651</v>
      </c>
      <c r="E132" s="37">
        <v>361.4</v>
      </c>
      <c r="F132" s="37">
        <v>362.2833333333333</v>
      </c>
      <c r="G132" s="38">
        <v>358.11666666666662</v>
      </c>
      <c r="H132" s="38">
        <v>354.83333333333331</v>
      </c>
      <c r="I132" s="38">
        <v>350.66666666666663</v>
      </c>
      <c r="J132" s="38">
        <v>365.56666666666661</v>
      </c>
      <c r="K132" s="38">
        <v>369.73333333333335</v>
      </c>
      <c r="L132" s="38">
        <v>373.01666666666659</v>
      </c>
      <c r="M132" s="28">
        <v>366.45</v>
      </c>
      <c r="N132" s="28">
        <v>359</v>
      </c>
      <c r="O132" s="39">
        <v>21372000</v>
      </c>
      <c r="P132" s="40">
        <v>1.452577613215608E-2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44651</v>
      </c>
      <c r="E133" s="37">
        <v>1750.05</v>
      </c>
      <c r="F133" s="37">
        <v>1748.1166666666668</v>
      </c>
      <c r="G133" s="38">
        <v>1739.2333333333336</v>
      </c>
      <c r="H133" s="38">
        <v>1728.4166666666667</v>
      </c>
      <c r="I133" s="38">
        <v>1719.5333333333335</v>
      </c>
      <c r="J133" s="38">
        <v>1758.9333333333336</v>
      </c>
      <c r="K133" s="38">
        <v>1767.8166666666668</v>
      </c>
      <c r="L133" s="38">
        <v>1778.6333333333337</v>
      </c>
      <c r="M133" s="28">
        <v>1757</v>
      </c>
      <c r="N133" s="28">
        <v>1737.3</v>
      </c>
      <c r="O133" s="39">
        <v>13749975</v>
      </c>
      <c r="P133" s="40">
        <v>6.6512313197221642E-3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44651</v>
      </c>
      <c r="E134" s="37">
        <v>6035</v>
      </c>
      <c r="F134" s="37">
        <v>6058.5</v>
      </c>
      <c r="G134" s="38">
        <v>5974.05</v>
      </c>
      <c r="H134" s="38">
        <v>5913.1</v>
      </c>
      <c r="I134" s="38">
        <v>5828.6500000000005</v>
      </c>
      <c r="J134" s="38">
        <v>6119.45</v>
      </c>
      <c r="K134" s="38">
        <v>6203.9000000000005</v>
      </c>
      <c r="L134" s="38">
        <v>6264.8499999999995</v>
      </c>
      <c r="M134" s="28">
        <v>6142.95</v>
      </c>
      <c r="N134" s="28">
        <v>5997.55</v>
      </c>
      <c r="O134" s="39">
        <v>1275750</v>
      </c>
      <c r="P134" s="40">
        <v>3.2160194174757281E-2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44651</v>
      </c>
      <c r="E135" s="37">
        <v>4986.6499999999996</v>
      </c>
      <c r="F135" s="37">
        <v>4969.9000000000005</v>
      </c>
      <c r="G135" s="38">
        <v>4936.7500000000009</v>
      </c>
      <c r="H135" s="38">
        <v>4886.8500000000004</v>
      </c>
      <c r="I135" s="38">
        <v>4853.7000000000007</v>
      </c>
      <c r="J135" s="38">
        <v>5019.8000000000011</v>
      </c>
      <c r="K135" s="38">
        <v>5052.9500000000007</v>
      </c>
      <c r="L135" s="38">
        <v>5102.8500000000013</v>
      </c>
      <c r="M135" s="28">
        <v>5003.05</v>
      </c>
      <c r="N135" s="28">
        <v>4920</v>
      </c>
      <c r="O135" s="39">
        <v>696200</v>
      </c>
      <c r="P135" s="40">
        <v>-7.8369075986232453E-2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44651</v>
      </c>
      <c r="E136" s="37">
        <v>763.15</v>
      </c>
      <c r="F136" s="37">
        <v>762.2166666666667</v>
      </c>
      <c r="G136" s="38">
        <v>754.93333333333339</v>
      </c>
      <c r="H136" s="38">
        <v>746.7166666666667</v>
      </c>
      <c r="I136" s="38">
        <v>739.43333333333339</v>
      </c>
      <c r="J136" s="38">
        <v>770.43333333333339</v>
      </c>
      <c r="K136" s="38">
        <v>777.7166666666667</v>
      </c>
      <c r="L136" s="38">
        <v>785.93333333333339</v>
      </c>
      <c r="M136" s="28">
        <v>769.5</v>
      </c>
      <c r="N136" s="28">
        <v>754</v>
      </c>
      <c r="O136" s="39">
        <v>10461800</v>
      </c>
      <c r="P136" s="40">
        <v>2.9785809906291833E-2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44651</v>
      </c>
      <c r="E137" s="37">
        <v>775.4</v>
      </c>
      <c r="F137" s="37">
        <v>777.11666666666667</v>
      </c>
      <c r="G137" s="38">
        <v>769.93333333333339</v>
      </c>
      <c r="H137" s="38">
        <v>764.4666666666667</v>
      </c>
      <c r="I137" s="38">
        <v>757.28333333333342</v>
      </c>
      <c r="J137" s="38">
        <v>782.58333333333337</v>
      </c>
      <c r="K137" s="38">
        <v>789.76666666666654</v>
      </c>
      <c r="L137" s="38">
        <v>795.23333333333335</v>
      </c>
      <c r="M137" s="28">
        <v>784.3</v>
      </c>
      <c r="N137" s="28">
        <v>771.65</v>
      </c>
      <c r="O137" s="39">
        <v>15988700</v>
      </c>
      <c r="P137" s="40">
        <v>4.1921357540370408E-2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44651</v>
      </c>
      <c r="E138" s="37">
        <v>158.75</v>
      </c>
      <c r="F138" s="37">
        <v>159</v>
      </c>
      <c r="G138" s="38">
        <v>157.55000000000001</v>
      </c>
      <c r="H138" s="38">
        <v>156.35000000000002</v>
      </c>
      <c r="I138" s="38">
        <v>154.90000000000003</v>
      </c>
      <c r="J138" s="38">
        <v>160.19999999999999</v>
      </c>
      <c r="K138" s="38">
        <v>161.64999999999998</v>
      </c>
      <c r="L138" s="38">
        <v>162.84999999999997</v>
      </c>
      <c r="M138" s="28">
        <v>160.44999999999999</v>
      </c>
      <c r="N138" s="28">
        <v>157.80000000000001</v>
      </c>
      <c r="O138" s="39">
        <v>35784000</v>
      </c>
      <c r="P138" s="40">
        <v>-8.4433527786306417E-2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44651</v>
      </c>
      <c r="E139" s="37">
        <v>114.25</v>
      </c>
      <c r="F139" s="37">
        <v>114.58333333333333</v>
      </c>
      <c r="G139" s="38">
        <v>113.16666666666666</v>
      </c>
      <c r="H139" s="38">
        <v>112.08333333333333</v>
      </c>
      <c r="I139" s="38">
        <v>110.66666666666666</v>
      </c>
      <c r="J139" s="38">
        <v>115.66666666666666</v>
      </c>
      <c r="K139" s="38">
        <v>117.08333333333331</v>
      </c>
      <c r="L139" s="38">
        <v>118.16666666666666</v>
      </c>
      <c r="M139" s="28">
        <v>116</v>
      </c>
      <c r="N139" s="28">
        <v>113.5</v>
      </c>
      <c r="O139" s="39">
        <v>29919000</v>
      </c>
      <c r="P139" s="40">
        <v>-1.6178356515734439E-2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44651</v>
      </c>
      <c r="E140" s="37">
        <v>482.45</v>
      </c>
      <c r="F140" s="37">
        <v>480.84999999999997</v>
      </c>
      <c r="G140" s="38">
        <v>478.24999999999994</v>
      </c>
      <c r="H140" s="38">
        <v>474.04999999999995</v>
      </c>
      <c r="I140" s="38">
        <v>471.44999999999993</v>
      </c>
      <c r="J140" s="38">
        <v>485.04999999999995</v>
      </c>
      <c r="K140" s="38">
        <v>487.65</v>
      </c>
      <c r="L140" s="38">
        <v>491.84999999999997</v>
      </c>
      <c r="M140" s="28">
        <v>483.45</v>
      </c>
      <c r="N140" s="28">
        <v>476.65</v>
      </c>
      <c r="O140" s="39">
        <v>9726000</v>
      </c>
      <c r="P140" s="40">
        <v>-1.1886619932947273E-2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44651</v>
      </c>
      <c r="E141" s="37">
        <v>7453.9</v>
      </c>
      <c r="F141" s="37">
        <v>7479.9666666666672</v>
      </c>
      <c r="G141" s="38">
        <v>7383.9333333333343</v>
      </c>
      <c r="H141" s="38">
        <v>7313.9666666666672</v>
      </c>
      <c r="I141" s="38">
        <v>7217.9333333333343</v>
      </c>
      <c r="J141" s="38">
        <v>7549.9333333333343</v>
      </c>
      <c r="K141" s="38">
        <v>7645.9666666666672</v>
      </c>
      <c r="L141" s="38">
        <v>7715.9333333333343</v>
      </c>
      <c r="M141" s="28">
        <v>7576</v>
      </c>
      <c r="N141" s="28">
        <v>7410</v>
      </c>
      <c r="O141" s="39">
        <v>2493600</v>
      </c>
      <c r="P141" s="40">
        <v>-5.4128892766377119E-2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44651</v>
      </c>
      <c r="E142" s="37">
        <v>861.9</v>
      </c>
      <c r="F142" s="37">
        <v>867.76666666666677</v>
      </c>
      <c r="G142" s="38">
        <v>854.88333333333355</v>
      </c>
      <c r="H142" s="38">
        <v>847.86666666666679</v>
      </c>
      <c r="I142" s="38">
        <v>834.98333333333358</v>
      </c>
      <c r="J142" s="38">
        <v>874.78333333333353</v>
      </c>
      <c r="K142" s="38">
        <v>887.66666666666674</v>
      </c>
      <c r="L142" s="38">
        <v>894.68333333333351</v>
      </c>
      <c r="M142" s="28">
        <v>880.65</v>
      </c>
      <c r="N142" s="28">
        <v>860.75</v>
      </c>
      <c r="O142" s="39">
        <v>14295000</v>
      </c>
      <c r="P142" s="40">
        <v>3.2223124830760896E-2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44651</v>
      </c>
      <c r="E143" s="37">
        <v>1425.2</v>
      </c>
      <c r="F143" s="37">
        <v>1429.2833333333335</v>
      </c>
      <c r="G143" s="38">
        <v>1412.166666666667</v>
      </c>
      <c r="H143" s="38">
        <v>1399.1333333333334</v>
      </c>
      <c r="I143" s="38">
        <v>1382.0166666666669</v>
      </c>
      <c r="J143" s="38">
        <v>1442.3166666666671</v>
      </c>
      <c r="K143" s="38">
        <v>1459.4333333333334</v>
      </c>
      <c r="L143" s="38">
        <v>1472.4666666666672</v>
      </c>
      <c r="M143" s="28">
        <v>1446.4</v>
      </c>
      <c r="N143" s="28">
        <v>1416.25</v>
      </c>
      <c r="O143" s="39">
        <v>2486050</v>
      </c>
      <c r="P143" s="40">
        <v>-5.7390817469204925E-3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44651</v>
      </c>
      <c r="E144" s="37">
        <v>2053.75</v>
      </c>
      <c r="F144" s="37">
        <v>2048.0499999999997</v>
      </c>
      <c r="G144" s="38">
        <v>2002.0999999999995</v>
      </c>
      <c r="H144" s="38">
        <v>1950.4499999999998</v>
      </c>
      <c r="I144" s="38">
        <v>1904.4999999999995</v>
      </c>
      <c r="J144" s="38">
        <v>2099.6999999999994</v>
      </c>
      <c r="K144" s="38">
        <v>2145.6499999999992</v>
      </c>
      <c r="L144" s="38">
        <v>2197.2999999999993</v>
      </c>
      <c r="M144" s="28">
        <v>2094</v>
      </c>
      <c r="N144" s="28">
        <v>1996.4</v>
      </c>
      <c r="O144" s="39">
        <v>833600</v>
      </c>
      <c r="P144" s="40">
        <v>1.2387660918144279E-2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44651</v>
      </c>
      <c r="E145" s="37">
        <v>741.65</v>
      </c>
      <c r="F145" s="37">
        <v>731.5</v>
      </c>
      <c r="G145" s="38">
        <v>719.3</v>
      </c>
      <c r="H145" s="38">
        <v>696.94999999999993</v>
      </c>
      <c r="I145" s="38">
        <v>684.74999999999989</v>
      </c>
      <c r="J145" s="38">
        <v>753.85</v>
      </c>
      <c r="K145" s="38">
        <v>766.05000000000007</v>
      </c>
      <c r="L145" s="38">
        <v>788.40000000000009</v>
      </c>
      <c r="M145" s="28">
        <v>743.7</v>
      </c>
      <c r="N145" s="28">
        <v>709.15</v>
      </c>
      <c r="O145" s="39">
        <v>2570750</v>
      </c>
      <c r="P145" s="40">
        <v>-5.0314465408805029E-3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44651</v>
      </c>
      <c r="E146" s="37">
        <v>780.25</v>
      </c>
      <c r="F146" s="37">
        <v>780.35</v>
      </c>
      <c r="G146" s="38">
        <v>765</v>
      </c>
      <c r="H146" s="38">
        <v>749.75</v>
      </c>
      <c r="I146" s="38">
        <v>734.4</v>
      </c>
      <c r="J146" s="38">
        <v>795.6</v>
      </c>
      <c r="K146" s="38">
        <v>810.95000000000016</v>
      </c>
      <c r="L146" s="38">
        <v>826.2</v>
      </c>
      <c r="M146" s="28">
        <v>795.7</v>
      </c>
      <c r="N146" s="28">
        <v>765.1</v>
      </c>
      <c r="O146" s="39">
        <v>3481200</v>
      </c>
      <c r="P146" s="40">
        <v>3.0184659090909092E-2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44651</v>
      </c>
      <c r="E147" s="37">
        <v>4263.05</v>
      </c>
      <c r="F147" s="37">
        <v>4257.5999999999995</v>
      </c>
      <c r="G147" s="38">
        <v>4230.1999999999989</v>
      </c>
      <c r="H147" s="38">
        <v>4197.3499999999995</v>
      </c>
      <c r="I147" s="38">
        <v>4169.9499999999989</v>
      </c>
      <c r="J147" s="38">
        <v>4290.4499999999989</v>
      </c>
      <c r="K147" s="38">
        <v>4317.8499999999985</v>
      </c>
      <c r="L147" s="38">
        <v>4350.6999999999989</v>
      </c>
      <c r="M147" s="28">
        <v>4285</v>
      </c>
      <c r="N147" s="28">
        <v>4224.75</v>
      </c>
      <c r="O147" s="39">
        <v>2656400</v>
      </c>
      <c r="P147" s="40">
        <v>7.6625445717320387E-3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44651</v>
      </c>
      <c r="E148" s="37">
        <v>136.30000000000001</v>
      </c>
      <c r="F148" s="37">
        <v>136.08333333333334</v>
      </c>
      <c r="G148" s="38">
        <v>134.11666666666667</v>
      </c>
      <c r="H148" s="38">
        <v>131.93333333333334</v>
      </c>
      <c r="I148" s="38">
        <v>129.96666666666667</v>
      </c>
      <c r="J148" s="38">
        <v>138.26666666666668</v>
      </c>
      <c r="K148" s="38">
        <v>140.23333333333332</v>
      </c>
      <c r="L148" s="38">
        <v>142.41666666666669</v>
      </c>
      <c r="M148" s="28">
        <v>138.05000000000001</v>
      </c>
      <c r="N148" s="28">
        <v>133.9</v>
      </c>
      <c r="O148" s="39">
        <v>34198500</v>
      </c>
      <c r="P148" s="40">
        <v>-4.5427901524032824E-2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44651</v>
      </c>
      <c r="E149" s="37">
        <v>3387.65</v>
      </c>
      <c r="F149" s="37">
        <v>3381.2166666666667</v>
      </c>
      <c r="G149" s="38">
        <v>3346.4333333333334</v>
      </c>
      <c r="H149" s="38">
        <v>3305.2166666666667</v>
      </c>
      <c r="I149" s="38">
        <v>3270.4333333333334</v>
      </c>
      <c r="J149" s="38">
        <v>3422.4333333333334</v>
      </c>
      <c r="K149" s="38">
        <v>3457.2166666666672</v>
      </c>
      <c r="L149" s="38">
        <v>3498.4333333333334</v>
      </c>
      <c r="M149" s="28">
        <v>3416</v>
      </c>
      <c r="N149" s="28">
        <v>3340</v>
      </c>
      <c r="O149" s="39">
        <v>1538250</v>
      </c>
      <c r="P149" s="40">
        <v>-1.9520356943669825E-2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44651</v>
      </c>
      <c r="E150" s="37">
        <v>65374.7</v>
      </c>
      <c r="F150" s="37">
        <v>65772.3</v>
      </c>
      <c r="G150" s="38">
        <v>64602.400000000009</v>
      </c>
      <c r="H150" s="38">
        <v>63830.100000000006</v>
      </c>
      <c r="I150" s="38">
        <v>62660.200000000012</v>
      </c>
      <c r="J150" s="38">
        <v>66544.600000000006</v>
      </c>
      <c r="K150" s="38">
        <v>67714.5</v>
      </c>
      <c r="L150" s="38">
        <v>68486.8</v>
      </c>
      <c r="M150" s="28">
        <v>66942.2</v>
      </c>
      <c r="N150" s="28">
        <v>65000</v>
      </c>
      <c r="O150" s="39">
        <v>100500</v>
      </c>
      <c r="P150" s="40">
        <v>0.13162932102240738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44651</v>
      </c>
      <c r="E151" s="37">
        <v>1295.5999999999999</v>
      </c>
      <c r="F151" s="37">
        <v>1302.0333333333333</v>
      </c>
      <c r="G151" s="38">
        <v>1283.5666666666666</v>
      </c>
      <c r="H151" s="38">
        <v>1271.5333333333333</v>
      </c>
      <c r="I151" s="38">
        <v>1253.0666666666666</v>
      </c>
      <c r="J151" s="38">
        <v>1314.0666666666666</v>
      </c>
      <c r="K151" s="38">
        <v>1332.5333333333333</v>
      </c>
      <c r="L151" s="38">
        <v>1344.5666666666666</v>
      </c>
      <c r="M151" s="28">
        <v>1320.5</v>
      </c>
      <c r="N151" s="28">
        <v>1290</v>
      </c>
      <c r="O151" s="39">
        <v>4071750</v>
      </c>
      <c r="P151" s="40">
        <v>6.8595610668241311E-2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44651</v>
      </c>
      <c r="E152" s="37">
        <v>341.55</v>
      </c>
      <c r="F152" s="37">
        <v>343.7833333333333</v>
      </c>
      <c r="G152" s="38">
        <v>337.16666666666663</v>
      </c>
      <c r="H152" s="38">
        <v>332.7833333333333</v>
      </c>
      <c r="I152" s="38">
        <v>326.16666666666663</v>
      </c>
      <c r="J152" s="38">
        <v>348.16666666666663</v>
      </c>
      <c r="K152" s="38">
        <v>354.7833333333333</v>
      </c>
      <c r="L152" s="38">
        <v>359.16666666666663</v>
      </c>
      <c r="M152" s="28">
        <v>350.4</v>
      </c>
      <c r="N152" s="28">
        <v>339.4</v>
      </c>
      <c r="O152" s="39">
        <v>4240000</v>
      </c>
      <c r="P152" s="40">
        <v>-5.9282925097621585E-2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44651</v>
      </c>
      <c r="E153" s="37">
        <v>121.25</v>
      </c>
      <c r="F153" s="37">
        <v>121.78333333333335</v>
      </c>
      <c r="G153" s="38">
        <v>120.11666666666669</v>
      </c>
      <c r="H153" s="38">
        <v>118.98333333333335</v>
      </c>
      <c r="I153" s="38">
        <v>117.31666666666669</v>
      </c>
      <c r="J153" s="38">
        <v>122.91666666666669</v>
      </c>
      <c r="K153" s="38">
        <v>124.58333333333334</v>
      </c>
      <c r="L153" s="38">
        <v>125.71666666666668</v>
      </c>
      <c r="M153" s="28">
        <v>123.45</v>
      </c>
      <c r="N153" s="28">
        <v>120.65</v>
      </c>
      <c r="O153" s="39">
        <v>92760500</v>
      </c>
      <c r="P153" s="40">
        <v>6.6414537404298497E-3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44651</v>
      </c>
      <c r="E154" s="37">
        <v>4502.8</v>
      </c>
      <c r="F154" s="37">
        <v>4487.1500000000005</v>
      </c>
      <c r="G154" s="38">
        <v>4454.7500000000009</v>
      </c>
      <c r="H154" s="38">
        <v>4406.7000000000007</v>
      </c>
      <c r="I154" s="38">
        <v>4374.3000000000011</v>
      </c>
      <c r="J154" s="38">
        <v>4535.2000000000007</v>
      </c>
      <c r="K154" s="38">
        <v>4567.6000000000004</v>
      </c>
      <c r="L154" s="38">
        <v>4615.6500000000005</v>
      </c>
      <c r="M154" s="28">
        <v>4519.55</v>
      </c>
      <c r="N154" s="28">
        <v>4439.1000000000004</v>
      </c>
      <c r="O154" s="39">
        <v>1774375</v>
      </c>
      <c r="P154" s="40">
        <v>1.128429367374286E-3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44651</v>
      </c>
      <c r="E155" s="37">
        <v>4045.15</v>
      </c>
      <c r="F155" s="37">
        <v>4022.7833333333333</v>
      </c>
      <c r="G155" s="38">
        <v>3986.1666666666665</v>
      </c>
      <c r="H155" s="38">
        <v>3927.1833333333334</v>
      </c>
      <c r="I155" s="38">
        <v>3890.5666666666666</v>
      </c>
      <c r="J155" s="38">
        <v>4081.7666666666664</v>
      </c>
      <c r="K155" s="38">
        <v>4118.3833333333332</v>
      </c>
      <c r="L155" s="38">
        <v>4177.3666666666668</v>
      </c>
      <c r="M155" s="28">
        <v>4059.4</v>
      </c>
      <c r="N155" s="28">
        <v>3963.8</v>
      </c>
      <c r="O155" s="39">
        <v>444825</v>
      </c>
      <c r="P155" s="40">
        <v>2.5947067981318111E-2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44651</v>
      </c>
      <c r="E156" s="37">
        <v>36.65</v>
      </c>
      <c r="F156" s="37">
        <v>36.883333333333333</v>
      </c>
      <c r="G156" s="38">
        <v>36.316666666666663</v>
      </c>
      <c r="H156" s="38">
        <v>35.983333333333327</v>
      </c>
      <c r="I156" s="38">
        <v>35.416666666666657</v>
      </c>
      <c r="J156" s="38">
        <v>37.216666666666669</v>
      </c>
      <c r="K156" s="38">
        <v>37.783333333333346</v>
      </c>
      <c r="L156" s="38">
        <v>38.116666666666674</v>
      </c>
      <c r="M156" s="28">
        <v>37.450000000000003</v>
      </c>
      <c r="N156" s="28">
        <v>36.549999999999997</v>
      </c>
      <c r="O156" s="39">
        <v>27024000</v>
      </c>
      <c r="P156" s="40">
        <v>2.7372262773722629E-2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44651</v>
      </c>
      <c r="E157" s="37">
        <v>16967.05</v>
      </c>
      <c r="F157" s="37">
        <v>16966.149999999998</v>
      </c>
      <c r="G157" s="38">
        <v>16874.849999999995</v>
      </c>
      <c r="H157" s="38">
        <v>16782.649999999998</v>
      </c>
      <c r="I157" s="38">
        <v>16691.349999999995</v>
      </c>
      <c r="J157" s="38">
        <v>17058.349999999995</v>
      </c>
      <c r="K157" s="38">
        <v>17149.649999999998</v>
      </c>
      <c r="L157" s="38">
        <v>17241.849999999995</v>
      </c>
      <c r="M157" s="28">
        <v>17057.45</v>
      </c>
      <c r="N157" s="28">
        <v>16873.95</v>
      </c>
      <c r="O157" s="39">
        <v>362475</v>
      </c>
      <c r="P157" s="40">
        <v>-5.365185040140983E-2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44651</v>
      </c>
      <c r="E158" s="37">
        <v>159.15</v>
      </c>
      <c r="F158" s="37">
        <v>160.23333333333335</v>
      </c>
      <c r="G158" s="38">
        <v>157.31666666666669</v>
      </c>
      <c r="H158" s="38">
        <v>155.48333333333335</v>
      </c>
      <c r="I158" s="38">
        <v>152.56666666666669</v>
      </c>
      <c r="J158" s="38">
        <v>162.06666666666669</v>
      </c>
      <c r="K158" s="38">
        <v>164.98333333333332</v>
      </c>
      <c r="L158" s="38">
        <v>166.81666666666669</v>
      </c>
      <c r="M158" s="28">
        <v>163.15</v>
      </c>
      <c r="N158" s="28">
        <v>158.4</v>
      </c>
      <c r="O158" s="39">
        <v>73860800</v>
      </c>
      <c r="P158" s="40">
        <v>-4.330469495791027E-2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44651</v>
      </c>
      <c r="E159" s="37">
        <v>134.44999999999999</v>
      </c>
      <c r="F159" s="37">
        <v>134.63333333333333</v>
      </c>
      <c r="G159" s="38">
        <v>133.81666666666666</v>
      </c>
      <c r="H159" s="38">
        <v>133.18333333333334</v>
      </c>
      <c r="I159" s="38">
        <v>132.36666666666667</v>
      </c>
      <c r="J159" s="38">
        <v>135.26666666666665</v>
      </c>
      <c r="K159" s="38">
        <v>136.08333333333331</v>
      </c>
      <c r="L159" s="38">
        <v>136.71666666666664</v>
      </c>
      <c r="M159" s="28">
        <v>135.44999999999999</v>
      </c>
      <c r="N159" s="28">
        <v>134</v>
      </c>
      <c r="O159" s="39">
        <v>56538300</v>
      </c>
      <c r="P159" s="40">
        <v>-7.4374766703994025E-2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44651</v>
      </c>
      <c r="E160" s="37">
        <v>944</v>
      </c>
      <c r="F160" s="37">
        <v>947.19999999999993</v>
      </c>
      <c r="G160" s="38">
        <v>938.09999999999991</v>
      </c>
      <c r="H160" s="38">
        <v>932.19999999999993</v>
      </c>
      <c r="I160" s="38">
        <v>923.09999999999991</v>
      </c>
      <c r="J160" s="38">
        <v>953.09999999999991</v>
      </c>
      <c r="K160" s="38">
        <v>962.2</v>
      </c>
      <c r="L160" s="38">
        <v>968.09999999999991</v>
      </c>
      <c r="M160" s="28">
        <v>956.3</v>
      </c>
      <c r="N160" s="28">
        <v>941.3</v>
      </c>
      <c r="O160" s="39">
        <v>3353700</v>
      </c>
      <c r="P160" s="40">
        <v>-4.0648778534241092E-2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44651</v>
      </c>
      <c r="E161" s="37">
        <v>3489.6</v>
      </c>
      <c r="F161" s="37">
        <v>3505.5166666666664</v>
      </c>
      <c r="G161" s="38">
        <v>3466.0333333333328</v>
      </c>
      <c r="H161" s="38">
        <v>3442.4666666666662</v>
      </c>
      <c r="I161" s="38">
        <v>3402.9833333333327</v>
      </c>
      <c r="J161" s="38">
        <v>3529.083333333333</v>
      </c>
      <c r="K161" s="38">
        <v>3568.5666666666666</v>
      </c>
      <c r="L161" s="38">
        <v>3592.1333333333332</v>
      </c>
      <c r="M161" s="28">
        <v>3545</v>
      </c>
      <c r="N161" s="28">
        <v>3481.95</v>
      </c>
      <c r="O161" s="39">
        <v>550125</v>
      </c>
      <c r="P161" s="40">
        <v>2.707117852975496E-2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44651</v>
      </c>
      <c r="E162" s="37">
        <v>171.25</v>
      </c>
      <c r="F162" s="37">
        <v>172.41666666666666</v>
      </c>
      <c r="G162" s="38">
        <v>169.63333333333333</v>
      </c>
      <c r="H162" s="38">
        <v>168.01666666666668</v>
      </c>
      <c r="I162" s="38">
        <v>165.23333333333335</v>
      </c>
      <c r="J162" s="38">
        <v>174.0333333333333</v>
      </c>
      <c r="K162" s="38">
        <v>176.81666666666666</v>
      </c>
      <c r="L162" s="38">
        <v>178.43333333333328</v>
      </c>
      <c r="M162" s="28">
        <v>175.2</v>
      </c>
      <c r="N162" s="28">
        <v>170.8</v>
      </c>
      <c r="O162" s="39">
        <v>59266900</v>
      </c>
      <c r="P162" s="40">
        <v>-2.3842739378566898E-2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44651</v>
      </c>
      <c r="E163" s="37">
        <v>40942.9</v>
      </c>
      <c r="F163" s="37">
        <v>40851.466666666667</v>
      </c>
      <c r="G163" s="38">
        <v>40605.733333333337</v>
      </c>
      <c r="H163" s="38">
        <v>40268.566666666673</v>
      </c>
      <c r="I163" s="38">
        <v>40022.833333333343</v>
      </c>
      <c r="J163" s="38">
        <v>41188.633333333331</v>
      </c>
      <c r="K163" s="38">
        <v>41434.366666666654</v>
      </c>
      <c r="L163" s="38">
        <v>41771.533333333326</v>
      </c>
      <c r="M163" s="28">
        <v>41097.199999999997</v>
      </c>
      <c r="N163" s="28">
        <v>40514.300000000003</v>
      </c>
      <c r="O163" s="39">
        <v>99090</v>
      </c>
      <c r="P163" s="40">
        <v>-1.5792610250297975E-2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44651</v>
      </c>
      <c r="E164" s="37">
        <v>2192.1999999999998</v>
      </c>
      <c r="F164" s="37">
        <v>2201.7000000000003</v>
      </c>
      <c r="G164" s="38">
        <v>2173.5000000000005</v>
      </c>
      <c r="H164" s="38">
        <v>2154.8000000000002</v>
      </c>
      <c r="I164" s="38">
        <v>2126.6000000000004</v>
      </c>
      <c r="J164" s="38">
        <v>2220.4000000000005</v>
      </c>
      <c r="K164" s="38">
        <v>2248.6000000000004</v>
      </c>
      <c r="L164" s="38">
        <v>2267.3000000000006</v>
      </c>
      <c r="M164" s="28">
        <v>2229.9</v>
      </c>
      <c r="N164" s="28">
        <v>2183</v>
      </c>
      <c r="O164" s="39">
        <v>3992450</v>
      </c>
      <c r="P164" s="40">
        <v>-2.0113390928725702E-2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44651</v>
      </c>
      <c r="E165" s="37">
        <v>4771.75</v>
      </c>
      <c r="F165" s="37">
        <v>4753.166666666667</v>
      </c>
      <c r="G165" s="38">
        <v>4687.8833333333341</v>
      </c>
      <c r="H165" s="38">
        <v>4604.0166666666673</v>
      </c>
      <c r="I165" s="38">
        <v>4538.7333333333345</v>
      </c>
      <c r="J165" s="38">
        <v>4837.0333333333338</v>
      </c>
      <c r="K165" s="38">
        <v>4902.3166666666666</v>
      </c>
      <c r="L165" s="38">
        <v>4986.1833333333334</v>
      </c>
      <c r="M165" s="28">
        <v>4818.45</v>
      </c>
      <c r="N165" s="28">
        <v>4669.3</v>
      </c>
      <c r="O165" s="39">
        <v>372750</v>
      </c>
      <c r="P165" s="40">
        <v>-1.4280047600158666E-2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44651</v>
      </c>
      <c r="E166" s="37">
        <v>193.85</v>
      </c>
      <c r="F166" s="37">
        <v>193.86666666666667</v>
      </c>
      <c r="G166" s="38">
        <v>192.58333333333334</v>
      </c>
      <c r="H166" s="38">
        <v>191.31666666666666</v>
      </c>
      <c r="I166" s="38">
        <v>190.03333333333333</v>
      </c>
      <c r="J166" s="38">
        <v>195.13333333333335</v>
      </c>
      <c r="K166" s="38">
        <v>196.41666666666666</v>
      </c>
      <c r="L166" s="38">
        <v>197.68333333333337</v>
      </c>
      <c r="M166" s="28">
        <v>195.15</v>
      </c>
      <c r="N166" s="28">
        <v>192.6</v>
      </c>
      <c r="O166" s="39">
        <v>23373000</v>
      </c>
      <c r="P166" s="40">
        <v>-2.1845574387947268E-2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44651</v>
      </c>
      <c r="E167" s="37">
        <v>112.25</v>
      </c>
      <c r="F167" s="37">
        <v>112.89999999999999</v>
      </c>
      <c r="G167" s="38">
        <v>111.09999999999998</v>
      </c>
      <c r="H167" s="38">
        <v>109.94999999999999</v>
      </c>
      <c r="I167" s="38">
        <v>108.14999999999998</v>
      </c>
      <c r="J167" s="38">
        <v>114.04999999999998</v>
      </c>
      <c r="K167" s="38">
        <v>115.85</v>
      </c>
      <c r="L167" s="38">
        <v>116.99999999999999</v>
      </c>
      <c r="M167" s="28">
        <v>114.7</v>
      </c>
      <c r="N167" s="28">
        <v>111.75</v>
      </c>
      <c r="O167" s="39">
        <v>38880200</v>
      </c>
      <c r="P167" s="40">
        <v>-1.9390148553557467E-2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44651</v>
      </c>
      <c r="E168" s="37">
        <v>4430.1000000000004</v>
      </c>
      <c r="F168" s="37">
        <v>4414.5666666666666</v>
      </c>
      <c r="G168" s="38">
        <v>4385.833333333333</v>
      </c>
      <c r="H168" s="38">
        <v>4341.5666666666666</v>
      </c>
      <c r="I168" s="38">
        <v>4312.833333333333</v>
      </c>
      <c r="J168" s="38">
        <v>4458.833333333333</v>
      </c>
      <c r="K168" s="38">
        <v>4487.5666666666666</v>
      </c>
      <c r="L168" s="38">
        <v>4531.833333333333</v>
      </c>
      <c r="M168" s="28">
        <v>4443.3</v>
      </c>
      <c r="N168" s="28">
        <v>4370.3</v>
      </c>
      <c r="O168" s="39">
        <v>131250</v>
      </c>
      <c r="P168" s="40">
        <v>-4.5454545454545456E-2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44651</v>
      </c>
      <c r="E169" s="37">
        <v>2406.1999999999998</v>
      </c>
      <c r="F169" s="37">
        <v>2414.7333333333331</v>
      </c>
      <c r="G169" s="38">
        <v>2393.7666666666664</v>
      </c>
      <c r="H169" s="38">
        <v>2381.3333333333335</v>
      </c>
      <c r="I169" s="38">
        <v>2360.3666666666668</v>
      </c>
      <c r="J169" s="38">
        <v>2427.1666666666661</v>
      </c>
      <c r="K169" s="38">
        <v>2448.1333333333323</v>
      </c>
      <c r="L169" s="38">
        <v>2460.5666666666657</v>
      </c>
      <c r="M169" s="28">
        <v>2435.6999999999998</v>
      </c>
      <c r="N169" s="28">
        <v>2402.3000000000002</v>
      </c>
      <c r="O169" s="39">
        <v>2749500</v>
      </c>
      <c r="P169" s="40">
        <v>-7.1318949173964068E-3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44651</v>
      </c>
      <c r="E170" s="37">
        <v>2841.8</v>
      </c>
      <c r="F170" s="37">
        <v>2805.7000000000003</v>
      </c>
      <c r="G170" s="38">
        <v>2739.4000000000005</v>
      </c>
      <c r="H170" s="38">
        <v>2637.0000000000005</v>
      </c>
      <c r="I170" s="38">
        <v>2570.7000000000007</v>
      </c>
      <c r="J170" s="38">
        <v>2908.1000000000004</v>
      </c>
      <c r="K170" s="38">
        <v>2974.4000000000005</v>
      </c>
      <c r="L170" s="38">
        <v>3076.8</v>
      </c>
      <c r="M170" s="28">
        <v>2872</v>
      </c>
      <c r="N170" s="28">
        <v>2703.3</v>
      </c>
      <c r="O170" s="39">
        <v>1726250</v>
      </c>
      <c r="P170" s="40">
        <v>6.5597667638483967E-3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44651</v>
      </c>
      <c r="E171" s="37">
        <v>35.1</v>
      </c>
      <c r="F171" s="37">
        <v>35.4</v>
      </c>
      <c r="G171" s="38">
        <v>34.699999999999996</v>
      </c>
      <c r="H171" s="38">
        <v>34.299999999999997</v>
      </c>
      <c r="I171" s="38">
        <v>33.599999999999994</v>
      </c>
      <c r="J171" s="38">
        <v>35.799999999999997</v>
      </c>
      <c r="K171" s="38">
        <v>36.5</v>
      </c>
      <c r="L171" s="38">
        <v>36.9</v>
      </c>
      <c r="M171" s="28">
        <v>36.1</v>
      </c>
      <c r="N171" s="28">
        <v>35</v>
      </c>
      <c r="O171" s="39">
        <v>257504000</v>
      </c>
      <c r="P171" s="40">
        <v>-4.6385057826705423E-3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44651</v>
      </c>
      <c r="E172" s="37">
        <v>2360.9499999999998</v>
      </c>
      <c r="F172" s="37">
        <v>2366.4</v>
      </c>
      <c r="G172" s="38">
        <v>2335.8000000000002</v>
      </c>
      <c r="H172" s="38">
        <v>2310.65</v>
      </c>
      <c r="I172" s="38">
        <v>2280.0500000000002</v>
      </c>
      <c r="J172" s="38">
        <v>2391.5500000000002</v>
      </c>
      <c r="K172" s="38">
        <v>2422.1499999999996</v>
      </c>
      <c r="L172" s="38">
        <v>2447.3000000000002</v>
      </c>
      <c r="M172" s="28">
        <v>2397</v>
      </c>
      <c r="N172" s="28">
        <v>2341.25</v>
      </c>
      <c r="O172" s="39">
        <v>636900</v>
      </c>
      <c r="P172" s="40">
        <v>-1.0717614165890028E-2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44651</v>
      </c>
      <c r="E173" s="37">
        <v>211.45</v>
      </c>
      <c r="F173" s="37">
        <v>212.18333333333331</v>
      </c>
      <c r="G173" s="38">
        <v>209.46666666666661</v>
      </c>
      <c r="H173" s="38">
        <v>207.48333333333329</v>
      </c>
      <c r="I173" s="38">
        <v>204.76666666666659</v>
      </c>
      <c r="J173" s="38">
        <v>214.16666666666663</v>
      </c>
      <c r="K173" s="38">
        <v>216.88333333333333</v>
      </c>
      <c r="L173" s="38">
        <v>218.86666666666665</v>
      </c>
      <c r="M173" s="28">
        <v>214.9</v>
      </c>
      <c r="N173" s="28">
        <v>210.2</v>
      </c>
      <c r="O173" s="39">
        <v>39741516</v>
      </c>
      <c r="P173" s="40">
        <v>1.928600738613049E-2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44651</v>
      </c>
      <c r="E174" s="37">
        <v>1858.3</v>
      </c>
      <c r="F174" s="37">
        <v>1881.4666666666665</v>
      </c>
      <c r="G174" s="38">
        <v>1787.9333333333329</v>
      </c>
      <c r="H174" s="38">
        <v>1717.5666666666664</v>
      </c>
      <c r="I174" s="38">
        <v>1624.0333333333328</v>
      </c>
      <c r="J174" s="38">
        <v>1951.833333333333</v>
      </c>
      <c r="K174" s="38">
        <v>2045.3666666666663</v>
      </c>
      <c r="L174" s="38">
        <v>2115.7333333333331</v>
      </c>
      <c r="M174" s="28">
        <v>1975</v>
      </c>
      <c r="N174" s="28">
        <v>1811.1</v>
      </c>
      <c r="O174" s="39">
        <v>3372809</v>
      </c>
      <c r="P174" s="40">
        <v>-0.14301964839710446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44651</v>
      </c>
      <c r="E175" s="37">
        <v>200.6</v>
      </c>
      <c r="F175" s="37">
        <v>201.33333333333334</v>
      </c>
      <c r="G175" s="38">
        <v>197.91666666666669</v>
      </c>
      <c r="H175" s="38">
        <v>195.23333333333335</v>
      </c>
      <c r="I175" s="38">
        <v>191.81666666666669</v>
      </c>
      <c r="J175" s="38">
        <v>204.01666666666668</v>
      </c>
      <c r="K175" s="38">
        <v>207.43333333333337</v>
      </c>
      <c r="L175" s="38">
        <v>210.11666666666667</v>
      </c>
      <c r="M175" s="28">
        <v>204.75</v>
      </c>
      <c r="N175" s="28">
        <v>198.65</v>
      </c>
      <c r="O175" s="39">
        <v>6720000</v>
      </c>
      <c r="P175" s="40">
        <v>-4.3756670224119533E-2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44651</v>
      </c>
      <c r="E176" s="37">
        <v>741.75</v>
      </c>
      <c r="F176" s="37">
        <v>740.41666666666663</v>
      </c>
      <c r="G176" s="38">
        <v>728.33333333333326</v>
      </c>
      <c r="H176" s="38">
        <v>714.91666666666663</v>
      </c>
      <c r="I176" s="38">
        <v>702.83333333333326</v>
      </c>
      <c r="J176" s="38">
        <v>753.83333333333326</v>
      </c>
      <c r="K176" s="38">
        <v>765.91666666666652</v>
      </c>
      <c r="L176" s="38">
        <v>779.33333333333326</v>
      </c>
      <c r="M176" s="28">
        <v>752.5</v>
      </c>
      <c r="N176" s="28">
        <v>727</v>
      </c>
      <c r="O176" s="39">
        <v>3613350</v>
      </c>
      <c r="P176" s="40">
        <v>1.1179828734538535E-2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44651</v>
      </c>
      <c r="E177" s="37">
        <v>129.19999999999999</v>
      </c>
      <c r="F177" s="37">
        <v>130.26666666666668</v>
      </c>
      <c r="G177" s="38">
        <v>127.23333333333335</v>
      </c>
      <c r="H177" s="38">
        <v>125.26666666666668</v>
      </c>
      <c r="I177" s="38">
        <v>122.23333333333335</v>
      </c>
      <c r="J177" s="38">
        <v>132.23333333333335</v>
      </c>
      <c r="K177" s="38">
        <v>135.26666666666671</v>
      </c>
      <c r="L177" s="38">
        <v>137.23333333333335</v>
      </c>
      <c r="M177" s="28">
        <v>133.30000000000001</v>
      </c>
      <c r="N177" s="28">
        <v>128.30000000000001</v>
      </c>
      <c r="O177" s="39">
        <v>46603000</v>
      </c>
      <c r="P177" s="40">
        <v>8.9784642431091858E-3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44651</v>
      </c>
      <c r="E178" s="37">
        <v>123.05</v>
      </c>
      <c r="F178" s="37">
        <v>123.33333333333333</v>
      </c>
      <c r="G178" s="38">
        <v>121.96666666666665</v>
      </c>
      <c r="H178" s="38">
        <v>120.88333333333333</v>
      </c>
      <c r="I178" s="38">
        <v>119.51666666666665</v>
      </c>
      <c r="J178" s="38">
        <v>124.41666666666666</v>
      </c>
      <c r="K178" s="38">
        <v>125.78333333333333</v>
      </c>
      <c r="L178" s="38">
        <v>126.86666666666666</v>
      </c>
      <c r="M178" s="28">
        <v>124.7</v>
      </c>
      <c r="N178" s="28">
        <v>122.25</v>
      </c>
      <c r="O178" s="39">
        <v>28464000</v>
      </c>
      <c r="P178" s="40">
        <v>-4.2140750105351877E-4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44651</v>
      </c>
      <c r="E179" s="37">
        <v>2624.15</v>
      </c>
      <c r="F179" s="37">
        <v>2610.1</v>
      </c>
      <c r="G179" s="38">
        <v>2579.6999999999998</v>
      </c>
      <c r="H179" s="38">
        <v>2535.25</v>
      </c>
      <c r="I179" s="38">
        <v>2504.85</v>
      </c>
      <c r="J179" s="38">
        <v>2654.5499999999997</v>
      </c>
      <c r="K179" s="38">
        <v>2684.9500000000003</v>
      </c>
      <c r="L179" s="38">
        <v>2729.3999999999996</v>
      </c>
      <c r="M179" s="28">
        <v>2640.5</v>
      </c>
      <c r="N179" s="28">
        <v>2565.65</v>
      </c>
      <c r="O179" s="39">
        <v>35235500</v>
      </c>
      <c r="P179" s="40">
        <v>2.4894730852395583E-3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44651</v>
      </c>
      <c r="E180" s="37">
        <v>99</v>
      </c>
      <c r="F180" s="37">
        <v>99.516666666666666</v>
      </c>
      <c r="G180" s="38">
        <v>98.033333333333331</v>
      </c>
      <c r="H180" s="38">
        <v>97.066666666666663</v>
      </c>
      <c r="I180" s="38">
        <v>95.583333333333329</v>
      </c>
      <c r="J180" s="38">
        <v>100.48333333333333</v>
      </c>
      <c r="K180" s="38">
        <v>101.96666666666665</v>
      </c>
      <c r="L180" s="38">
        <v>102.93333333333334</v>
      </c>
      <c r="M180" s="28">
        <v>101</v>
      </c>
      <c r="N180" s="28">
        <v>98.55</v>
      </c>
      <c r="O180" s="39">
        <v>148299750</v>
      </c>
      <c r="P180" s="40">
        <v>1.7500977708251857E-2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44651</v>
      </c>
      <c r="E181" s="37">
        <v>853</v>
      </c>
      <c r="F181" s="37">
        <v>849.38333333333333</v>
      </c>
      <c r="G181" s="38">
        <v>842.11666666666667</v>
      </c>
      <c r="H181" s="38">
        <v>831.23333333333335</v>
      </c>
      <c r="I181" s="38">
        <v>823.9666666666667</v>
      </c>
      <c r="J181" s="38">
        <v>860.26666666666665</v>
      </c>
      <c r="K181" s="38">
        <v>867.5333333333333</v>
      </c>
      <c r="L181" s="38">
        <v>878.41666666666663</v>
      </c>
      <c r="M181" s="28">
        <v>856.65</v>
      </c>
      <c r="N181" s="28">
        <v>838.5</v>
      </c>
      <c r="O181" s="39">
        <v>4307000</v>
      </c>
      <c r="P181" s="40">
        <v>-4.807161012266549E-2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44651</v>
      </c>
      <c r="E182" s="37">
        <v>1101.4000000000001</v>
      </c>
      <c r="F182" s="37">
        <v>1103.4666666666665</v>
      </c>
      <c r="G182" s="38">
        <v>1086.883333333333</v>
      </c>
      <c r="H182" s="38">
        <v>1072.3666666666666</v>
      </c>
      <c r="I182" s="38">
        <v>1055.7833333333331</v>
      </c>
      <c r="J182" s="38">
        <v>1117.9833333333329</v>
      </c>
      <c r="K182" s="38">
        <v>1134.5666666666664</v>
      </c>
      <c r="L182" s="38">
        <v>1149.0833333333328</v>
      </c>
      <c r="M182" s="28">
        <v>1120.05</v>
      </c>
      <c r="N182" s="28">
        <v>1088.95</v>
      </c>
      <c r="O182" s="39">
        <v>7470000</v>
      </c>
      <c r="P182" s="40">
        <v>-6.4085698177034398E-2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44651</v>
      </c>
      <c r="E183" s="37">
        <v>496.15</v>
      </c>
      <c r="F183" s="37">
        <v>496.86666666666662</v>
      </c>
      <c r="G183" s="38">
        <v>491.73333333333323</v>
      </c>
      <c r="H183" s="38">
        <v>487.31666666666661</v>
      </c>
      <c r="I183" s="38">
        <v>482.18333333333322</v>
      </c>
      <c r="J183" s="38">
        <v>501.28333333333325</v>
      </c>
      <c r="K183" s="38">
        <v>506.41666666666657</v>
      </c>
      <c r="L183" s="38">
        <v>510.83333333333326</v>
      </c>
      <c r="M183" s="28">
        <v>502</v>
      </c>
      <c r="N183" s="28">
        <v>492.45</v>
      </c>
      <c r="O183" s="39">
        <v>74097000</v>
      </c>
      <c r="P183" s="40">
        <v>5.2880618965406995E-2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44651</v>
      </c>
      <c r="E184" s="37">
        <v>23707.8</v>
      </c>
      <c r="F184" s="37">
        <v>23602.95</v>
      </c>
      <c r="G184" s="38">
        <v>23412.9</v>
      </c>
      <c r="H184" s="38">
        <v>23118</v>
      </c>
      <c r="I184" s="38">
        <v>22927.95</v>
      </c>
      <c r="J184" s="38">
        <v>23897.850000000002</v>
      </c>
      <c r="K184" s="38">
        <v>24087.899999999998</v>
      </c>
      <c r="L184" s="38">
        <v>24382.800000000003</v>
      </c>
      <c r="M184" s="28">
        <v>23793</v>
      </c>
      <c r="N184" s="28">
        <v>23308.05</v>
      </c>
      <c r="O184" s="39">
        <v>225875</v>
      </c>
      <c r="P184" s="40">
        <v>-7.0855614973262038E-2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44651</v>
      </c>
      <c r="E185" s="37">
        <v>2301.3000000000002</v>
      </c>
      <c r="F185" s="37">
        <v>2298.2166666666667</v>
      </c>
      <c r="G185" s="38">
        <v>2285.4333333333334</v>
      </c>
      <c r="H185" s="38">
        <v>2269.5666666666666</v>
      </c>
      <c r="I185" s="38">
        <v>2256.7833333333333</v>
      </c>
      <c r="J185" s="38">
        <v>2314.0833333333335</v>
      </c>
      <c r="K185" s="38">
        <v>2326.8666666666672</v>
      </c>
      <c r="L185" s="38">
        <v>2342.7333333333336</v>
      </c>
      <c r="M185" s="28">
        <v>2311</v>
      </c>
      <c r="N185" s="28">
        <v>2282.35</v>
      </c>
      <c r="O185" s="39">
        <v>1619475</v>
      </c>
      <c r="P185" s="40">
        <v>-6.9139966273187182E-3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44651</v>
      </c>
      <c r="E186" s="37">
        <v>2627.3</v>
      </c>
      <c r="F186" s="37">
        <v>2640.55</v>
      </c>
      <c r="G186" s="38">
        <v>2597.2000000000003</v>
      </c>
      <c r="H186" s="38">
        <v>2567.1</v>
      </c>
      <c r="I186" s="38">
        <v>2523.75</v>
      </c>
      <c r="J186" s="38">
        <v>2670.6500000000005</v>
      </c>
      <c r="K186" s="38">
        <v>2714.0000000000009</v>
      </c>
      <c r="L186" s="38">
        <v>2744.1000000000008</v>
      </c>
      <c r="M186" s="28">
        <v>2683.9</v>
      </c>
      <c r="N186" s="28">
        <v>2610.4499999999998</v>
      </c>
      <c r="O186" s="39">
        <v>3110250</v>
      </c>
      <c r="P186" s="40">
        <v>2.1680216802168022E-2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44651</v>
      </c>
      <c r="E187" s="37">
        <v>1123.7</v>
      </c>
      <c r="F187" s="37">
        <v>1118.0333333333333</v>
      </c>
      <c r="G187" s="38">
        <v>1106.0666666666666</v>
      </c>
      <c r="H187" s="38">
        <v>1088.4333333333334</v>
      </c>
      <c r="I187" s="38">
        <v>1076.4666666666667</v>
      </c>
      <c r="J187" s="38">
        <v>1135.6666666666665</v>
      </c>
      <c r="K187" s="38">
        <v>1147.6333333333332</v>
      </c>
      <c r="L187" s="38">
        <v>1165.2666666666664</v>
      </c>
      <c r="M187" s="28">
        <v>1130</v>
      </c>
      <c r="N187" s="28">
        <v>1100.4000000000001</v>
      </c>
      <c r="O187" s="39">
        <v>4855600</v>
      </c>
      <c r="P187" s="40">
        <v>5.3549730949487936E-2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44651</v>
      </c>
      <c r="E188" s="37">
        <v>354.05</v>
      </c>
      <c r="F188" s="37">
        <v>356.35000000000008</v>
      </c>
      <c r="G188" s="38">
        <v>348.05000000000018</v>
      </c>
      <c r="H188" s="38">
        <v>342.05000000000013</v>
      </c>
      <c r="I188" s="38">
        <v>333.75000000000023</v>
      </c>
      <c r="J188" s="38">
        <v>362.35000000000014</v>
      </c>
      <c r="K188" s="38">
        <v>370.65</v>
      </c>
      <c r="L188" s="38">
        <v>376.65000000000009</v>
      </c>
      <c r="M188" s="28">
        <v>364.65</v>
      </c>
      <c r="N188" s="28">
        <v>350.35</v>
      </c>
      <c r="O188" s="39">
        <v>5108400</v>
      </c>
      <c r="P188" s="40">
        <v>3.012704174228675E-2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44651</v>
      </c>
      <c r="E189" s="37">
        <v>917.6</v>
      </c>
      <c r="F189" s="37">
        <v>913.05000000000007</v>
      </c>
      <c r="G189" s="38">
        <v>905.95000000000016</v>
      </c>
      <c r="H189" s="38">
        <v>894.30000000000007</v>
      </c>
      <c r="I189" s="38">
        <v>887.20000000000016</v>
      </c>
      <c r="J189" s="38">
        <v>924.70000000000016</v>
      </c>
      <c r="K189" s="38">
        <v>931.80000000000007</v>
      </c>
      <c r="L189" s="38">
        <v>943.45000000000016</v>
      </c>
      <c r="M189" s="28">
        <v>920.15</v>
      </c>
      <c r="N189" s="28">
        <v>901.4</v>
      </c>
      <c r="O189" s="39">
        <v>21889700</v>
      </c>
      <c r="P189" s="40">
        <v>2.9159124568043444E-2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44651</v>
      </c>
      <c r="E190" s="37">
        <v>476.95</v>
      </c>
      <c r="F190" s="37">
        <v>475.0333333333333</v>
      </c>
      <c r="G190" s="38">
        <v>470.11666666666662</v>
      </c>
      <c r="H190" s="38">
        <v>463.2833333333333</v>
      </c>
      <c r="I190" s="38">
        <v>458.36666666666662</v>
      </c>
      <c r="J190" s="38">
        <v>481.86666666666662</v>
      </c>
      <c r="K190" s="38">
        <v>486.78333333333336</v>
      </c>
      <c r="L190" s="38">
        <v>493.61666666666662</v>
      </c>
      <c r="M190" s="28">
        <v>479.95</v>
      </c>
      <c r="N190" s="28">
        <v>468.2</v>
      </c>
      <c r="O190" s="39">
        <v>13852500</v>
      </c>
      <c r="P190" s="40">
        <v>-3.802083333333333E-2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44651</v>
      </c>
      <c r="E191" s="37">
        <v>586.29999999999995</v>
      </c>
      <c r="F191" s="37">
        <v>589.08333333333337</v>
      </c>
      <c r="G191" s="38">
        <v>581.9666666666667</v>
      </c>
      <c r="H191" s="38">
        <v>577.63333333333333</v>
      </c>
      <c r="I191" s="38">
        <v>570.51666666666665</v>
      </c>
      <c r="J191" s="38">
        <v>593.41666666666674</v>
      </c>
      <c r="K191" s="38">
        <v>600.5333333333333</v>
      </c>
      <c r="L191" s="38">
        <v>604.86666666666679</v>
      </c>
      <c r="M191" s="28">
        <v>596.20000000000005</v>
      </c>
      <c r="N191" s="28">
        <v>584.75</v>
      </c>
      <c r="O191" s="39">
        <v>1091400</v>
      </c>
      <c r="P191" s="40">
        <v>1.2618296529968454E-2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44651</v>
      </c>
      <c r="E192" s="37">
        <v>989.7</v>
      </c>
      <c r="F192" s="37">
        <v>979.68333333333339</v>
      </c>
      <c r="G192" s="38">
        <v>967.61666666666679</v>
      </c>
      <c r="H192" s="38">
        <v>945.53333333333342</v>
      </c>
      <c r="I192" s="38">
        <v>933.46666666666681</v>
      </c>
      <c r="J192" s="38">
        <v>1001.7666666666668</v>
      </c>
      <c r="K192" s="38">
        <v>1013.8333333333334</v>
      </c>
      <c r="L192" s="38">
        <v>1035.9166666666667</v>
      </c>
      <c r="M192" s="28">
        <v>991.75</v>
      </c>
      <c r="N192" s="28">
        <v>957.6</v>
      </c>
      <c r="O192" s="39">
        <v>6144000</v>
      </c>
      <c r="P192" s="40">
        <v>4.8643113159242191E-2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44651</v>
      </c>
      <c r="E193" s="37">
        <v>1158.5</v>
      </c>
      <c r="F193" s="37">
        <v>1157.8833333333332</v>
      </c>
      <c r="G193" s="38">
        <v>1146.6666666666665</v>
      </c>
      <c r="H193" s="38">
        <v>1134.8333333333333</v>
      </c>
      <c r="I193" s="38">
        <v>1123.6166666666666</v>
      </c>
      <c r="J193" s="38">
        <v>1169.7166666666665</v>
      </c>
      <c r="K193" s="38">
        <v>1180.9333333333332</v>
      </c>
      <c r="L193" s="38">
        <v>1192.7666666666664</v>
      </c>
      <c r="M193" s="28">
        <v>1169.0999999999999</v>
      </c>
      <c r="N193" s="28">
        <v>1146.05</v>
      </c>
      <c r="O193" s="39">
        <v>3367200</v>
      </c>
      <c r="P193" s="40">
        <v>-1.4285714285714285E-2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44651</v>
      </c>
      <c r="E194" s="37">
        <v>744.7</v>
      </c>
      <c r="F194" s="37">
        <v>742.81666666666661</v>
      </c>
      <c r="G194" s="38">
        <v>738.63333333333321</v>
      </c>
      <c r="H194" s="38">
        <v>732.56666666666661</v>
      </c>
      <c r="I194" s="38">
        <v>728.38333333333321</v>
      </c>
      <c r="J194" s="38">
        <v>748.88333333333321</v>
      </c>
      <c r="K194" s="38">
        <v>753.06666666666661</v>
      </c>
      <c r="L194" s="38">
        <v>759.13333333333321</v>
      </c>
      <c r="M194" s="28">
        <v>747</v>
      </c>
      <c r="N194" s="28">
        <v>736.75</v>
      </c>
      <c r="O194" s="39">
        <v>9377775</v>
      </c>
      <c r="P194" s="40">
        <v>-1.0047028644719966E-2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44651</v>
      </c>
      <c r="E195" s="37">
        <v>435.1</v>
      </c>
      <c r="F195" s="37">
        <v>436.26666666666665</v>
      </c>
      <c r="G195" s="38">
        <v>431.83333333333331</v>
      </c>
      <c r="H195" s="38">
        <v>428.56666666666666</v>
      </c>
      <c r="I195" s="38">
        <v>424.13333333333333</v>
      </c>
      <c r="J195" s="38">
        <v>439.5333333333333</v>
      </c>
      <c r="K195" s="38">
        <v>443.9666666666667</v>
      </c>
      <c r="L195" s="38">
        <v>447.23333333333329</v>
      </c>
      <c r="M195" s="28">
        <v>440.7</v>
      </c>
      <c r="N195" s="28">
        <v>433</v>
      </c>
      <c r="O195" s="39">
        <v>79603350</v>
      </c>
      <c r="P195" s="40">
        <v>-2.2639792847645043E-2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44651</v>
      </c>
      <c r="E196" s="37">
        <v>239.75</v>
      </c>
      <c r="F196" s="37">
        <v>241.4</v>
      </c>
      <c r="G196" s="38">
        <v>237.5</v>
      </c>
      <c r="H196" s="38">
        <v>235.25</v>
      </c>
      <c r="I196" s="38">
        <v>231.35</v>
      </c>
      <c r="J196" s="38">
        <v>243.65</v>
      </c>
      <c r="K196" s="38">
        <v>247.55000000000004</v>
      </c>
      <c r="L196" s="38">
        <v>249.8</v>
      </c>
      <c r="M196" s="28">
        <v>245.3</v>
      </c>
      <c r="N196" s="28">
        <v>239.15</v>
      </c>
      <c r="O196" s="39">
        <v>106386750</v>
      </c>
      <c r="P196" s="40">
        <v>4.0132500955535741E-3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44651</v>
      </c>
      <c r="E197" s="37">
        <v>1335.6</v>
      </c>
      <c r="F197" s="37">
        <v>1336.8833333333334</v>
      </c>
      <c r="G197" s="38">
        <v>1326.3666666666668</v>
      </c>
      <c r="H197" s="38">
        <v>1317.1333333333334</v>
      </c>
      <c r="I197" s="38">
        <v>1306.6166666666668</v>
      </c>
      <c r="J197" s="38">
        <v>1346.1166666666668</v>
      </c>
      <c r="K197" s="38">
        <v>1356.6333333333337</v>
      </c>
      <c r="L197" s="38">
        <v>1365.8666666666668</v>
      </c>
      <c r="M197" s="28">
        <v>1347.4</v>
      </c>
      <c r="N197" s="28">
        <v>1327.65</v>
      </c>
      <c r="O197" s="39">
        <v>35457325</v>
      </c>
      <c r="P197" s="40">
        <v>-1.8747868223892357E-2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44651</v>
      </c>
      <c r="E198" s="37">
        <v>3713.8</v>
      </c>
      <c r="F198" s="37">
        <v>3717.2166666666667</v>
      </c>
      <c r="G198" s="38">
        <v>3701.4333333333334</v>
      </c>
      <c r="H198" s="38">
        <v>3689.0666666666666</v>
      </c>
      <c r="I198" s="38">
        <v>3673.2833333333333</v>
      </c>
      <c r="J198" s="38">
        <v>3729.5833333333335</v>
      </c>
      <c r="K198" s="38">
        <v>3745.3666666666672</v>
      </c>
      <c r="L198" s="38">
        <v>3757.7333333333336</v>
      </c>
      <c r="M198" s="28">
        <v>3733</v>
      </c>
      <c r="N198" s="28">
        <v>3704.85</v>
      </c>
      <c r="O198" s="39">
        <v>11287800</v>
      </c>
      <c r="P198" s="40">
        <v>-1.7956882601659969E-2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44651</v>
      </c>
      <c r="E199" s="37">
        <v>1525.9</v>
      </c>
      <c r="F199" s="37">
        <v>1528.8833333333332</v>
      </c>
      <c r="G199" s="38">
        <v>1519.2166666666665</v>
      </c>
      <c r="H199" s="38">
        <v>1512.5333333333333</v>
      </c>
      <c r="I199" s="38">
        <v>1502.8666666666666</v>
      </c>
      <c r="J199" s="38">
        <v>1535.5666666666664</v>
      </c>
      <c r="K199" s="38">
        <v>1545.2333333333333</v>
      </c>
      <c r="L199" s="38">
        <v>1551.9166666666663</v>
      </c>
      <c r="M199" s="28">
        <v>1538.55</v>
      </c>
      <c r="N199" s="28">
        <v>1522.2</v>
      </c>
      <c r="O199" s="39">
        <v>13106400</v>
      </c>
      <c r="P199" s="40">
        <v>-1.4215442935150504E-2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44651</v>
      </c>
      <c r="E200" s="37">
        <v>2545.3000000000002</v>
      </c>
      <c r="F200" s="37">
        <v>2546.4333333333334</v>
      </c>
      <c r="G200" s="38">
        <v>2529.916666666667</v>
      </c>
      <c r="H200" s="38">
        <v>2514.5333333333338</v>
      </c>
      <c r="I200" s="38">
        <v>2498.0166666666673</v>
      </c>
      <c r="J200" s="38">
        <v>2561.8166666666666</v>
      </c>
      <c r="K200" s="38">
        <v>2578.333333333333</v>
      </c>
      <c r="L200" s="38">
        <v>2593.7166666666662</v>
      </c>
      <c r="M200" s="28">
        <v>2562.9499999999998</v>
      </c>
      <c r="N200" s="28">
        <v>2531.0500000000002</v>
      </c>
      <c r="O200" s="39">
        <v>5844375</v>
      </c>
      <c r="P200" s="40">
        <v>-1.2857866734228528E-2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44651</v>
      </c>
      <c r="E201" s="37">
        <v>2810</v>
      </c>
      <c r="F201" s="37">
        <v>2786.35</v>
      </c>
      <c r="G201" s="38">
        <v>2752.7</v>
      </c>
      <c r="H201" s="38">
        <v>2695.4</v>
      </c>
      <c r="I201" s="38">
        <v>2661.75</v>
      </c>
      <c r="J201" s="38">
        <v>2843.6499999999996</v>
      </c>
      <c r="K201" s="38">
        <v>2877.3</v>
      </c>
      <c r="L201" s="38">
        <v>2934.5999999999995</v>
      </c>
      <c r="M201" s="28">
        <v>2820</v>
      </c>
      <c r="N201" s="28">
        <v>2729.05</v>
      </c>
      <c r="O201" s="39">
        <v>739000</v>
      </c>
      <c r="P201" s="40">
        <v>-4.5836023240800515E-2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44651</v>
      </c>
      <c r="E202" s="37">
        <v>492.4</v>
      </c>
      <c r="F202" s="37">
        <v>493.48333333333335</v>
      </c>
      <c r="G202" s="38">
        <v>489.86666666666667</v>
      </c>
      <c r="H202" s="38">
        <v>487.33333333333331</v>
      </c>
      <c r="I202" s="38">
        <v>483.71666666666664</v>
      </c>
      <c r="J202" s="38">
        <v>496.01666666666671</v>
      </c>
      <c r="K202" s="38">
        <v>499.63333333333338</v>
      </c>
      <c r="L202" s="38">
        <v>502.16666666666674</v>
      </c>
      <c r="M202" s="28">
        <v>497.1</v>
      </c>
      <c r="N202" s="28">
        <v>490.95</v>
      </c>
      <c r="O202" s="39">
        <v>3022500</v>
      </c>
      <c r="P202" s="40">
        <v>-4.5928030303030304E-2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44651</v>
      </c>
      <c r="E203" s="37">
        <v>1279.55</v>
      </c>
      <c r="F203" s="37">
        <v>1278.5666666666668</v>
      </c>
      <c r="G203" s="38">
        <v>1265.6333333333337</v>
      </c>
      <c r="H203" s="38">
        <v>1251.7166666666669</v>
      </c>
      <c r="I203" s="38">
        <v>1238.7833333333338</v>
      </c>
      <c r="J203" s="38">
        <v>1292.4833333333336</v>
      </c>
      <c r="K203" s="38">
        <v>1305.4166666666665</v>
      </c>
      <c r="L203" s="38">
        <v>1319.3333333333335</v>
      </c>
      <c r="M203" s="28">
        <v>1291.5</v>
      </c>
      <c r="N203" s="28">
        <v>1264.6500000000001</v>
      </c>
      <c r="O203" s="39">
        <v>2747750</v>
      </c>
      <c r="P203" s="40">
        <v>-4.5099521289997481E-2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44651</v>
      </c>
      <c r="E204" s="37">
        <v>616.1</v>
      </c>
      <c r="F204" s="37">
        <v>615.26666666666677</v>
      </c>
      <c r="G204" s="38">
        <v>611.33333333333348</v>
      </c>
      <c r="H204" s="38">
        <v>606.56666666666672</v>
      </c>
      <c r="I204" s="38">
        <v>602.63333333333344</v>
      </c>
      <c r="J204" s="38">
        <v>620.03333333333353</v>
      </c>
      <c r="K204" s="38">
        <v>623.9666666666667</v>
      </c>
      <c r="L204" s="38">
        <v>628.73333333333358</v>
      </c>
      <c r="M204" s="28">
        <v>619.20000000000005</v>
      </c>
      <c r="N204" s="28">
        <v>610.5</v>
      </c>
      <c r="O204" s="39">
        <v>7802200</v>
      </c>
      <c r="P204" s="40">
        <v>5.0495942290351668E-3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44651</v>
      </c>
      <c r="E205" s="37">
        <v>1412.8</v>
      </c>
      <c r="F205" s="37">
        <v>1418.25</v>
      </c>
      <c r="G205" s="38">
        <v>1401.6</v>
      </c>
      <c r="H205" s="38">
        <v>1390.3999999999999</v>
      </c>
      <c r="I205" s="38">
        <v>1373.7499999999998</v>
      </c>
      <c r="J205" s="38">
        <v>1429.45</v>
      </c>
      <c r="K205" s="38">
        <v>1446.1000000000001</v>
      </c>
      <c r="L205" s="38">
        <v>1457.3000000000002</v>
      </c>
      <c r="M205" s="28">
        <v>1434.9</v>
      </c>
      <c r="N205" s="28">
        <v>1407.05</v>
      </c>
      <c r="O205" s="39">
        <v>1566250</v>
      </c>
      <c r="P205" s="40">
        <v>6.2188464277237121E-2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44651</v>
      </c>
      <c r="E206" s="37">
        <v>6528.55</v>
      </c>
      <c r="F206" s="37">
        <v>6488.7333333333336</v>
      </c>
      <c r="G206" s="38">
        <v>6423.166666666667</v>
      </c>
      <c r="H206" s="38">
        <v>6317.7833333333338</v>
      </c>
      <c r="I206" s="38">
        <v>6252.2166666666672</v>
      </c>
      <c r="J206" s="38">
        <v>6594.1166666666668</v>
      </c>
      <c r="K206" s="38">
        <v>6659.6833333333325</v>
      </c>
      <c r="L206" s="38">
        <v>6765.0666666666666</v>
      </c>
      <c r="M206" s="28">
        <v>6554.3</v>
      </c>
      <c r="N206" s="28">
        <v>6383.35</v>
      </c>
      <c r="O206" s="39">
        <v>2493900</v>
      </c>
      <c r="P206" s="40">
        <v>2.2509225092250923E-2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44651</v>
      </c>
      <c r="E207" s="37">
        <v>783.85</v>
      </c>
      <c r="F207" s="37">
        <v>785.5</v>
      </c>
      <c r="G207" s="38">
        <v>779.65</v>
      </c>
      <c r="H207" s="38">
        <v>775.44999999999993</v>
      </c>
      <c r="I207" s="38">
        <v>769.59999999999991</v>
      </c>
      <c r="J207" s="38">
        <v>789.7</v>
      </c>
      <c r="K207" s="38">
        <v>795.55</v>
      </c>
      <c r="L207" s="38">
        <v>799.75000000000011</v>
      </c>
      <c r="M207" s="28">
        <v>791.35</v>
      </c>
      <c r="N207" s="28">
        <v>781.3</v>
      </c>
      <c r="O207" s="39">
        <v>23429900</v>
      </c>
      <c r="P207" s="40">
        <v>-7.2078066090042138E-4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44651</v>
      </c>
      <c r="E208" s="37">
        <v>410.8</v>
      </c>
      <c r="F208" s="37">
        <v>411.36666666666662</v>
      </c>
      <c r="G208" s="38">
        <v>406.73333333333323</v>
      </c>
      <c r="H208" s="38">
        <v>402.66666666666663</v>
      </c>
      <c r="I208" s="38">
        <v>398.03333333333325</v>
      </c>
      <c r="J208" s="38">
        <v>415.43333333333322</v>
      </c>
      <c r="K208" s="38">
        <v>420.06666666666655</v>
      </c>
      <c r="L208" s="38">
        <v>424.13333333333321</v>
      </c>
      <c r="M208" s="28">
        <v>416</v>
      </c>
      <c r="N208" s="28">
        <v>407.3</v>
      </c>
      <c r="O208" s="39">
        <v>63416700</v>
      </c>
      <c r="P208" s="40">
        <v>-1.4880092458826929E-2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44651</v>
      </c>
      <c r="E209" s="37">
        <v>1248.4000000000001</v>
      </c>
      <c r="F209" s="37">
        <v>1243.8500000000001</v>
      </c>
      <c r="G209" s="38">
        <v>1235.3500000000004</v>
      </c>
      <c r="H209" s="38">
        <v>1222.3000000000002</v>
      </c>
      <c r="I209" s="38">
        <v>1213.8000000000004</v>
      </c>
      <c r="J209" s="38">
        <v>1256.9000000000003</v>
      </c>
      <c r="K209" s="38">
        <v>1265.3999999999999</v>
      </c>
      <c r="L209" s="38">
        <v>1278.4500000000003</v>
      </c>
      <c r="M209" s="28">
        <v>1252.3499999999999</v>
      </c>
      <c r="N209" s="28">
        <v>1230.8</v>
      </c>
      <c r="O209" s="39">
        <v>3461000</v>
      </c>
      <c r="P209" s="40">
        <v>1.6595682185342929E-2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44651</v>
      </c>
      <c r="E210" s="37">
        <v>1575.4</v>
      </c>
      <c r="F210" s="37">
        <v>1578.4000000000003</v>
      </c>
      <c r="G210" s="38">
        <v>1561.9000000000005</v>
      </c>
      <c r="H210" s="38">
        <v>1548.4000000000003</v>
      </c>
      <c r="I210" s="38">
        <v>1531.9000000000005</v>
      </c>
      <c r="J210" s="38">
        <v>1591.9000000000005</v>
      </c>
      <c r="K210" s="38">
        <v>1608.4</v>
      </c>
      <c r="L210" s="38">
        <v>1621.9000000000005</v>
      </c>
      <c r="M210" s="28">
        <v>1594.9</v>
      </c>
      <c r="N210" s="28">
        <v>1564.9</v>
      </c>
      <c r="O210" s="39">
        <v>943500</v>
      </c>
      <c r="P210" s="40">
        <v>-5.9556441564914027E-2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44651</v>
      </c>
      <c r="E211" s="37">
        <v>604.4</v>
      </c>
      <c r="F211" s="37">
        <v>603.69999999999993</v>
      </c>
      <c r="G211" s="38">
        <v>601.54999999999984</v>
      </c>
      <c r="H211" s="38">
        <v>598.69999999999993</v>
      </c>
      <c r="I211" s="38">
        <v>596.54999999999984</v>
      </c>
      <c r="J211" s="38">
        <v>606.54999999999984</v>
      </c>
      <c r="K211" s="38">
        <v>608.69999999999993</v>
      </c>
      <c r="L211" s="38">
        <v>611.54999999999984</v>
      </c>
      <c r="M211" s="28">
        <v>605.85</v>
      </c>
      <c r="N211" s="28">
        <v>600.85</v>
      </c>
      <c r="O211" s="39">
        <v>30392000</v>
      </c>
      <c r="P211" s="40">
        <v>-2.8214769907656104E-2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44651</v>
      </c>
      <c r="E212" s="37">
        <v>284.95</v>
      </c>
      <c r="F212" s="37">
        <v>287.4666666666667</v>
      </c>
      <c r="G212" s="38">
        <v>279.93333333333339</v>
      </c>
      <c r="H212" s="38">
        <v>274.91666666666669</v>
      </c>
      <c r="I212" s="38">
        <v>267.38333333333338</v>
      </c>
      <c r="J212" s="38">
        <v>292.48333333333341</v>
      </c>
      <c r="K212" s="38">
        <v>300.01666666666671</v>
      </c>
      <c r="L212" s="38">
        <v>305.03333333333342</v>
      </c>
      <c r="M212" s="28">
        <v>295</v>
      </c>
      <c r="N212" s="28">
        <v>282.45</v>
      </c>
      <c r="O212" s="39">
        <v>67476000</v>
      </c>
      <c r="P212" s="40">
        <v>1.870555731690747E-2</v>
      </c>
    </row>
    <row r="213" spans="1:16" ht="12.75" customHeight="1">
      <c r="A213" s="28">
        <v>203</v>
      </c>
      <c r="B213" s="29" t="s">
        <v>47</v>
      </c>
      <c r="C213" s="30" t="s">
        <v>954</v>
      </c>
      <c r="D213" s="31">
        <v>44651</v>
      </c>
      <c r="E213" s="37">
        <v>356.65</v>
      </c>
      <c r="F213" s="37">
        <v>356.5</v>
      </c>
      <c r="G213" s="38">
        <v>353.95</v>
      </c>
      <c r="H213" s="38">
        <v>351.25</v>
      </c>
      <c r="I213" s="38">
        <v>348.7</v>
      </c>
      <c r="J213" s="38">
        <v>359.2</v>
      </c>
      <c r="K213" s="38">
        <v>361.74999999999994</v>
      </c>
      <c r="L213" s="38">
        <v>364.45</v>
      </c>
      <c r="M213" s="28">
        <v>359.05</v>
      </c>
      <c r="N213" s="28">
        <v>353.8</v>
      </c>
      <c r="O213" s="39">
        <v>19241200</v>
      </c>
      <c r="P213" s="40">
        <v>2.2872827081427266E-4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8"/>
      <c r="C216" s="295"/>
      <c r="D216" s="329"/>
      <c r="E216" s="296"/>
      <c r="F216" s="296"/>
      <c r="G216" s="330"/>
      <c r="H216" s="330"/>
      <c r="I216" s="330"/>
      <c r="J216" s="330"/>
      <c r="K216" s="330"/>
      <c r="L216" s="330"/>
      <c r="M216" s="295"/>
      <c r="N216" s="295"/>
      <c r="O216" s="331"/>
      <c r="P216" s="332"/>
    </row>
    <row r="217" spans="1:16" ht="12.75" customHeight="1">
      <c r="A217" s="295"/>
      <c r="B217" s="328"/>
      <c r="C217" s="295"/>
      <c r="D217" s="329"/>
      <c r="E217" s="296"/>
      <c r="F217" s="296"/>
      <c r="G217" s="330"/>
      <c r="H217" s="330"/>
      <c r="I217" s="330"/>
      <c r="J217" s="330"/>
      <c r="K217" s="330"/>
      <c r="L217" s="330"/>
      <c r="M217" s="295"/>
      <c r="N217" s="295"/>
      <c r="O217" s="331"/>
      <c r="P217" s="332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3" sqref="C13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46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44650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6" t="s">
        <v>16</v>
      </c>
      <c r="B8" s="478"/>
      <c r="C8" s="482" t="s">
        <v>20</v>
      </c>
      <c r="D8" s="482" t="s">
        <v>21</v>
      </c>
      <c r="E8" s="473" t="s">
        <v>22</v>
      </c>
      <c r="F8" s="474"/>
      <c r="G8" s="475"/>
      <c r="H8" s="473" t="s">
        <v>23</v>
      </c>
      <c r="I8" s="474"/>
      <c r="J8" s="475"/>
      <c r="K8" s="23"/>
      <c r="L8" s="50"/>
      <c r="M8" s="50"/>
      <c r="N8" s="1"/>
      <c r="O8" s="1"/>
    </row>
    <row r="9" spans="1:15" ht="36" customHeight="1">
      <c r="A9" s="480"/>
      <c r="B9" s="481"/>
      <c r="C9" s="481"/>
      <c r="D9" s="48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17325.3</v>
      </c>
      <c r="D10" s="32">
        <v>17301.55</v>
      </c>
      <c r="E10" s="32">
        <v>17259.449999999997</v>
      </c>
      <c r="F10" s="32">
        <v>17193.599999999999</v>
      </c>
      <c r="G10" s="32">
        <v>17151.499999999996</v>
      </c>
      <c r="H10" s="32">
        <v>17367.399999999998</v>
      </c>
      <c r="I10" s="32">
        <v>17409.499999999996</v>
      </c>
      <c r="J10" s="32">
        <v>17475.349999999999</v>
      </c>
      <c r="K10" s="34">
        <v>17343.650000000001</v>
      </c>
      <c r="L10" s="34">
        <v>17235.7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35847.4</v>
      </c>
      <c r="D11" s="37">
        <v>35777.050000000003</v>
      </c>
      <c r="E11" s="37">
        <v>35576.900000000009</v>
      </c>
      <c r="F11" s="37">
        <v>35306.400000000009</v>
      </c>
      <c r="G11" s="37">
        <v>35106.250000000015</v>
      </c>
      <c r="H11" s="37">
        <v>36047.550000000003</v>
      </c>
      <c r="I11" s="37">
        <v>36247.699999999997</v>
      </c>
      <c r="J11" s="37">
        <v>36518.199999999997</v>
      </c>
      <c r="K11" s="28">
        <v>35977.199999999997</v>
      </c>
      <c r="L11" s="28">
        <v>35506.550000000003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2505.1999999999998</v>
      </c>
      <c r="D12" s="37">
        <v>2516.1333333333337</v>
      </c>
      <c r="E12" s="37">
        <v>2488.8666666666672</v>
      </c>
      <c r="F12" s="37">
        <v>2472.5333333333338</v>
      </c>
      <c r="G12" s="37">
        <v>2445.2666666666673</v>
      </c>
      <c r="H12" s="37">
        <v>2532.4666666666672</v>
      </c>
      <c r="I12" s="37">
        <v>2559.7333333333336</v>
      </c>
      <c r="J12" s="37">
        <v>2576.0666666666671</v>
      </c>
      <c r="K12" s="28">
        <v>2543.4</v>
      </c>
      <c r="L12" s="28">
        <v>2499.8000000000002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4981.3500000000004</v>
      </c>
      <c r="D13" s="37">
        <v>4978.6333333333341</v>
      </c>
      <c r="E13" s="37">
        <v>4968.4666666666681</v>
      </c>
      <c r="F13" s="37">
        <v>4955.5833333333339</v>
      </c>
      <c r="G13" s="37">
        <v>4945.4166666666679</v>
      </c>
      <c r="H13" s="37">
        <v>4991.5166666666682</v>
      </c>
      <c r="I13" s="37">
        <v>5001.6833333333343</v>
      </c>
      <c r="J13" s="37">
        <v>5014.5666666666684</v>
      </c>
      <c r="K13" s="28">
        <v>4988.8</v>
      </c>
      <c r="L13" s="28">
        <v>4965.75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36146.75</v>
      </c>
      <c r="D14" s="37">
        <v>36128.666666666664</v>
      </c>
      <c r="E14" s="37">
        <v>36001.033333333326</v>
      </c>
      <c r="F14" s="37">
        <v>35855.316666666658</v>
      </c>
      <c r="G14" s="37">
        <v>35727.68333333332</v>
      </c>
      <c r="H14" s="37">
        <v>36274.383333333331</v>
      </c>
      <c r="I14" s="37">
        <v>36402.016666666677</v>
      </c>
      <c r="J14" s="37">
        <v>36547.733333333337</v>
      </c>
      <c r="K14" s="28">
        <v>36256.300000000003</v>
      </c>
      <c r="L14" s="28">
        <v>35982.949999999997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4064.3</v>
      </c>
      <c r="D15" s="37">
        <v>4080.75</v>
      </c>
      <c r="E15" s="37">
        <v>4041.95</v>
      </c>
      <c r="F15" s="37">
        <v>4019.6</v>
      </c>
      <c r="G15" s="37">
        <v>3980.7999999999997</v>
      </c>
      <c r="H15" s="37">
        <v>4103.1000000000004</v>
      </c>
      <c r="I15" s="37">
        <v>4141.8999999999996</v>
      </c>
      <c r="J15" s="37">
        <v>4164.25</v>
      </c>
      <c r="K15" s="28">
        <v>4119.55</v>
      </c>
      <c r="L15" s="28">
        <v>4058.4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8044.95</v>
      </c>
      <c r="D16" s="37">
        <v>8055.6166666666659</v>
      </c>
      <c r="E16" s="37">
        <v>8010.7833333333319</v>
      </c>
      <c r="F16" s="37">
        <v>7976.6166666666659</v>
      </c>
      <c r="G16" s="37">
        <v>7931.7833333333319</v>
      </c>
      <c r="H16" s="37">
        <v>8089.7833333333319</v>
      </c>
      <c r="I16" s="37">
        <v>8134.6166666666659</v>
      </c>
      <c r="J16" s="37">
        <v>8168.7833333333319</v>
      </c>
      <c r="K16" s="28">
        <v>8100.45</v>
      </c>
      <c r="L16" s="28">
        <v>8021.45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2128.5500000000002</v>
      </c>
      <c r="D17" s="37">
        <v>2111.3666666666668</v>
      </c>
      <c r="E17" s="37">
        <v>2087.4333333333334</v>
      </c>
      <c r="F17" s="37">
        <v>2046.3166666666666</v>
      </c>
      <c r="G17" s="37">
        <v>2022.3833333333332</v>
      </c>
      <c r="H17" s="37">
        <v>2152.4833333333336</v>
      </c>
      <c r="I17" s="37">
        <v>2176.416666666667</v>
      </c>
      <c r="J17" s="37">
        <v>2217.5333333333338</v>
      </c>
      <c r="K17" s="28">
        <v>2135.3000000000002</v>
      </c>
      <c r="L17" s="28">
        <v>2070.25</v>
      </c>
      <c r="M17" s="28">
        <v>7.2511799999999997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1215.6500000000001</v>
      </c>
      <c r="D18" s="37">
        <v>1216.9333333333334</v>
      </c>
      <c r="E18" s="37">
        <v>1203.3666666666668</v>
      </c>
      <c r="F18" s="37">
        <v>1191.0833333333335</v>
      </c>
      <c r="G18" s="37">
        <v>1177.5166666666669</v>
      </c>
      <c r="H18" s="37">
        <v>1229.2166666666667</v>
      </c>
      <c r="I18" s="37">
        <v>1242.7833333333333</v>
      </c>
      <c r="J18" s="37">
        <v>1255.0666666666666</v>
      </c>
      <c r="K18" s="28">
        <v>1230.5</v>
      </c>
      <c r="L18" s="28">
        <v>1204.6500000000001</v>
      </c>
      <c r="M18" s="28">
        <v>6.0011599999999996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922.35</v>
      </c>
      <c r="D19" s="37">
        <v>921.7833333333333</v>
      </c>
      <c r="E19" s="37">
        <v>910.56666666666661</v>
      </c>
      <c r="F19" s="37">
        <v>898.7833333333333</v>
      </c>
      <c r="G19" s="37">
        <v>887.56666666666661</v>
      </c>
      <c r="H19" s="37">
        <v>933.56666666666661</v>
      </c>
      <c r="I19" s="37">
        <v>944.7833333333333</v>
      </c>
      <c r="J19" s="37">
        <v>956.56666666666661</v>
      </c>
      <c r="K19" s="28">
        <v>933</v>
      </c>
      <c r="L19" s="28">
        <v>910</v>
      </c>
      <c r="M19" s="28">
        <v>7.1007899999999999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1917.25</v>
      </c>
      <c r="D20" s="37">
        <v>1911.2166666666665</v>
      </c>
      <c r="E20" s="37">
        <v>1891.5333333333328</v>
      </c>
      <c r="F20" s="37">
        <v>1865.8166666666664</v>
      </c>
      <c r="G20" s="37">
        <v>1846.1333333333328</v>
      </c>
      <c r="H20" s="37">
        <v>1936.9333333333329</v>
      </c>
      <c r="I20" s="37">
        <v>1956.6166666666668</v>
      </c>
      <c r="J20" s="37">
        <v>1982.333333333333</v>
      </c>
      <c r="K20" s="28">
        <v>1930.9</v>
      </c>
      <c r="L20" s="28">
        <v>1885.5</v>
      </c>
      <c r="M20" s="28">
        <v>17.150980000000001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1923.3</v>
      </c>
      <c r="D21" s="37">
        <v>1924.7666666666667</v>
      </c>
      <c r="E21" s="37">
        <v>1902.5333333333333</v>
      </c>
      <c r="F21" s="37">
        <v>1881.7666666666667</v>
      </c>
      <c r="G21" s="37">
        <v>1859.5333333333333</v>
      </c>
      <c r="H21" s="37">
        <v>1945.5333333333333</v>
      </c>
      <c r="I21" s="37">
        <v>1967.7666666666664</v>
      </c>
      <c r="J21" s="37">
        <v>1988.5333333333333</v>
      </c>
      <c r="K21" s="28">
        <v>1947</v>
      </c>
      <c r="L21" s="28">
        <v>1904</v>
      </c>
      <c r="M21" s="28">
        <v>4.8191300000000004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761.95</v>
      </c>
      <c r="D22" s="37">
        <v>755.63333333333321</v>
      </c>
      <c r="E22" s="37">
        <v>744.36666666666645</v>
      </c>
      <c r="F22" s="37">
        <v>726.78333333333319</v>
      </c>
      <c r="G22" s="37">
        <v>715.51666666666642</v>
      </c>
      <c r="H22" s="37">
        <v>773.21666666666647</v>
      </c>
      <c r="I22" s="37">
        <v>784.48333333333335</v>
      </c>
      <c r="J22" s="37">
        <v>802.06666666666649</v>
      </c>
      <c r="K22" s="28">
        <v>766.9</v>
      </c>
      <c r="L22" s="28">
        <v>738.05</v>
      </c>
      <c r="M22" s="28">
        <v>114.23551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2180.8000000000002</v>
      </c>
      <c r="D23" s="37">
        <v>2153.6</v>
      </c>
      <c r="E23" s="37">
        <v>2117.1999999999998</v>
      </c>
      <c r="F23" s="37">
        <v>2053.6</v>
      </c>
      <c r="G23" s="37">
        <v>2017.1999999999998</v>
      </c>
      <c r="H23" s="37">
        <v>2217.1999999999998</v>
      </c>
      <c r="I23" s="37">
        <v>2253.6000000000004</v>
      </c>
      <c r="J23" s="37">
        <v>2317.1999999999998</v>
      </c>
      <c r="K23" s="28">
        <v>2190</v>
      </c>
      <c r="L23" s="28">
        <v>2090</v>
      </c>
      <c r="M23" s="28">
        <v>2.3990999999999998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2461.5500000000002</v>
      </c>
      <c r="D24" s="37">
        <v>2462.5333333333333</v>
      </c>
      <c r="E24" s="37">
        <v>2429.0166666666664</v>
      </c>
      <c r="F24" s="37">
        <v>2396.4833333333331</v>
      </c>
      <c r="G24" s="37">
        <v>2362.9666666666662</v>
      </c>
      <c r="H24" s="37">
        <v>2495.0666666666666</v>
      </c>
      <c r="I24" s="37">
        <v>2528.5833333333339</v>
      </c>
      <c r="J24" s="37">
        <v>2561.1166666666668</v>
      </c>
      <c r="K24" s="28">
        <v>2496.0500000000002</v>
      </c>
      <c r="L24" s="28">
        <v>2430</v>
      </c>
      <c r="M24" s="28">
        <v>1.54636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107.35</v>
      </c>
      <c r="D25" s="37">
        <v>107.63333333333333</v>
      </c>
      <c r="E25" s="37">
        <v>106.46666666666665</v>
      </c>
      <c r="F25" s="37">
        <v>105.58333333333333</v>
      </c>
      <c r="G25" s="37">
        <v>104.41666666666666</v>
      </c>
      <c r="H25" s="37">
        <v>108.51666666666665</v>
      </c>
      <c r="I25" s="37">
        <v>109.68333333333334</v>
      </c>
      <c r="J25" s="37">
        <v>110.56666666666665</v>
      </c>
      <c r="K25" s="28">
        <v>108.8</v>
      </c>
      <c r="L25" s="28">
        <v>106.75</v>
      </c>
      <c r="M25" s="28">
        <v>30.532260000000001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303.35000000000002</v>
      </c>
      <c r="D26" s="37">
        <v>301.45</v>
      </c>
      <c r="E26" s="37">
        <v>298.39999999999998</v>
      </c>
      <c r="F26" s="37">
        <v>293.45</v>
      </c>
      <c r="G26" s="37">
        <v>290.39999999999998</v>
      </c>
      <c r="H26" s="37">
        <v>306.39999999999998</v>
      </c>
      <c r="I26" s="37">
        <v>309.45000000000005</v>
      </c>
      <c r="J26" s="37">
        <v>314.39999999999998</v>
      </c>
      <c r="K26" s="28">
        <v>304.5</v>
      </c>
      <c r="L26" s="28">
        <v>296.5</v>
      </c>
      <c r="M26" s="28">
        <v>27.890029999999999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1890.2</v>
      </c>
      <c r="D27" s="37">
        <v>1897.05</v>
      </c>
      <c r="E27" s="37">
        <v>1868.1499999999999</v>
      </c>
      <c r="F27" s="37">
        <v>1846.1</v>
      </c>
      <c r="G27" s="37">
        <v>1817.1999999999998</v>
      </c>
      <c r="H27" s="37">
        <v>1919.1</v>
      </c>
      <c r="I27" s="37">
        <v>1948</v>
      </c>
      <c r="J27" s="37">
        <v>1970.05</v>
      </c>
      <c r="K27" s="28">
        <v>1925.95</v>
      </c>
      <c r="L27" s="28">
        <v>1875</v>
      </c>
      <c r="M27" s="28">
        <v>0.37846999999999997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760.25</v>
      </c>
      <c r="D28" s="37">
        <v>760.75</v>
      </c>
      <c r="E28" s="37">
        <v>752.5</v>
      </c>
      <c r="F28" s="37">
        <v>744.75</v>
      </c>
      <c r="G28" s="37">
        <v>736.5</v>
      </c>
      <c r="H28" s="37">
        <v>768.5</v>
      </c>
      <c r="I28" s="37">
        <v>776.75</v>
      </c>
      <c r="J28" s="37">
        <v>784.5</v>
      </c>
      <c r="K28" s="28">
        <v>769</v>
      </c>
      <c r="L28" s="28">
        <v>753</v>
      </c>
      <c r="M28" s="28">
        <v>2.5106199999999999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3660.5</v>
      </c>
      <c r="D29" s="37">
        <v>3644.1</v>
      </c>
      <c r="E29" s="37">
        <v>3619.45</v>
      </c>
      <c r="F29" s="37">
        <v>3578.4</v>
      </c>
      <c r="G29" s="37">
        <v>3553.75</v>
      </c>
      <c r="H29" s="37">
        <v>3685.1499999999996</v>
      </c>
      <c r="I29" s="37">
        <v>3709.8</v>
      </c>
      <c r="J29" s="37">
        <v>3750.8499999999995</v>
      </c>
      <c r="K29" s="28">
        <v>3668.75</v>
      </c>
      <c r="L29" s="28">
        <v>3603.05</v>
      </c>
      <c r="M29" s="28">
        <v>1.3693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540</v>
      </c>
      <c r="D30" s="37">
        <v>542.23333333333335</v>
      </c>
      <c r="E30" s="37">
        <v>536.51666666666665</v>
      </c>
      <c r="F30" s="37">
        <v>533.0333333333333</v>
      </c>
      <c r="G30" s="37">
        <v>527.31666666666661</v>
      </c>
      <c r="H30" s="37">
        <v>545.7166666666667</v>
      </c>
      <c r="I30" s="37">
        <v>551.43333333333339</v>
      </c>
      <c r="J30" s="37">
        <v>554.91666666666674</v>
      </c>
      <c r="K30" s="28">
        <v>547.95000000000005</v>
      </c>
      <c r="L30" s="28">
        <v>538.75</v>
      </c>
      <c r="M30" s="28">
        <v>7.9060499999999996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302.45</v>
      </c>
      <c r="D31" s="37">
        <v>299.58333333333331</v>
      </c>
      <c r="E31" s="37">
        <v>295.91666666666663</v>
      </c>
      <c r="F31" s="37">
        <v>289.38333333333333</v>
      </c>
      <c r="G31" s="37">
        <v>285.71666666666664</v>
      </c>
      <c r="H31" s="37">
        <v>306.11666666666662</v>
      </c>
      <c r="I31" s="37">
        <v>309.78333333333325</v>
      </c>
      <c r="J31" s="37">
        <v>316.31666666666661</v>
      </c>
      <c r="K31" s="28">
        <v>303.25</v>
      </c>
      <c r="L31" s="28">
        <v>293.05</v>
      </c>
      <c r="M31" s="28">
        <v>81.936639999999997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4613.75</v>
      </c>
      <c r="D32" s="37">
        <v>4636.7666666666664</v>
      </c>
      <c r="E32" s="37">
        <v>4576.0333333333328</v>
      </c>
      <c r="F32" s="37">
        <v>4538.3166666666666</v>
      </c>
      <c r="G32" s="37">
        <v>4477.583333333333</v>
      </c>
      <c r="H32" s="37">
        <v>4674.4833333333327</v>
      </c>
      <c r="I32" s="37">
        <v>4735.2166666666662</v>
      </c>
      <c r="J32" s="37">
        <v>4772.9333333333325</v>
      </c>
      <c r="K32" s="28">
        <v>4697.5</v>
      </c>
      <c r="L32" s="28">
        <v>4599.05</v>
      </c>
      <c r="M32" s="28">
        <v>7.7839099999999997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189.9</v>
      </c>
      <c r="D33" s="37">
        <v>190.54999999999998</v>
      </c>
      <c r="E33" s="37">
        <v>187.69999999999996</v>
      </c>
      <c r="F33" s="37">
        <v>185.49999999999997</v>
      </c>
      <c r="G33" s="37">
        <v>182.64999999999995</v>
      </c>
      <c r="H33" s="37">
        <v>192.74999999999997</v>
      </c>
      <c r="I33" s="37">
        <v>195.6</v>
      </c>
      <c r="J33" s="37">
        <v>197.79999999999998</v>
      </c>
      <c r="K33" s="28">
        <v>193.4</v>
      </c>
      <c r="L33" s="28">
        <v>188.35</v>
      </c>
      <c r="M33" s="28">
        <v>28.6722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114.1</v>
      </c>
      <c r="D34" s="37">
        <v>114.51666666666665</v>
      </c>
      <c r="E34" s="37">
        <v>113.18333333333331</v>
      </c>
      <c r="F34" s="37">
        <v>112.26666666666665</v>
      </c>
      <c r="G34" s="37">
        <v>110.93333333333331</v>
      </c>
      <c r="H34" s="37">
        <v>115.43333333333331</v>
      </c>
      <c r="I34" s="37">
        <v>116.76666666666665</v>
      </c>
      <c r="J34" s="37">
        <v>117.68333333333331</v>
      </c>
      <c r="K34" s="28">
        <v>115.85</v>
      </c>
      <c r="L34" s="28">
        <v>113.6</v>
      </c>
      <c r="M34" s="28">
        <v>91.228560000000002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3042.6</v>
      </c>
      <c r="D35" s="37">
        <v>3047.6666666666665</v>
      </c>
      <c r="E35" s="37">
        <v>3007.6333333333332</v>
      </c>
      <c r="F35" s="37">
        <v>2972.6666666666665</v>
      </c>
      <c r="G35" s="37">
        <v>2932.6333333333332</v>
      </c>
      <c r="H35" s="37">
        <v>3082.6333333333332</v>
      </c>
      <c r="I35" s="37">
        <v>3122.666666666667</v>
      </c>
      <c r="J35" s="37">
        <v>3157.6333333333332</v>
      </c>
      <c r="K35" s="28">
        <v>3087.7</v>
      </c>
      <c r="L35" s="28">
        <v>3012.7</v>
      </c>
      <c r="M35" s="28">
        <v>11.20936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2006.4</v>
      </c>
      <c r="D36" s="37">
        <v>1996.95</v>
      </c>
      <c r="E36" s="37">
        <v>1974.5</v>
      </c>
      <c r="F36" s="37">
        <v>1942.6</v>
      </c>
      <c r="G36" s="37">
        <v>1920.1499999999999</v>
      </c>
      <c r="H36" s="37">
        <v>2028.8500000000001</v>
      </c>
      <c r="I36" s="37">
        <v>2051.3000000000002</v>
      </c>
      <c r="J36" s="37">
        <v>2083.2000000000003</v>
      </c>
      <c r="K36" s="28">
        <v>2019.4</v>
      </c>
      <c r="L36" s="28">
        <v>1965.05</v>
      </c>
      <c r="M36" s="28">
        <v>2.34999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692.95</v>
      </c>
      <c r="D37" s="37">
        <v>695.65</v>
      </c>
      <c r="E37" s="37">
        <v>676.3</v>
      </c>
      <c r="F37" s="37">
        <v>659.65</v>
      </c>
      <c r="G37" s="37">
        <v>640.29999999999995</v>
      </c>
      <c r="H37" s="37">
        <v>712.3</v>
      </c>
      <c r="I37" s="37">
        <v>731.65000000000009</v>
      </c>
      <c r="J37" s="37">
        <v>748.3</v>
      </c>
      <c r="K37" s="28">
        <v>715</v>
      </c>
      <c r="L37" s="28">
        <v>679</v>
      </c>
      <c r="M37" s="28">
        <v>41.058660000000003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4006.1</v>
      </c>
      <c r="D38" s="37">
        <v>4009.6333333333332</v>
      </c>
      <c r="E38" s="37">
        <v>3981.4666666666662</v>
      </c>
      <c r="F38" s="37">
        <v>3956.833333333333</v>
      </c>
      <c r="G38" s="37">
        <v>3928.6666666666661</v>
      </c>
      <c r="H38" s="37">
        <v>4034.2666666666664</v>
      </c>
      <c r="I38" s="37">
        <v>4062.4333333333334</v>
      </c>
      <c r="J38" s="37">
        <v>4087.0666666666666</v>
      </c>
      <c r="K38" s="28">
        <v>4037.8</v>
      </c>
      <c r="L38" s="28">
        <v>3985</v>
      </c>
      <c r="M38" s="28">
        <v>3.97614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737.8</v>
      </c>
      <c r="D39" s="37">
        <v>736.81666666666661</v>
      </c>
      <c r="E39" s="37">
        <v>731.98333333333323</v>
      </c>
      <c r="F39" s="37">
        <v>726.16666666666663</v>
      </c>
      <c r="G39" s="37">
        <v>721.33333333333326</v>
      </c>
      <c r="H39" s="37">
        <v>742.63333333333321</v>
      </c>
      <c r="I39" s="37">
        <v>747.4666666666667</v>
      </c>
      <c r="J39" s="37">
        <v>753.28333333333319</v>
      </c>
      <c r="K39" s="28">
        <v>741.65</v>
      </c>
      <c r="L39" s="28">
        <v>731</v>
      </c>
      <c r="M39" s="28">
        <v>61.741370000000003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3689.1</v>
      </c>
      <c r="D40" s="37">
        <v>3694.9833333333336</v>
      </c>
      <c r="E40" s="37">
        <v>3654.9666666666672</v>
      </c>
      <c r="F40" s="37">
        <v>3620.8333333333335</v>
      </c>
      <c r="G40" s="37">
        <v>3580.8166666666671</v>
      </c>
      <c r="H40" s="37">
        <v>3729.1166666666672</v>
      </c>
      <c r="I40" s="37">
        <v>3769.1333333333337</v>
      </c>
      <c r="J40" s="37">
        <v>3803.2666666666673</v>
      </c>
      <c r="K40" s="28">
        <v>3735</v>
      </c>
      <c r="L40" s="28">
        <v>3660.85</v>
      </c>
      <c r="M40" s="28">
        <v>3.7692899999999998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7039.35</v>
      </c>
      <c r="D41" s="37">
        <v>7027.95</v>
      </c>
      <c r="E41" s="37">
        <v>6995.9</v>
      </c>
      <c r="F41" s="37">
        <v>6952.45</v>
      </c>
      <c r="G41" s="37">
        <v>6920.4</v>
      </c>
      <c r="H41" s="37">
        <v>7071.4</v>
      </c>
      <c r="I41" s="37">
        <v>7103.4500000000007</v>
      </c>
      <c r="J41" s="37">
        <v>7146.9</v>
      </c>
      <c r="K41" s="28">
        <v>7060</v>
      </c>
      <c r="L41" s="28">
        <v>6984.5</v>
      </c>
      <c r="M41" s="28">
        <v>7.1595000000000004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16501.7</v>
      </c>
      <c r="D42" s="37">
        <v>16514.95</v>
      </c>
      <c r="E42" s="37">
        <v>16409.900000000001</v>
      </c>
      <c r="F42" s="37">
        <v>16318.100000000002</v>
      </c>
      <c r="G42" s="37">
        <v>16213.050000000003</v>
      </c>
      <c r="H42" s="37">
        <v>16606.75</v>
      </c>
      <c r="I42" s="37">
        <v>16711.799999999996</v>
      </c>
      <c r="J42" s="37">
        <v>16803.599999999999</v>
      </c>
      <c r="K42" s="28">
        <v>16620</v>
      </c>
      <c r="L42" s="28">
        <v>16423.150000000001</v>
      </c>
      <c r="M42" s="28">
        <v>1.9813799999999999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5047.6000000000004</v>
      </c>
      <c r="D43" s="37">
        <v>5059.2</v>
      </c>
      <c r="E43" s="37">
        <v>4998.3999999999996</v>
      </c>
      <c r="F43" s="37">
        <v>4949.2</v>
      </c>
      <c r="G43" s="37">
        <v>4888.3999999999996</v>
      </c>
      <c r="H43" s="37">
        <v>5108.3999999999996</v>
      </c>
      <c r="I43" s="37">
        <v>5169.2000000000007</v>
      </c>
      <c r="J43" s="37">
        <v>5218.3999999999996</v>
      </c>
      <c r="K43" s="28">
        <v>5120</v>
      </c>
      <c r="L43" s="28">
        <v>5010</v>
      </c>
      <c r="M43" s="28">
        <v>0.39505000000000001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2101.5500000000002</v>
      </c>
      <c r="D44" s="37">
        <v>2093.8333333333335</v>
      </c>
      <c r="E44" s="37">
        <v>2062.666666666667</v>
      </c>
      <c r="F44" s="37">
        <v>2023.7833333333333</v>
      </c>
      <c r="G44" s="37">
        <v>1992.6166666666668</v>
      </c>
      <c r="H44" s="37">
        <v>2132.7166666666672</v>
      </c>
      <c r="I44" s="37">
        <v>2163.8833333333341</v>
      </c>
      <c r="J44" s="37">
        <v>2202.7666666666673</v>
      </c>
      <c r="K44" s="28">
        <v>2125</v>
      </c>
      <c r="L44" s="28">
        <v>2054.9499999999998</v>
      </c>
      <c r="M44" s="28">
        <v>2.71766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295.2</v>
      </c>
      <c r="D45" s="37">
        <v>294.98333333333329</v>
      </c>
      <c r="E45" s="37">
        <v>290.61666666666656</v>
      </c>
      <c r="F45" s="37">
        <v>286.03333333333325</v>
      </c>
      <c r="G45" s="37">
        <v>281.66666666666652</v>
      </c>
      <c r="H45" s="37">
        <v>299.56666666666661</v>
      </c>
      <c r="I45" s="37">
        <v>303.93333333333328</v>
      </c>
      <c r="J45" s="37">
        <v>308.51666666666665</v>
      </c>
      <c r="K45" s="28">
        <v>299.35000000000002</v>
      </c>
      <c r="L45" s="28">
        <v>290.39999999999998</v>
      </c>
      <c r="M45" s="28">
        <v>80.062730000000002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111.55</v>
      </c>
      <c r="D46" s="37">
        <v>111.78333333333332</v>
      </c>
      <c r="E46" s="37">
        <v>110.46666666666664</v>
      </c>
      <c r="F46" s="37">
        <v>109.38333333333333</v>
      </c>
      <c r="G46" s="37">
        <v>108.06666666666665</v>
      </c>
      <c r="H46" s="37">
        <v>112.86666666666663</v>
      </c>
      <c r="I46" s="37">
        <v>114.18333333333332</v>
      </c>
      <c r="J46" s="37">
        <v>115.26666666666662</v>
      </c>
      <c r="K46" s="28">
        <v>113.1</v>
      </c>
      <c r="L46" s="28">
        <v>110.7</v>
      </c>
      <c r="M46" s="28">
        <v>323.59109000000001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45.4</v>
      </c>
      <c r="D47" s="37">
        <v>45.666666666666664</v>
      </c>
      <c r="E47" s="37">
        <v>44.783333333333331</v>
      </c>
      <c r="F47" s="37">
        <v>44.166666666666664</v>
      </c>
      <c r="G47" s="37">
        <v>43.283333333333331</v>
      </c>
      <c r="H47" s="37">
        <v>46.283333333333331</v>
      </c>
      <c r="I47" s="37">
        <v>47.166666666666671</v>
      </c>
      <c r="J47" s="37">
        <v>47.783333333333331</v>
      </c>
      <c r="K47" s="28">
        <v>46.55</v>
      </c>
      <c r="L47" s="28">
        <v>45.05</v>
      </c>
      <c r="M47" s="28">
        <v>46.891480000000001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1952.75</v>
      </c>
      <c r="D48" s="37">
        <v>1952.4666666666665</v>
      </c>
      <c r="E48" s="37">
        <v>1927.633333333333</v>
      </c>
      <c r="F48" s="37">
        <v>1902.5166666666664</v>
      </c>
      <c r="G48" s="37">
        <v>1877.6833333333329</v>
      </c>
      <c r="H48" s="37">
        <v>1977.583333333333</v>
      </c>
      <c r="I48" s="37">
        <v>2002.4166666666665</v>
      </c>
      <c r="J48" s="37">
        <v>2027.5333333333331</v>
      </c>
      <c r="K48" s="28">
        <v>1977.3</v>
      </c>
      <c r="L48" s="28">
        <v>1927.35</v>
      </c>
      <c r="M48" s="28">
        <v>5.96225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687.35</v>
      </c>
      <c r="D49" s="37">
        <v>689.36666666666667</v>
      </c>
      <c r="E49" s="37">
        <v>681.73333333333335</v>
      </c>
      <c r="F49" s="37">
        <v>676.11666666666667</v>
      </c>
      <c r="G49" s="37">
        <v>668.48333333333335</v>
      </c>
      <c r="H49" s="37">
        <v>694.98333333333335</v>
      </c>
      <c r="I49" s="37">
        <v>702.61666666666679</v>
      </c>
      <c r="J49" s="37">
        <v>708.23333333333335</v>
      </c>
      <c r="K49" s="28">
        <v>697</v>
      </c>
      <c r="L49" s="28">
        <v>683.75</v>
      </c>
      <c r="M49" s="28">
        <v>9.9403900000000007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207.4</v>
      </c>
      <c r="D50" s="37">
        <v>207.16666666666666</v>
      </c>
      <c r="E50" s="37">
        <v>205.73333333333332</v>
      </c>
      <c r="F50" s="37">
        <v>204.06666666666666</v>
      </c>
      <c r="G50" s="37">
        <v>202.63333333333333</v>
      </c>
      <c r="H50" s="37">
        <v>208.83333333333331</v>
      </c>
      <c r="I50" s="37">
        <v>210.26666666666665</v>
      </c>
      <c r="J50" s="37">
        <v>211.93333333333331</v>
      </c>
      <c r="K50" s="28">
        <v>208.6</v>
      </c>
      <c r="L50" s="28">
        <v>205.5</v>
      </c>
      <c r="M50" s="28">
        <v>40.346890000000002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707.95</v>
      </c>
      <c r="D51" s="37">
        <v>705.86666666666679</v>
      </c>
      <c r="E51" s="37">
        <v>702.13333333333355</v>
      </c>
      <c r="F51" s="37">
        <v>696.31666666666672</v>
      </c>
      <c r="G51" s="37">
        <v>692.58333333333348</v>
      </c>
      <c r="H51" s="37">
        <v>711.68333333333362</v>
      </c>
      <c r="I51" s="37">
        <v>715.41666666666674</v>
      </c>
      <c r="J51" s="37">
        <v>721.23333333333369</v>
      </c>
      <c r="K51" s="28">
        <v>709.6</v>
      </c>
      <c r="L51" s="28">
        <v>700.05</v>
      </c>
      <c r="M51" s="28">
        <v>5.9551800000000004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49.1</v>
      </c>
      <c r="D52" s="37">
        <v>49.4</v>
      </c>
      <c r="E52" s="37">
        <v>48.5</v>
      </c>
      <c r="F52" s="37">
        <v>47.9</v>
      </c>
      <c r="G52" s="37">
        <v>47</v>
      </c>
      <c r="H52" s="37">
        <v>50</v>
      </c>
      <c r="I52" s="37">
        <v>50.899999999999991</v>
      </c>
      <c r="J52" s="37">
        <v>51.5</v>
      </c>
      <c r="K52" s="28">
        <v>50.3</v>
      </c>
      <c r="L52" s="28">
        <v>48.8</v>
      </c>
      <c r="M52" s="28">
        <v>247.51770999999999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358.45</v>
      </c>
      <c r="D53" s="37">
        <v>359.59999999999997</v>
      </c>
      <c r="E53" s="37">
        <v>356.79999999999995</v>
      </c>
      <c r="F53" s="37">
        <v>355.15</v>
      </c>
      <c r="G53" s="37">
        <v>352.34999999999997</v>
      </c>
      <c r="H53" s="37">
        <v>361.24999999999994</v>
      </c>
      <c r="I53" s="37">
        <v>364.05</v>
      </c>
      <c r="J53" s="37">
        <v>365.69999999999993</v>
      </c>
      <c r="K53" s="28">
        <v>362.4</v>
      </c>
      <c r="L53" s="28">
        <v>357.95</v>
      </c>
      <c r="M53" s="28">
        <v>57.086640000000003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754.95</v>
      </c>
      <c r="D54" s="37">
        <v>751.65</v>
      </c>
      <c r="E54" s="37">
        <v>740.3</v>
      </c>
      <c r="F54" s="37">
        <v>725.65</v>
      </c>
      <c r="G54" s="37">
        <v>714.3</v>
      </c>
      <c r="H54" s="37">
        <v>766.3</v>
      </c>
      <c r="I54" s="37">
        <v>777.65000000000009</v>
      </c>
      <c r="J54" s="37">
        <v>792.3</v>
      </c>
      <c r="K54" s="28">
        <v>763</v>
      </c>
      <c r="L54" s="28">
        <v>737</v>
      </c>
      <c r="M54" s="28">
        <v>158.33573000000001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343.45</v>
      </c>
      <c r="D55" s="37">
        <v>344.90000000000003</v>
      </c>
      <c r="E55" s="37">
        <v>340.55000000000007</v>
      </c>
      <c r="F55" s="37">
        <v>337.65000000000003</v>
      </c>
      <c r="G55" s="37">
        <v>333.30000000000007</v>
      </c>
      <c r="H55" s="37">
        <v>347.80000000000007</v>
      </c>
      <c r="I55" s="37">
        <v>352.15000000000009</v>
      </c>
      <c r="J55" s="37">
        <v>355.05000000000007</v>
      </c>
      <c r="K55" s="28">
        <v>349.25</v>
      </c>
      <c r="L55" s="28">
        <v>342</v>
      </c>
      <c r="M55" s="28">
        <v>11.451700000000001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14107.3</v>
      </c>
      <c r="D56" s="37">
        <v>14119.1</v>
      </c>
      <c r="E56" s="37">
        <v>14018.2</v>
      </c>
      <c r="F56" s="37">
        <v>13929.1</v>
      </c>
      <c r="G56" s="37">
        <v>13828.2</v>
      </c>
      <c r="H56" s="37">
        <v>14208.2</v>
      </c>
      <c r="I56" s="37">
        <v>14309.099999999999</v>
      </c>
      <c r="J56" s="37">
        <v>14398.2</v>
      </c>
      <c r="K56" s="28">
        <v>14220</v>
      </c>
      <c r="L56" s="28">
        <v>14030</v>
      </c>
      <c r="M56" s="28">
        <v>0.22986000000000001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3103.8</v>
      </c>
      <c r="D57" s="37">
        <v>3109.3333333333335</v>
      </c>
      <c r="E57" s="37">
        <v>3084.666666666667</v>
      </c>
      <c r="F57" s="37">
        <v>3065.5333333333333</v>
      </c>
      <c r="G57" s="37">
        <v>3040.8666666666668</v>
      </c>
      <c r="H57" s="37">
        <v>3128.4666666666672</v>
      </c>
      <c r="I57" s="37">
        <v>3153.1333333333341</v>
      </c>
      <c r="J57" s="37">
        <v>3172.2666666666673</v>
      </c>
      <c r="K57" s="28">
        <v>3134</v>
      </c>
      <c r="L57" s="28">
        <v>3090.2</v>
      </c>
      <c r="M57" s="28">
        <v>3.5931799999999998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903.6</v>
      </c>
      <c r="D58" s="37">
        <v>890.68333333333339</v>
      </c>
      <c r="E58" s="37">
        <v>867.91666666666674</v>
      </c>
      <c r="F58" s="37">
        <v>832.23333333333335</v>
      </c>
      <c r="G58" s="37">
        <v>809.4666666666667</v>
      </c>
      <c r="H58" s="37">
        <v>926.36666666666679</v>
      </c>
      <c r="I58" s="37">
        <v>949.13333333333344</v>
      </c>
      <c r="J58" s="37">
        <v>984.81666666666683</v>
      </c>
      <c r="K58" s="28">
        <v>913.45</v>
      </c>
      <c r="L58" s="28">
        <v>855</v>
      </c>
      <c r="M58" s="28">
        <v>20.02872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228.45</v>
      </c>
      <c r="D59" s="37">
        <v>229</v>
      </c>
      <c r="E59" s="37">
        <v>225.75</v>
      </c>
      <c r="F59" s="37">
        <v>223.05</v>
      </c>
      <c r="G59" s="37">
        <v>219.8</v>
      </c>
      <c r="H59" s="37">
        <v>231.7</v>
      </c>
      <c r="I59" s="37">
        <v>234.95</v>
      </c>
      <c r="J59" s="37">
        <v>237.64999999999998</v>
      </c>
      <c r="K59" s="28">
        <v>232.25</v>
      </c>
      <c r="L59" s="28">
        <v>226.3</v>
      </c>
      <c r="M59" s="28">
        <v>93.751270000000005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100.1</v>
      </c>
      <c r="D60" s="37">
        <v>100.59999999999998</v>
      </c>
      <c r="E60" s="37">
        <v>99.399999999999963</v>
      </c>
      <c r="F60" s="37">
        <v>98.699999999999989</v>
      </c>
      <c r="G60" s="37">
        <v>97.499999999999972</v>
      </c>
      <c r="H60" s="37">
        <v>101.29999999999995</v>
      </c>
      <c r="I60" s="37">
        <v>102.49999999999997</v>
      </c>
      <c r="J60" s="37">
        <v>103.19999999999995</v>
      </c>
      <c r="K60" s="28">
        <v>101.8</v>
      </c>
      <c r="L60" s="28">
        <v>99.9</v>
      </c>
      <c r="M60" s="28">
        <v>16.673929999999999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715.2</v>
      </c>
      <c r="D61" s="37">
        <v>717.73333333333346</v>
      </c>
      <c r="E61" s="37">
        <v>703.6166666666669</v>
      </c>
      <c r="F61" s="37">
        <v>692.03333333333342</v>
      </c>
      <c r="G61" s="37">
        <v>677.91666666666686</v>
      </c>
      <c r="H61" s="37">
        <v>729.31666666666695</v>
      </c>
      <c r="I61" s="37">
        <v>743.43333333333351</v>
      </c>
      <c r="J61" s="37">
        <v>755.01666666666699</v>
      </c>
      <c r="K61" s="28">
        <v>731.85</v>
      </c>
      <c r="L61" s="28">
        <v>706.15</v>
      </c>
      <c r="M61" s="28">
        <v>18.886009999999999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1038.8499999999999</v>
      </c>
      <c r="D62" s="37">
        <v>1033.3500000000001</v>
      </c>
      <c r="E62" s="37">
        <v>1025.7000000000003</v>
      </c>
      <c r="F62" s="37">
        <v>1012.5500000000002</v>
      </c>
      <c r="G62" s="37">
        <v>1004.9000000000003</v>
      </c>
      <c r="H62" s="37">
        <v>1046.5000000000002</v>
      </c>
      <c r="I62" s="37">
        <v>1054.1500000000003</v>
      </c>
      <c r="J62" s="37">
        <v>1067.3000000000002</v>
      </c>
      <c r="K62" s="28">
        <v>1041</v>
      </c>
      <c r="L62" s="28">
        <v>1020.2</v>
      </c>
      <c r="M62" s="28">
        <v>31.94089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126.35</v>
      </c>
      <c r="D63" s="37">
        <v>126.14999999999999</v>
      </c>
      <c r="E63" s="37">
        <v>125.04999999999998</v>
      </c>
      <c r="F63" s="37">
        <v>123.74999999999999</v>
      </c>
      <c r="G63" s="37">
        <v>122.64999999999998</v>
      </c>
      <c r="H63" s="37">
        <v>127.44999999999999</v>
      </c>
      <c r="I63" s="37">
        <v>128.54999999999998</v>
      </c>
      <c r="J63" s="37">
        <v>129.85</v>
      </c>
      <c r="K63" s="28">
        <v>127.25</v>
      </c>
      <c r="L63" s="28">
        <v>124.85</v>
      </c>
      <c r="M63" s="28">
        <v>43.509129999999999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186</v>
      </c>
      <c r="D64" s="37">
        <v>187.9</v>
      </c>
      <c r="E64" s="37">
        <v>183.60000000000002</v>
      </c>
      <c r="F64" s="37">
        <v>181.20000000000002</v>
      </c>
      <c r="G64" s="37">
        <v>176.90000000000003</v>
      </c>
      <c r="H64" s="37">
        <v>190.3</v>
      </c>
      <c r="I64" s="37">
        <v>194.60000000000002</v>
      </c>
      <c r="J64" s="37">
        <v>197</v>
      </c>
      <c r="K64" s="28">
        <v>192.2</v>
      </c>
      <c r="L64" s="28">
        <v>185.5</v>
      </c>
      <c r="M64" s="28">
        <v>106.22472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4407.95</v>
      </c>
      <c r="D65" s="37">
        <v>4390.8666666666668</v>
      </c>
      <c r="E65" s="37">
        <v>4359.7333333333336</v>
      </c>
      <c r="F65" s="37">
        <v>4311.5166666666664</v>
      </c>
      <c r="G65" s="37">
        <v>4280.3833333333332</v>
      </c>
      <c r="H65" s="37">
        <v>4439.0833333333339</v>
      </c>
      <c r="I65" s="37">
        <v>4470.2166666666672</v>
      </c>
      <c r="J65" s="37">
        <v>4518.4333333333343</v>
      </c>
      <c r="K65" s="28">
        <v>4422</v>
      </c>
      <c r="L65" s="28">
        <v>4342.6499999999996</v>
      </c>
      <c r="M65" s="28">
        <v>1.98123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1523.4</v>
      </c>
      <c r="D66" s="37">
        <v>1521.9333333333334</v>
      </c>
      <c r="E66" s="37">
        <v>1513.4166666666667</v>
      </c>
      <c r="F66" s="37">
        <v>1503.4333333333334</v>
      </c>
      <c r="G66" s="37">
        <v>1494.9166666666667</v>
      </c>
      <c r="H66" s="37">
        <v>1531.9166666666667</v>
      </c>
      <c r="I66" s="37">
        <v>1540.4333333333332</v>
      </c>
      <c r="J66" s="37">
        <v>1550.4166666666667</v>
      </c>
      <c r="K66" s="28">
        <v>1530.45</v>
      </c>
      <c r="L66" s="28">
        <v>1511.95</v>
      </c>
      <c r="M66" s="28">
        <v>1.3950899999999999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647.65</v>
      </c>
      <c r="D67" s="37">
        <v>660.80000000000007</v>
      </c>
      <c r="E67" s="37">
        <v>630.60000000000014</v>
      </c>
      <c r="F67" s="37">
        <v>613.55000000000007</v>
      </c>
      <c r="G67" s="37">
        <v>583.35000000000014</v>
      </c>
      <c r="H67" s="37">
        <v>677.85000000000014</v>
      </c>
      <c r="I67" s="37">
        <v>708.05000000000018</v>
      </c>
      <c r="J67" s="37">
        <v>725.10000000000014</v>
      </c>
      <c r="K67" s="28">
        <v>691</v>
      </c>
      <c r="L67" s="28">
        <v>643.75</v>
      </c>
      <c r="M67" s="28">
        <v>44.156379999999999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808.45</v>
      </c>
      <c r="D68" s="37">
        <v>809.08333333333337</v>
      </c>
      <c r="E68" s="37">
        <v>799.16666666666674</v>
      </c>
      <c r="F68" s="37">
        <v>789.88333333333333</v>
      </c>
      <c r="G68" s="37">
        <v>779.9666666666667</v>
      </c>
      <c r="H68" s="37">
        <v>818.36666666666679</v>
      </c>
      <c r="I68" s="37">
        <v>828.28333333333353</v>
      </c>
      <c r="J68" s="37">
        <v>837.56666666666683</v>
      </c>
      <c r="K68" s="28">
        <v>819</v>
      </c>
      <c r="L68" s="28">
        <v>799.8</v>
      </c>
      <c r="M68" s="28">
        <v>6.9468100000000002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376.55</v>
      </c>
      <c r="D69" s="37">
        <v>373.31666666666666</v>
      </c>
      <c r="E69" s="37">
        <v>366.33333333333331</v>
      </c>
      <c r="F69" s="37">
        <v>356.11666666666667</v>
      </c>
      <c r="G69" s="37">
        <v>349.13333333333333</v>
      </c>
      <c r="H69" s="37">
        <v>383.5333333333333</v>
      </c>
      <c r="I69" s="37">
        <v>390.51666666666665</v>
      </c>
      <c r="J69" s="37">
        <v>400.73333333333329</v>
      </c>
      <c r="K69" s="28">
        <v>380.3</v>
      </c>
      <c r="L69" s="28">
        <v>363.1</v>
      </c>
      <c r="M69" s="28">
        <v>26.426960000000001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1122.6500000000001</v>
      </c>
      <c r="D70" s="37">
        <v>1116.3833333333334</v>
      </c>
      <c r="E70" s="37">
        <v>1103.1166666666668</v>
      </c>
      <c r="F70" s="37">
        <v>1083.5833333333333</v>
      </c>
      <c r="G70" s="37">
        <v>1070.3166666666666</v>
      </c>
      <c r="H70" s="37">
        <v>1135.916666666667</v>
      </c>
      <c r="I70" s="37">
        <v>1149.1833333333338</v>
      </c>
      <c r="J70" s="37">
        <v>1168.7166666666672</v>
      </c>
      <c r="K70" s="28">
        <v>1129.6500000000001</v>
      </c>
      <c r="L70" s="28">
        <v>1096.8499999999999</v>
      </c>
      <c r="M70" s="28">
        <v>10.20641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372.95</v>
      </c>
      <c r="D71" s="37">
        <v>370.36666666666662</v>
      </c>
      <c r="E71" s="37">
        <v>367.13333333333321</v>
      </c>
      <c r="F71" s="37">
        <v>361.31666666666661</v>
      </c>
      <c r="G71" s="37">
        <v>358.0833333333332</v>
      </c>
      <c r="H71" s="37">
        <v>376.18333333333322</v>
      </c>
      <c r="I71" s="37">
        <v>379.41666666666669</v>
      </c>
      <c r="J71" s="37">
        <v>385.23333333333323</v>
      </c>
      <c r="K71" s="28">
        <v>373.6</v>
      </c>
      <c r="L71" s="28">
        <v>364.55</v>
      </c>
      <c r="M71" s="28">
        <v>90.884749999999997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515.79999999999995</v>
      </c>
      <c r="D72" s="37">
        <v>517.48333333333323</v>
      </c>
      <c r="E72" s="37">
        <v>511.96666666666647</v>
      </c>
      <c r="F72" s="37">
        <v>508.13333333333321</v>
      </c>
      <c r="G72" s="37">
        <v>502.61666666666645</v>
      </c>
      <c r="H72" s="37">
        <v>521.31666666666649</v>
      </c>
      <c r="I72" s="37">
        <v>526.83333333333314</v>
      </c>
      <c r="J72" s="37">
        <v>530.66666666666652</v>
      </c>
      <c r="K72" s="28">
        <v>523</v>
      </c>
      <c r="L72" s="28">
        <v>513.65</v>
      </c>
      <c r="M72" s="28">
        <v>20.72288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1431.7</v>
      </c>
      <c r="D73" s="37">
        <v>1417.2</v>
      </c>
      <c r="E73" s="37">
        <v>1385.45</v>
      </c>
      <c r="F73" s="37">
        <v>1339.2</v>
      </c>
      <c r="G73" s="37">
        <v>1307.45</v>
      </c>
      <c r="H73" s="37">
        <v>1463.45</v>
      </c>
      <c r="I73" s="37">
        <v>1495.2</v>
      </c>
      <c r="J73" s="37">
        <v>1541.45</v>
      </c>
      <c r="K73" s="28">
        <v>1448.95</v>
      </c>
      <c r="L73" s="28">
        <v>1370.95</v>
      </c>
      <c r="M73" s="28">
        <v>5.24071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2220.5500000000002</v>
      </c>
      <c r="D74" s="37">
        <v>2210.8166666666671</v>
      </c>
      <c r="E74" s="37">
        <v>2194.733333333334</v>
      </c>
      <c r="F74" s="37">
        <v>2168.916666666667</v>
      </c>
      <c r="G74" s="37">
        <v>2152.8333333333339</v>
      </c>
      <c r="H74" s="37">
        <v>2236.6333333333341</v>
      </c>
      <c r="I74" s="37">
        <v>2252.7166666666672</v>
      </c>
      <c r="J74" s="37">
        <v>2278.5333333333342</v>
      </c>
      <c r="K74" s="28">
        <v>2226.9</v>
      </c>
      <c r="L74" s="28">
        <v>2185</v>
      </c>
      <c r="M74" s="28">
        <v>5.0210699999999999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65.349999999999994</v>
      </c>
      <c r="D75" s="37">
        <v>65.733333333333334</v>
      </c>
      <c r="E75" s="37">
        <v>63.016666666666666</v>
      </c>
      <c r="F75" s="37">
        <v>60.68333333333333</v>
      </c>
      <c r="G75" s="37">
        <v>57.966666666666661</v>
      </c>
      <c r="H75" s="37">
        <v>68.066666666666663</v>
      </c>
      <c r="I75" s="37">
        <v>70.783333333333331</v>
      </c>
      <c r="J75" s="37">
        <v>73.116666666666674</v>
      </c>
      <c r="K75" s="28">
        <v>68.45</v>
      </c>
      <c r="L75" s="28">
        <v>63.4</v>
      </c>
      <c r="M75" s="28">
        <v>73.824870000000004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4561.6000000000004</v>
      </c>
      <c r="D76" s="37">
        <v>4516.75</v>
      </c>
      <c r="E76" s="37">
        <v>4454.8500000000004</v>
      </c>
      <c r="F76" s="37">
        <v>4348.1000000000004</v>
      </c>
      <c r="G76" s="37">
        <v>4286.2000000000007</v>
      </c>
      <c r="H76" s="37">
        <v>4623.5</v>
      </c>
      <c r="I76" s="37">
        <v>4685.3999999999996</v>
      </c>
      <c r="J76" s="37">
        <v>4792.1499999999996</v>
      </c>
      <c r="K76" s="28">
        <v>4578.6499999999996</v>
      </c>
      <c r="L76" s="28">
        <v>4410</v>
      </c>
      <c r="M76" s="28">
        <v>5.8948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4232.8500000000004</v>
      </c>
      <c r="D77" s="37">
        <v>4249.7</v>
      </c>
      <c r="E77" s="37">
        <v>4160.1499999999996</v>
      </c>
      <c r="F77" s="37">
        <v>4087.45</v>
      </c>
      <c r="G77" s="37">
        <v>3997.8999999999996</v>
      </c>
      <c r="H77" s="37">
        <v>4322.3999999999996</v>
      </c>
      <c r="I77" s="37">
        <v>4411.9500000000007</v>
      </c>
      <c r="J77" s="37">
        <v>4484.6499999999996</v>
      </c>
      <c r="K77" s="28">
        <v>4339.25</v>
      </c>
      <c r="L77" s="28">
        <v>4177</v>
      </c>
      <c r="M77" s="28">
        <v>4.2545000000000002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2615.0500000000002</v>
      </c>
      <c r="D78" s="37">
        <v>2605.2333333333336</v>
      </c>
      <c r="E78" s="37">
        <v>2566.8166666666671</v>
      </c>
      <c r="F78" s="37">
        <v>2518.5833333333335</v>
      </c>
      <c r="G78" s="37">
        <v>2480.166666666667</v>
      </c>
      <c r="H78" s="37">
        <v>2653.4666666666672</v>
      </c>
      <c r="I78" s="37">
        <v>2691.8833333333332</v>
      </c>
      <c r="J78" s="37">
        <v>2740.1166666666672</v>
      </c>
      <c r="K78" s="28">
        <v>2643.65</v>
      </c>
      <c r="L78" s="28">
        <v>2557</v>
      </c>
      <c r="M78" s="28">
        <v>2.26518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4323.55</v>
      </c>
      <c r="D79" s="37">
        <v>4308.7166666666672</v>
      </c>
      <c r="E79" s="37">
        <v>4261.8833333333341</v>
      </c>
      <c r="F79" s="37">
        <v>4200.2166666666672</v>
      </c>
      <c r="G79" s="37">
        <v>4153.3833333333341</v>
      </c>
      <c r="H79" s="37">
        <v>4370.3833333333341</v>
      </c>
      <c r="I79" s="37">
        <v>4417.2166666666662</v>
      </c>
      <c r="J79" s="37">
        <v>4478.8833333333341</v>
      </c>
      <c r="K79" s="28">
        <v>4355.55</v>
      </c>
      <c r="L79" s="28">
        <v>4247.05</v>
      </c>
      <c r="M79" s="28">
        <v>4.2108400000000001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2480.5</v>
      </c>
      <c r="D80" s="37">
        <v>2444.5</v>
      </c>
      <c r="E80" s="37">
        <v>2396.0500000000002</v>
      </c>
      <c r="F80" s="37">
        <v>2311.6000000000004</v>
      </c>
      <c r="G80" s="37">
        <v>2263.1500000000005</v>
      </c>
      <c r="H80" s="37">
        <v>2528.9499999999998</v>
      </c>
      <c r="I80" s="37">
        <v>2577.3999999999996</v>
      </c>
      <c r="J80" s="37">
        <v>2661.8499999999995</v>
      </c>
      <c r="K80" s="28">
        <v>2492.9499999999998</v>
      </c>
      <c r="L80" s="28">
        <v>2360.0500000000002</v>
      </c>
      <c r="M80" s="28">
        <v>13.17033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431.3</v>
      </c>
      <c r="D81" s="37">
        <v>435.68333333333339</v>
      </c>
      <c r="E81" s="37">
        <v>425.71666666666681</v>
      </c>
      <c r="F81" s="37">
        <v>420.13333333333344</v>
      </c>
      <c r="G81" s="37">
        <v>410.16666666666686</v>
      </c>
      <c r="H81" s="37">
        <v>441.26666666666677</v>
      </c>
      <c r="I81" s="37">
        <v>451.23333333333335</v>
      </c>
      <c r="J81" s="37">
        <v>456.81666666666672</v>
      </c>
      <c r="K81" s="28">
        <v>445.65</v>
      </c>
      <c r="L81" s="28">
        <v>430.1</v>
      </c>
      <c r="M81" s="28">
        <v>6.1695599999999997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1107.95</v>
      </c>
      <c r="D82" s="37">
        <v>1098.7166666666665</v>
      </c>
      <c r="E82" s="37">
        <v>1056.4333333333329</v>
      </c>
      <c r="F82" s="37">
        <v>1004.9166666666665</v>
      </c>
      <c r="G82" s="37">
        <v>962.63333333333298</v>
      </c>
      <c r="H82" s="37">
        <v>1150.2333333333329</v>
      </c>
      <c r="I82" s="37">
        <v>1192.5166666666662</v>
      </c>
      <c r="J82" s="37">
        <v>1244.0333333333328</v>
      </c>
      <c r="K82" s="28">
        <v>1141</v>
      </c>
      <c r="L82" s="28">
        <v>1047.2</v>
      </c>
      <c r="M82" s="28">
        <v>6.31867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1638.35</v>
      </c>
      <c r="D83" s="37">
        <v>1652.2833333333335</v>
      </c>
      <c r="E83" s="37">
        <v>1614.5666666666671</v>
      </c>
      <c r="F83" s="37">
        <v>1590.7833333333335</v>
      </c>
      <c r="G83" s="37">
        <v>1553.0666666666671</v>
      </c>
      <c r="H83" s="37">
        <v>1676.0666666666671</v>
      </c>
      <c r="I83" s="37">
        <v>1713.7833333333338</v>
      </c>
      <c r="J83" s="37">
        <v>1737.5666666666671</v>
      </c>
      <c r="K83" s="28">
        <v>1690</v>
      </c>
      <c r="L83" s="28">
        <v>1628.5</v>
      </c>
      <c r="M83" s="28">
        <v>5.9233099999999999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151.44999999999999</v>
      </c>
      <c r="D84" s="37">
        <v>152.06666666666666</v>
      </c>
      <c r="E84" s="37">
        <v>150.58333333333331</v>
      </c>
      <c r="F84" s="37">
        <v>149.71666666666664</v>
      </c>
      <c r="G84" s="37">
        <v>148.23333333333329</v>
      </c>
      <c r="H84" s="37">
        <v>152.93333333333334</v>
      </c>
      <c r="I84" s="37">
        <v>154.41666666666669</v>
      </c>
      <c r="J84" s="37">
        <v>155.28333333333336</v>
      </c>
      <c r="K84" s="28">
        <v>153.55000000000001</v>
      </c>
      <c r="L84" s="28">
        <v>151.19999999999999</v>
      </c>
      <c r="M84" s="28">
        <v>37.960380000000001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97.55</v>
      </c>
      <c r="D85" s="37">
        <v>98.216666666666654</v>
      </c>
      <c r="E85" s="37">
        <v>96.633333333333312</v>
      </c>
      <c r="F85" s="37">
        <v>95.716666666666654</v>
      </c>
      <c r="G85" s="37">
        <v>94.133333333333312</v>
      </c>
      <c r="H85" s="37">
        <v>99.133333333333312</v>
      </c>
      <c r="I85" s="37">
        <v>100.71666666666665</v>
      </c>
      <c r="J85" s="37">
        <v>101.63333333333331</v>
      </c>
      <c r="K85" s="28">
        <v>99.8</v>
      </c>
      <c r="L85" s="28">
        <v>97.3</v>
      </c>
      <c r="M85" s="28">
        <v>113.78953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271.35000000000002</v>
      </c>
      <c r="D86" s="37">
        <v>270.45</v>
      </c>
      <c r="E86" s="37">
        <v>266</v>
      </c>
      <c r="F86" s="37">
        <v>260.65000000000003</v>
      </c>
      <c r="G86" s="37">
        <v>256.20000000000005</v>
      </c>
      <c r="H86" s="37">
        <v>275.79999999999995</v>
      </c>
      <c r="I86" s="37">
        <v>280.24999999999989</v>
      </c>
      <c r="J86" s="37">
        <v>285.59999999999991</v>
      </c>
      <c r="K86" s="28">
        <v>274.89999999999998</v>
      </c>
      <c r="L86" s="28">
        <v>265.10000000000002</v>
      </c>
      <c r="M86" s="28">
        <v>14.401120000000001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152.65</v>
      </c>
      <c r="D87" s="37">
        <v>152.21666666666667</v>
      </c>
      <c r="E87" s="37">
        <v>150.93333333333334</v>
      </c>
      <c r="F87" s="37">
        <v>149.21666666666667</v>
      </c>
      <c r="G87" s="37">
        <v>147.93333333333334</v>
      </c>
      <c r="H87" s="37">
        <v>153.93333333333334</v>
      </c>
      <c r="I87" s="37">
        <v>155.2166666666667</v>
      </c>
      <c r="J87" s="37">
        <v>156.93333333333334</v>
      </c>
      <c r="K87" s="28">
        <v>153.5</v>
      </c>
      <c r="L87" s="28">
        <v>150.5</v>
      </c>
      <c r="M87" s="28">
        <v>104.5838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36.700000000000003</v>
      </c>
      <c r="D88" s="37">
        <v>36.383333333333333</v>
      </c>
      <c r="E88" s="37">
        <v>35.766666666666666</v>
      </c>
      <c r="F88" s="37">
        <v>34.833333333333336</v>
      </c>
      <c r="G88" s="37">
        <v>34.216666666666669</v>
      </c>
      <c r="H88" s="37">
        <v>37.316666666666663</v>
      </c>
      <c r="I88" s="37">
        <v>37.933333333333323</v>
      </c>
      <c r="J88" s="37">
        <v>38.86666666666666</v>
      </c>
      <c r="K88" s="28">
        <v>37</v>
      </c>
      <c r="L88" s="28">
        <v>35.450000000000003</v>
      </c>
      <c r="M88" s="28">
        <v>168.91895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3282.9</v>
      </c>
      <c r="D89" s="37">
        <v>3278.2833333333333</v>
      </c>
      <c r="E89" s="37">
        <v>3254.6666666666665</v>
      </c>
      <c r="F89" s="37">
        <v>3226.4333333333334</v>
      </c>
      <c r="G89" s="37">
        <v>3202.8166666666666</v>
      </c>
      <c r="H89" s="37">
        <v>3306.5166666666664</v>
      </c>
      <c r="I89" s="37">
        <v>3330.1333333333332</v>
      </c>
      <c r="J89" s="37">
        <v>3358.3666666666663</v>
      </c>
      <c r="K89" s="28">
        <v>3301.9</v>
      </c>
      <c r="L89" s="28">
        <v>3250.05</v>
      </c>
      <c r="M89" s="28">
        <v>1.3605700000000001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452.4</v>
      </c>
      <c r="D90" s="37">
        <v>451.7833333333333</v>
      </c>
      <c r="E90" s="37">
        <v>445.76666666666659</v>
      </c>
      <c r="F90" s="37">
        <v>439.13333333333327</v>
      </c>
      <c r="G90" s="37">
        <v>433.11666666666656</v>
      </c>
      <c r="H90" s="37">
        <v>458.41666666666663</v>
      </c>
      <c r="I90" s="37">
        <v>464.43333333333328</v>
      </c>
      <c r="J90" s="37">
        <v>471.06666666666666</v>
      </c>
      <c r="K90" s="28">
        <v>457.8</v>
      </c>
      <c r="L90" s="28">
        <v>445.15</v>
      </c>
      <c r="M90" s="28">
        <v>10.973100000000001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695.35</v>
      </c>
      <c r="D91" s="37">
        <v>693.01666666666677</v>
      </c>
      <c r="E91" s="37">
        <v>686.68333333333351</v>
      </c>
      <c r="F91" s="37">
        <v>678.01666666666677</v>
      </c>
      <c r="G91" s="37">
        <v>671.68333333333351</v>
      </c>
      <c r="H91" s="37">
        <v>701.68333333333351</v>
      </c>
      <c r="I91" s="37">
        <v>708.01666666666677</v>
      </c>
      <c r="J91" s="37">
        <v>716.68333333333351</v>
      </c>
      <c r="K91" s="28">
        <v>699.35</v>
      </c>
      <c r="L91" s="28">
        <v>684.35</v>
      </c>
      <c r="M91" s="28">
        <v>19.929919999999999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453.15</v>
      </c>
      <c r="D92" s="37">
        <v>457.91666666666669</v>
      </c>
      <c r="E92" s="37">
        <v>446.43333333333339</v>
      </c>
      <c r="F92" s="37">
        <v>439.7166666666667</v>
      </c>
      <c r="G92" s="37">
        <v>428.23333333333341</v>
      </c>
      <c r="H92" s="37">
        <v>464.63333333333338</v>
      </c>
      <c r="I92" s="37">
        <v>476.11666666666662</v>
      </c>
      <c r="J92" s="37">
        <v>482.83333333333337</v>
      </c>
      <c r="K92" s="28">
        <v>469.4</v>
      </c>
      <c r="L92" s="28">
        <v>451.2</v>
      </c>
      <c r="M92" s="28">
        <v>5.8675899999999999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1632.3</v>
      </c>
      <c r="D93" s="37">
        <v>1641.0666666666668</v>
      </c>
      <c r="E93" s="37">
        <v>1618.1333333333337</v>
      </c>
      <c r="F93" s="37">
        <v>1603.9666666666669</v>
      </c>
      <c r="G93" s="37">
        <v>1581.0333333333338</v>
      </c>
      <c r="H93" s="37">
        <v>1655.2333333333336</v>
      </c>
      <c r="I93" s="37">
        <v>1678.1666666666665</v>
      </c>
      <c r="J93" s="37">
        <v>1692.3333333333335</v>
      </c>
      <c r="K93" s="28">
        <v>1664</v>
      </c>
      <c r="L93" s="28">
        <v>1626.9</v>
      </c>
      <c r="M93" s="28">
        <v>8.7993900000000007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1623.7</v>
      </c>
      <c r="D94" s="37">
        <v>1623.0833333333333</v>
      </c>
      <c r="E94" s="37">
        <v>1607.5666666666666</v>
      </c>
      <c r="F94" s="37">
        <v>1591.4333333333334</v>
      </c>
      <c r="G94" s="37">
        <v>1575.9166666666667</v>
      </c>
      <c r="H94" s="37">
        <v>1639.2166666666665</v>
      </c>
      <c r="I94" s="37">
        <v>1654.7333333333333</v>
      </c>
      <c r="J94" s="37">
        <v>1670.8666666666663</v>
      </c>
      <c r="K94" s="28">
        <v>1638.6</v>
      </c>
      <c r="L94" s="28">
        <v>1606.95</v>
      </c>
      <c r="M94" s="28">
        <v>17.3704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488.3</v>
      </c>
      <c r="D95" s="37">
        <v>487.66666666666669</v>
      </c>
      <c r="E95" s="37">
        <v>483.93333333333339</v>
      </c>
      <c r="F95" s="37">
        <v>479.56666666666672</v>
      </c>
      <c r="G95" s="37">
        <v>475.83333333333343</v>
      </c>
      <c r="H95" s="37">
        <v>492.03333333333336</v>
      </c>
      <c r="I95" s="37">
        <v>495.76666666666659</v>
      </c>
      <c r="J95" s="37">
        <v>500.13333333333333</v>
      </c>
      <c r="K95" s="28">
        <v>491.4</v>
      </c>
      <c r="L95" s="28">
        <v>483.3</v>
      </c>
      <c r="M95" s="28">
        <v>11.678269999999999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253.1</v>
      </c>
      <c r="D96" s="37">
        <v>255.75</v>
      </c>
      <c r="E96" s="37">
        <v>249.7</v>
      </c>
      <c r="F96" s="37">
        <v>246.29999999999998</v>
      </c>
      <c r="G96" s="37">
        <v>240.24999999999997</v>
      </c>
      <c r="H96" s="37">
        <v>259.14999999999998</v>
      </c>
      <c r="I96" s="37">
        <v>265.19999999999993</v>
      </c>
      <c r="J96" s="37">
        <v>268.60000000000002</v>
      </c>
      <c r="K96" s="28">
        <v>261.8</v>
      </c>
      <c r="L96" s="28">
        <v>252.35</v>
      </c>
      <c r="M96" s="28">
        <v>5.9930500000000002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1167.7</v>
      </c>
      <c r="D97" s="37">
        <v>1168.7833333333333</v>
      </c>
      <c r="E97" s="37">
        <v>1162.5666666666666</v>
      </c>
      <c r="F97" s="37">
        <v>1157.4333333333334</v>
      </c>
      <c r="G97" s="37">
        <v>1151.2166666666667</v>
      </c>
      <c r="H97" s="37">
        <v>1173.9166666666665</v>
      </c>
      <c r="I97" s="37">
        <v>1180.1333333333332</v>
      </c>
      <c r="J97" s="37">
        <v>1185.2666666666664</v>
      </c>
      <c r="K97" s="28">
        <v>1175</v>
      </c>
      <c r="L97" s="28">
        <v>1163.6500000000001</v>
      </c>
      <c r="M97" s="28">
        <v>24.432300000000001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2094.0500000000002</v>
      </c>
      <c r="D98" s="37">
        <v>2097.35</v>
      </c>
      <c r="E98" s="37">
        <v>2081.25</v>
      </c>
      <c r="F98" s="37">
        <v>2068.4500000000003</v>
      </c>
      <c r="G98" s="37">
        <v>2052.3500000000004</v>
      </c>
      <c r="H98" s="37">
        <v>2110.1499999999996</v>
      </c>
      <c r="I98" s="37">
        <v>2126.2499999999991</v>
      </c>
      <c r="J98" s="37">
        <v>2139.0499999999993</v>
      </c>
      <c r="K98" s="28">
        <v>2113.4499999999998</v>
      </c>
      <c r="L98" s="28">
        <v>2084.5500000000002</v>
      </c>
      <c r="M98" s="28">
        <v>5.2481499999999999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1451.8</v>
      </c>
      <c r="D99" s="37">
        <v>1447.3500000000001</v>
      </c>
      <c r="E99" s="37">
        <v>1434.4500000000003</v>
      </c>
      <c r="F99" s="37">
        <v>1417.1000000000001</v>
      </c>
      <c r="G99" s="37">
        <v>1404.2000000000003</v>
      </c>
      <c r="H99" s="37">
        <v>1464.7000000000003</v>
      </c>
      <c r="I99" s="37">
        <v>1477.6000000000004</v>
      </c>
      <c r="J99" s="37">
        <v>1494.9500000000003</v>
      </c>
      <c r="K99" s="28">
        <v>1460.25</v>
      </c>
      <c r="L99" s="28">
        <v>1430</v>
      </c>
      <c r="M99" s="28">
        <v>61.887239999999998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523</v>
      </c>
      <c r="D100" s="37">
        <v>521.0333333333333</v>
      </c>
      <c r="E100" s="37">
        <v>516.36666666666656</v>
      </c>
      <c r="F100" s="37">
        <v>509.73333333333323</v>
      </c>
      <c r="G100" s="37">
        <v>505.06666666666649</v>
      </c>
      <c r="H100" s="37">
        <v>527.66666666666663</v>
      </c>
      <c r="I100" s="37">
        <v>532.33333333333337</v>
      </c>
      <c r="J100" s="37">
        <v>538.9666666666667</v>
      </c>
      <c r="K100" s="28">
        <v>525.70000000000005</v>
      </c>
      <c r="L100" s="28">
        <v>514.4</v>
      </c>
      <c r="M100" s="28">
        <v>34.289619999999999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1153.5999999999999</v>
      </c>
      <c r="D101" s="37">
        <v>1145.05</v>
      </c>
      <c r="E101" s="37">
        <v>1132.5999999999999</v>
      </c>
      <c r="F101" s="37">
        <v>1111.5999999999999</v>
      </c>
      <c r="G101" s="37">
        <v>1099.1499999999999</v>
      </c>
      <c r="H101" s="37">
        <v>1166.05</v>
      </c>
      <c r="I101" s="37">
        <v>1178.5000000000002</v>
      </c>
      <c r="J101" s="37">
        <v>1199.5</v>
      </c>
      <c r="K101" s="28">
        <v>1157.5</v>
      </c>
      <c r="L101" s="28">
        <v>1124.05</v>
      </c>
      <c r="M101" s="28">
        <v>7.1763599999999999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2210.65</v>
      </c>
      <c r="D102" s="37">
        <v>2255.2333333333331</v>
      </c>
      <c r="E102" s="37">
        <v>2109.4666666666662</v>
      </c>
      <c r="F102" s="37">
        <v>2008.2833333333333</v>
      </c>
      <c r="G102" s="37">
        <v>1862.5166666666664</v>
      </c>
      <c r="H102" s="37">
        <v>2356.4166666666661</v>
      </c>
      <c r="I102" s="37">
        <v>2502.1833333333334</v>
      </c>
      <c r="J102" s="37">
        <v>2603.3666666666659</v>
      </c>
      <c r="K102" s="28">
        <v>2401</v>
      </c>
      <c r="L102" s="28">
        <v>2154.0500000000002</v>
      </c>
      <c r="M102" s="28">
        <v>24.758769999999998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631.29999999999995</v>
      </c>
      <c r="D103" s="37">
        <v>630.6</v>
      </c>
      <c r="E103" s="37">
        <v>625.20000000000005</v>
      </c>
      <c r="F103" s="37">
        <v>619.1</v>
      </c>
      <c r="G103" s="37">
        <v>613.70000000000005</v>
      </c>
      <c r="H103" s="37">
        <v>636.70000000000005</v>
      </c>
      <c r="I103" s="37">
        <v>642.09999999999991</v>
      </c>
      <c r="J103" s="37">
        <v>648.20000000000005</v>
      </c>
      <c r="K103" s="28">
        <v>636</v>
      </c>
      <c r="L103" s="28">
        <v>624.5</v>
      </c>
      <c r="M103" s="28">
        <v>52.457880000000003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1400.5</v>
      </c>
      <c r="D104" s="37">
        <v>1404.9833333333333</v>
      </c>
      <c r="E104" s="37">
        <v>1391.5166666666667</v>
      </c>
      <c r="F104" s="37">
        <v>1382.5333333333333</v>
      </c>
      <c r="G104" s="37">
        <v>1369.0666666666666</v>
      </c>
      <c r="H104" s="37">
        <v>1413.9666666666667</v>
      </c>
      <c r="I104" s="37">
        <v>1427.4333333333334</v>
      </c>
      <c r="J104" s="37">
        <v>1436.4166666666667</v>
      </c>
      <c r="K104" s="28">
        <v>1418.45</v>
      </c>
      <c r="L104" s="28">
        <v>1396</v>
      </c>
      <c r="M104" s="28">
        <v>5.01084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112.45</v>
      </c>
      <c r="D105" s="37">
        <v>113.06666666666666</v>
      </c>
      <c r="E105" s="37">
        <v>111.38333333333333</v>
      </c>
      <c r="F105" s="37">
        <v>110.31666666666666</v>
      </c>
      <c r="G105" s="37">
        <v>108.63333333333333</v>
      </c>
      <c r="H105" s="37">
        <v>114.13333333333333</v>
      </c>
      <c r="I105" s="37">
        <v>115.81666666666666</v>
      </c>
      <c r="J105" s="37">
        <v>116.88333333333333</v>
      </c>
      <c r="K105" s="28">
        <v>114.75</v>
      </c>
      <c r="L105" s="28">
        <v>112</v>
      </c>
      <c r="M105" s="28">
        <v>48.595489999999998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267.55</v>
      </c>
      <c r="D106" s="37">
        <v>268.3</v>
      </c>
      <c r="E106" s="37">
        <v>265.8</v>
      </c>
      <c r="F106" s="37">
        <v>264.05</v>
      </c>
      <c r="G106" s="37">
        <v>261.55</v>
      </c>
      <c r="H106" s="37">
        <v>270.05</v>
      </c>
      <c r="I106" s="37">
        <v>272.55</v>
      </c>
      <c r="J106" s="37">
        <v>274.3</v>
      </c>
      <c r="K106" s="28">
        <v>270.8</v>
      </c>
      <c r="L106" s="28">
        <v>266.55</v>
      </c>
      <c r="M106" s="28">
        <v>32.418840000000003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1987.05</v>
      </c>
      <c r="D107" s="37">
        <v>1985.3166666666666</v>
      </c>
      <c r="E107" s="37">
        <v>1975.7833333333333</v>
      </c>
      <c r="F107" s="37">
        <v>1964.5166666666667</v>
      </c>
      <c r="G107" s="37">
        <v>1954.9833333333333</v>
      </c>
      <c r="H107" s="37">
        <v>1996.5833333333333</v>
      </c>
      <c r="I107" s="37">
        <v>2006.1166666666666</v>
      </c>
      <c r="J107" s="37">
        <v>2017.3833333333332</v>
      </c>
      <c r="K107" s="28">
        <v>1994.85</v>
      </c>
      <c r="L107" s="28">
        <v>1974.05</v>
      </c>
      <c r="M107" s="28">
        <v>12.491250000000001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309.85000000000002</v>
      </c>
      <c r="D108" s="37">
        <v>309.5333333333333</v>
      </c>
      <c r="E108" s="37">
        <v>306.36666666666662</v>
      </c>
      <c r="F108" s="37">
        <v>302.88333333333333</v>
      </c>
      <c r="G108" s="37">
        <v>299.71666666666664</v>
      </c>
      <c r="H108" s="37">
        <v>313.01666666666659</v>
      </c>
      <c r="I108" s="37">
        <v>316.18333333333334</v>
      </c>
      <c r="J108" s="37">
        <v>319.66666666666657</v>
      </c>
      <c r="K108" s="28">
        <v>312.7</v>
      </c>
      <c r="L108" s="28">
        <v>306.05</v>
      </c>
      <c r="M108" s="28">
        <v>12.913460000000001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2337.35</v>
      </c>
      <c r="D109" s="37">
        <v>2322.0833333333335</v>
      </c>
      <c r="E109" s="37">
        <v>2299.2666666666669</v>
      </c>
      <c r="F109" s="37">
        <v>2261.1833333333334</v>
      </c>
      <c r="G109" s="37">
        <v>2238.3666666666668</v>
      </c>
      <c r="H109" s="37">
        <v>2360.166666666667</v>
      </c>
      <c r="I109" s="37">
        <v>2382.9833333333336</v>
      </c>
      <c r="J109" s="37">
        <v>2421.0666666666671</v>
      </c>
      <c r="K109" s="28">
        <v>2344.9</v>
      </c>
      <c r="L109" s="28">
        <v>2284</v>
      </c>
      <c r="M109" s="28">
        <v>32.02852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715.3</v>
      </c>
      <c r="D110" s="37">
        <v>712.69999999999993</v>
      </c>
      <c r="E110" s="37">
        <v>708.44999999999982</v>
      </c>
      <c r="F110" s="37">
        <v>701.59999999999991</v>
      </c>
      <c r="G110" s="37">
        <v>697.3499999999998</v>
      </c>
      <c r="H110" s="37">
        <v>719.54999999999984</v>
      </c>
      <c r="I110" s="37">
        <v>723.80000000000007</v>
      </c>
      <c r="J110" s="37">
        <v>730.64999999999986</v>
      </c>
      <c r="K110" s="28">
        <v>716.95</v>
      </c>
      <c r="L110" s="28">
        <v>705.85</v>
      </c>
      <c r="M110" s="28">
        <v>114.89373999999999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1275.8499999999999</v>
      </c>
      <c r="D111" s="37">
        <v>1274.6333333333334</v>
      </c>
      <c r="E111" s="37">
        <v>1264.8666666666668</v>
      </c>
      <c r="F111" s="37">
        <v>1253.8833333333334</v>
      </c>
      <c r="G111" s="37">
        <v>1244.1166666666668</v>
      </c>
      <c r="H111" s="37">
        <v>1285.6166666666668</v>
      </c>
      <c r="I111" s="37">
        <v>1295.3833333333337</v>
      </c>
      <c r="J111" s="37">
        <v>1306.3666666666668</v>
      </c>
      <c r="K111" s="28">
        <v>1284.4000000000001</v>
      </c>
      <c r="L111" s="28">
        <v>1263.6500000000001</v>
      </c>
      <c r="M111" s="28">
        <v>3.4908600000000001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495.55</v>
      </c>
      <c r="D112" s="37">
        <v>490.16666666666669</v>
      </c>
      <c r="E112" s="37">
        <v>483.33333333333337</v>
      </c>
      <c r="F112" s="37">
        <v>471.11666666666667</v>
      </c>
      <c r="G112" s="37">
        <v>464.28333333333336</v>
      </c>
      <c r="H112" s="37">
        <v>502.38333333333338</v>
      </c>
      <c r="I112" s="37">
        <v>509.21666666666675</v>
      </c>
      <c r="J112" s="37">
        <v>521.43333333333339</v>
      </c>
      <c r="K112" s="28">
        <v>497</v>
      </c>
      <c r="L112" s="28">
        <v>477.95</v>
      </c>
      <c r="M112" s="28">
        <v>23.849360000000001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615.65</v>
      </c>
      <c r="D113" s="37">
        <v>616.88333333333333</v>
      </c>
      <c r="E113" s="37">
        <v>608.76666666666665</v>
      </c>
      <c r="F113" s="37">
        <v>601.88333333333333</v>
      </c>
      <c r="G113" s="37">
        <v>593.76666666666665</v>
      </c>
      <c r="H113" s="37">
        <v>623.76666666666665</v>
      </c>
      <c r="I113" s="37">
        <v>631.88333333333321</v>
      </c>
      <c r="J113" s="37">
        <v>638.76666666666665</v>
      </c>
      <c r="K113" s="28">
        <v>625</v>
      </c>
      <c r="L113" s="28">
        <v>610</v>
      </c>
      <c r="M113" s="28">
        <v>3.8259099999999999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37.9</v>
      </c>
      <c r="D114" s="37">
        <v>38.200000000000003</v>
      </c>
      <c r="E114" s="37">
        <v>37.400000000000006</v>
      </c>
      <c r="F114" s="37">
        <v>36.900000000000006</v>
      </c>
      <c r="G114" s="37">
        <v>36.100000000000009</v>
      </c>
      <c r="H114" s="37">
        <v>38.700000000000003</v>
      </c>
      <c r="I114" s="37">
        <v>39.5</v>
      </c>
      <c r="J114" s="37">
        <v>40</v>
      </c>
      <c r="K114" s="28">
        <v>39</v>
      </c>
      <c r="L114" s="28">
        <v>37.700000000000003</v>
      </c>
      <c r="M114" s="28">
        <v>534.29939000000002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254.6</v>
      </c>
      <c r="D115" s="37">
        <v>255.28333333333333</v>
      </c>
      <c r="E115" s="37">
        <v>253.06666666666666</v>
      </c>
      <c r="F115" s="37">
        <v>251.53333333333333</v>
      </c>
      <c r="G115" s="37">
        <v>249.31666666666666</v>
      </c>
      <c r="H115" s="37">
        <v>256.81666666666666</v>
      </c>
      <c r="I115" s="37">
        <v>259.0333333333333</v>
      </c>
      <c r="J115" s="37">
        <v>260.56666666666666</v>
      </c>
      <c r="K115" s="28">
        <v>257.5</v>
      </c>
      <c r="L115" s="28">
        <v>253.75</v>
      </c>
      <c r="M115" s="28">
        <v>181.22713999999999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4302.3999999999996</v>
      </c>
      <c r="D116" s="37">
        <v>4331.6333333333332</v>
      </c>
      <c r="E116" s="37">
        <v>4255.7666666666664</v>
      </c>
      <c r="F116" s="37">
        <v>4209.1333333333332</v>
      </c>
      <c r="G116" s="37">
        <v>4133.2666666666664</v>
      </c>
      <c r="H116" s="37">
        <v>4378.2666666666664</v>
      </c>
      <c r="I116" s="37">
        <v>4454.1333333333332</v>
      </c>
      <c r="J116" s="37">
        <v>4500.7666666666664</v>
      </c>
      <c r="K116" s="28">
        <v>4407.5</v>
      </c>
      <c r="L116" s="28">
        <v>4285</v>
      </c>
      <c r="M116" s="28">
        <v>1.12978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148.1</v>
      </c>
      <c r="D117" s="37">
        <v>148.86666666666667</v>
      </c>
      <c r="E117" s="37">
        <v>146.23333333333335</v>
      </c>
      <c r="F117" s="37">
        <v>144.36666666666667</v>
      </c>
      <c r="G117" s="37">
        <v>141.73333333333335</v>
      </c>
      <c r="H117" s="37">
        <v>150.73333333333335</v>
      </c>
      <c r="I117" s="37">
        <v>153.36666666666667</v>
      </c>
      <c r="J117" s="37">
        <v>155.23333333333335</v>
      </c>
      <c r="K117" s="28">
        <v>151.5</v>
      </c>
      <c r="L117" s="28">
        <v>147</v>
      </c>
      <c r="M117" s="28">
        <v>11.090070000000001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240.65</v>
      </c>
      <c r="D118" s="37">
        <v>236.48333333333335</v>
      </c>
      <c r="E118" s="37">
        <v>231.4666666666667</v>
      </c>
      <c r="F118" s="37">
        <v>222.28333333333336</v>
      </c>
      <c r="G118" s="37">
        <v>217.26666666666671</v>
      </c>
      <c r="H118" s="37">
        <v>245.66666666666669</v>
      </c>
      <c r="I118" s="37">
        <v>250.68333333333334</v>
      </c>
      <c r="J118" s="37">
        <v>259.86666666666667</v>
      </c>
      <c r="K118" s="28">
        <v>241.5</v>
      </c>
      <c r="L118" s="28">
        <v>227.3</v>
      </c>
      <c r="M118" s="28">
        <v>155.71563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118.3</v>
      </c>
      <c r="D119" s="37">
        <v>119.2</v>
      </c>
      <c r="E119" s="37">
        <v>117.10000000000001</v>
      </c>
      <c r="F119" s="37">
        <v>115.9</v>
      </c>
      <c r="G119" s="37">
        <v>113.80000000000001</v>
      </c>
      <c r="H119" s="37">
        <v>120.4</v>
      </c>
      <c r="I119" s="37">
        <v>122.5</v>
      </c>
      <c r="J119" s="37">
        <v>123.7</v>
      </c>
      <c r="K119" s="28">
        <v>121.3</v>
      </c>
      <c r="L119" s="28">
        <v>118</v>
      </c>
      <c r="M119" s="28">
        <v>97.513829999999999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767.6</v>
      </c>
      <c r="D120" s="37">
        <v>769.7833333333333</v>
      </c>
      <c r="E120" s="37">
        <v>763.81666666666661</v>
      </c>
      <c r="F120" s="37">
        <v>760.0333333333333</v>
      </c>
      <c r="G120" s="37">
        <v>754.06666666666661</v>
      </c>
      <c r="H120" s="37">
        <v>773.56666666666661</v>
      </c>
      <c r="I120" s="37">
        <v>779.5333333333333</v>
      </c>
      <c r="J120" s="37">
        <v>783.31666666666661</v>
      </c>
      <c r="K120" s="28">
        <v>775.75</v>
      </c>
      <c r="L120" s="28">
        <v>766</v>
      </c>
      <c r="M120" s="28">
        <v>24.963049999999999</v>
      </c>
      <c r="N120" s="1"/>
      <c r="O120" s="1"/>
    </row>
    <row r="121" spans="1:15" ht="12.75" customHeight="1">
      <c r="A121" s="53">
        <v>112</v>
      </c>
      <c r="B121" s="28" t="s">
        <v>828</v>
      </c>
      <c r="C121" s="28">
        <v>21.55</v>
      </c>
      <c r="D121" s="37">
        <v>21.666666666666668</v>
      </c>
      <c r="E121" s="37">
        <v>21.433333333333337</v>
      </c>
      <c r="F121" s="37">
        <v>21.31666666666667</v>
      </c>
      <c r="G121" s="37">
        <v>21.083333333333339</v>
      </c>
      <c r="H121" s="37">
        <v>21.783333333333335</v>
      </c>
      <c r="I121" s="37">
        <v>22.016666666666662</v>
      </c>
      <c r="J121" s="37">
        <v>22.133333333333333</v>
      </c>
      <c r="K121" s="28">
        <v>21.9</v>
      </c>
      <c r="L121" s="28">
        <v>21.55</v>
      </c>
      <c r="M121" s="28">
        <v>64.977919999999997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369.2</v>
      </c>
      <c r="D122" s="37">
        <v>370.66666666666669</v>
      </c>
      <c r="E122" s="37">
        <v>365.63333333333338</v>
      </c>
      <c r="F122" s="37">
        <v>362.06666666666672</v>
      </c>
      <c r="G122" s="37">
        <v>357.03333333333342</v>
      </c>
      <c r="H122" s="37">
        <v>374.23333333333335</v>
      </c>
      <c r="I122" s="37">
        <v>379.26666666666665</v>
      </c>
      <c r="J122" s="37">
        <v>382.83333333333331</v>
      </c>
      <c r="K122" s="28">
        <v>375.7</v>
      </c>
      <c r="L122" s="28">
        <v>367.1</v>
      </c>
      <c r="M122" s="28">
        <v>26.267710000000001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215.1</v>
      </c>
      <c r="D123" s="37">
        <v>210.45000000000002</v>
      </c>
      <c r="E123" s="37">
        <v>204.15000000000003</v>
      </c>
      <c r="F123" s="37">
        <v>193.20000000000002</v>
      </c>
      <c r="G123" s="37">
        <v>186.90000000000003</v>
      </c>
      <c r="H123" s="37">
        <v>221.40000000000003</v>
      </c>
      <c r="I123" s="37">
        <v>227.70000000000005</v>
      </c>
      <c r="J123" s="37">
        <v>238.65000000000003</v>
      </c>
      <c r="K123" s="28">
        <v>216.75</v>
      </c>
      <c r="L123" s="28">
        <v>199.5</v>
      </c>
      <c r="M123" s="28">
        <v>172.96191999999999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929.15</v>
      </c>
      <c r="D124" s="37">
        <v>931.68333333333339</v>
      </c>
      <c r="E124" s="37">
        <v>918.86666666666679</v>
      </c>
      <c r="F124" s="37">
        <v>908.58333333333337</v>
      </c>
      <c r="G124" s="37">
        <v>895.76666666666677</v>
      </c>
      <c r="H124" s="37">
        <v>941.96666666666681</v>
      </c>
      <c r="I124" s="37">
        <v>954.78333333333342</v>
      </c>
      <c r="J124" s="37">
        <v>965.06666666666683</v>
      </c>
      <c r="K124" s="28">
        <v>944.5</v>
      </c>
      <c r="L124" s="28">
        <v>921.4</v>
      </c>
      <c r="M124" s="28">
        <v>33.515619999999998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4493.7</v>
      </c>
      <c r="D125" s="37">
        <v>4477.4000000000005</v>
      </c>
      <c r="E125" s="37">
        <v>4437.3500000000013</v>
      </c>
      <c r="F125" s="37">
        <v>4381.0000000000009</v>
      </c>
      <c r="G125" s="37">
        <v>4340.9500000000016</v>
      </c>
      <c r="H125" s="37">
        <v>4533.7500000000009</v>
      </c>
      <c r="I125" s="37">
        <v>4573.8</v>
      </c>
      <c r="J125" s="37">
        <v>4630.1500000000005</v>
      </c>
      <c r="K125" s="28">
        <v>4517.45</v>
      </c>
      <c r="L125" s="28">
        <v>4421.05</v>
      </c>
      <c r="M125" s="28">
        <v>2.62839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1886</v>
      </c>
      <c r="D126" s="37">
        <v>1878.6499999999999</v>
      </c>
      <c r="E126" s="37">
        <v>1867.8999999999996</v>
      </c>
      <c r="F126" s="37">
        <v>1849.7999999999997</v>
      </c>
      <c r="G126" s="37">
        <v>1839.0499999999995</v>
      </c>
      <c r="H126" s="37">
        <v>1896.7499999999998</v>
      </c>
      <c r="I126" s="37">
        <v>1907.5000000000002</v>
      </c>
      <c r="J126" s="37">
        <v>1925.6</v>
      </c>
      <c r="K126" s="28">
        <v>1889.4</v>
      </c>
      <c r="L126" s="28">
        <v>1860.55</v>
      </c>
      <c r="M126" s="28">
        <v>39.177849999999999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1963.15</v>
      </c>
      <c r="D127" s="37">
        <v>1977.6833333333332</v>
      </c>
      <c r="E127" s="37">
        <v>1935.5666666666664</v>
      </c>
      <c r="F127" s="37">
        <v>1907.9833333333331</v>
      </c>
      <c r="G127" s="37">
        <v>1865.8666666666663</v>
      </c>
      <c r="H127" s="37">
        <v>2005.2666666666664</v>
      </c>
      <c r="I127" s="37">
        <v>2047.3833333333332</v>
      </c>
      <c r="J127" s="37">
        <v>2074.9666666666662</v>
      </c>
      <c r="K127" s="28">
        <v>2019.8</v>
      </c>
      <c r="L127" s="28">
        <v>1950.1</v>
      </c>
      <c r="M127" s="28">
        <v>11.76404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1059.2</v>
      </c>
      <c r="D128" s="37">
        <v>1040.7</v>
      </c>
      <c r="E128" s="37">
        <v>1018.5</v>
      </c>
      <c r="F128" s="37">
        <v>977.8</v>
      </c>
      <c r="G128" s="37">
        <v>955.59999999999991</v>
      </c>
      <c r="H128" s="37">
        <v>1081.4000000000001</v>
      </c>
      <c r="I128" s="37">
        <v>1103.6000000000004</v>
      </c>
      <c r="J128" s="37">
        <v>1144.3000000000002</v>
      </c>
      <c r="K128" s="28">
        <v>1062.9000000000001</v>
      </c>
      <c r="L128" s="28">
        <v>1000</v>
      </c>
      <c r="M128" s="28">
        <v>12.34599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294.25</v>
      </c>
      <c r="D129" s="37">
        <v>297.05</v>
      </c>
      <c r="E129" s="37">
        <v>289.25</v>
      </c>
      <c r="F129" s="37">
        <v>284.25</v>
      </c>
      <c r="G129" s="37">
        <v>276.45</v>
      </c>
      <c r="H129" s="37">
        <v>302.05</v>
      </c>
      <c r="I129" s="37">
        <v>309.85000000000008</v>
      </c>
      <c r="J129" s="37">
        <v>314.85000000000002</v>
      </c>
      <c r="K129" s="28">
        <v>304.85000000000002</v>
      </c>
      <c r="L129" s="28">
        <v>292.05</v>
      </c>
      <c r="M129" s="28">
        <v>3.3986399999999999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753.9</v>
      </c>
      <c r="D130" s="37">
        <v>748.43333333333339</v>
      </c>
      <c r="E130" s="37">
        <v>732.11666666666679</v>
      </c>
      <c r="F130" s="37">
        <v>710.33333333333337</v>
      </c>
      <c r="G130" s="37">
        <v>694.01666666666677</v>
      </c>
      <c r="H130" s="37">
        <v>770.21666666666681</v>
      </c>
      <c r="I130" s="37">
        <v>786.53333333333342</v>
      </c>
      <c r="J130" s="37">
        <v>808.31666666666683</v>
      </c>
      <c r="K130" s="28">
        <v>764.75</v>
      </c>
      <c r="L130" s="28">
        <v>726.65</v>
      </c>
      <c r="M130" s="28">
        <v>72.851910000000004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535.04999999999995</v>
      </c>
      <c r="D131" s="37">
        <v>531.4</v>
      </c>
      <c r="E131" s="37">
        <v>522.25</v>
      </c>
      <c r="F131" s="37">
        <v>509.45000000000005</v>
      </c>
      <c r="G131" s="37">
        <v>500.30000000000007</v>
      </c>
      <c r="H131" s="37">
        <v>544.19999999999993</v>
      </c>
      <c r="I131" s="37">
        <v>553.3499999999998</v>
      </c>
      <c r="J131" s="37">
        <v>566.14999999999986</v>
      </c>
      <c r="K131" s="28">
        <v>540.54999999999995</v>
      </c>
      <c r="L131" s="28">
        <v>518.6</v>
      </c>
      <c r="M131" s="28">
        <v>83.564940000000007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2629.65</v>
      </c>
      <c r="D132" s="37">
        <v>2645.8833333333332</v>
      </c>
      <c r="E132" s="37">
        <v>2604.7666666666664</v>
      </c>
      <c r="F132" s="37">
        <v>2579.8833333333332</v>
      </c>
      <c r="G132" s="37">
        <v>2538.7666666666664</v>
      </c>
      <c r="H132" s="37">
        <v>2670.7666666666664</v>
      </c>
      <c r="I132" s="37">
        <v>2711.8833333333332</v>
      </c>
      <c r="J132" s="37">
        <v>2736.7666666666664</v>
      </c>
      <c r="K132" s="28">
        <v>2687</v>
      </c>
      <c r="L132" s="28">
        <v>2621</v>
      </c>
      <c r="M132" s="28">
        <v>7.25136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1730</v>
      </c>
      <c r="D133" s="37">
        <v>1729.8833333333332</v>
      </c>
      <c r="E133" s="37">
        <v>1718.8666666666663</v>
      </c>
      <c r="F133" s="37">
        <v>1707.7333333333331</v>
      </c>
      <c r="G133" s="37">
        <v>1696.7166666666662</v>
      </c>
      <c r="H133" s="37">
        <v>1741.0166666666664</v>
      </c>
      <c r="I133" s="37">
        <v>1752.0333333333333</v>
      </c>
      <c r="J133" s="37">
        <v>1763.1666666666665</v>
      </c>
      <c r="K133" s="28">
        <v>1740.9</v>
      </c>
      <c r="L133" s="28">
        <v>1718.75</v>
      </c>
      <c r="M133" s="28">
        <v>25.857900000000001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82.65</v>
      </c>
      <c r="D134" s="37">
        <v>83.183333333333337</v>
      </c>
      <c r="E134" s="37">
        <v>81.866666666666674</v>
      </c>
      <c r="F134" s="37">
        <v>81.083333333333343</v>
      </c>
      <c r="G134" s="37">
        <v>79.76666666666668</v>
      </c>
      <c r="H134" s="37">
        <v>83.966666666666669</v>
      </c>
      <c r="I134" s="37">
        <v>85.283333333333331</v>
      </c>
      <c r="J134" s="37">
        <v>86.066666666666663</v>
      </c>
      <c r="K134" s="28">
        <v>84.5</v>
      </c>
      <c r="L134" s="28">
        <v>82.4</v>
      </c>
      <c r="M134" s="28">
        <v>167.46889999999999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4973.75</v>
      </c>
      <c r="D135" s="37">
        <v>4965.3666666666668</v>
      </c>
      <c r="E135" s="37">
        <v>4925.7333333333336</v>
      </c>
      <c r="F135" s="37">
        <v>4877.7166666666672</v>
      </c>
      <c r="G135" s="37">
        <v>4838.0833333333339</v>
      </c>
      <c r="H135" s="37">
        <v>5013.3833333333332</v>
      </c>
      <c r="I135" s="37">
        <v>5053.0166666666664</v>
      </c>
      <c r="J135" s="37">
        <v>5101.0333333333328</v>
      </c>
      <c r="K135" s="28">
        <v>5005</v>
      </c>
      <c r="L135" s="28">
        <v>4917.3500000000004</v>
      </c>
      <c r="M135" s="28">
        <v>1.8218000000000001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360.5</v>
      </c>
      <c r="D136" s="37">
        <v>361.51666666666665</v>
      </c>
      <c r="E136" s="37">
        <v>357.13333333333333</v>
      </c>
      <c r="F136" s="37">
        <v>353.76666666666665</v>
      </c>
      <c r="G136" s="37">
        <v>349.38333333333333</v>
      </c>
      <c r="H136" s="37">
        <v>364.88333333333333</v>
      </c>
      <c r="I136" s="37">
        <v>369.26666666666665</v>
      </c>
      <c r="J136" s="37">
        <v>372.63333333333333</v>
      </c>
      <c r="K136" s="28">
        <v>365.9</v>
      </c>
      <c r="L136" s="28">
        <v>358.15</v>
      </c>
      <c r="M136" s="28">
        <v>16.920069999999999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6024.25</v>
      </c>
      <c r="D137" s="37">
        <v>6052.2333333333336</v>
      </c>
      <c r="E137" s="37">
        <v>5964.4666666666672</v>
      </c>
      <c r="F137" s="37">
        <v>5904.6833333333334</v>
      </c>
      <c r="G137" s="37">
        <v>5816.916666666667</v>
      </c>
      <c r="H137" s="37">
        <v>6112.0166666666673</v>
      </c>
      <c r="I137" s="37">
        <v>6199.7833333333338</v>
      </c>
      <c r="J137" s="37">
        <v>6259.5666666666675</v>
      </c>
      <c r="K137" s="28">
        <v>6140</v>
      </c>
      <c r="L137" s="28">
        <v>5992.45</v>
      </c>
      <c r="M137" s="28">
        <v>2.0714600000000001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1746.65</v>
      </c>
      <c r="D138" s="37">
        <v>1744.5833333333333</v>
      </c>
      <c r="E138" s="37">
        <v>1735.0666666666666</v>
      </c>
      <c r="F138" s="37">
        <v>1723.4833333333333</v>
      </c>
      <c r="G138" s="37">
        <v>1713.9666666666667</v>
      </c>
      <c r="H138" s="37">
        <v>1756.1666666666665</v>
      </c>
      <c r="I138" s="37">
        <v>1765.6833333333334</v>
      </c>
      <c r="J138" s="37">
        <v>1777.2666666666664</v>
      </c>
      <c r="K138" s="28">
        <v>1754.1</v>
      </c>
      <c r="L138" s="28">
        <v>1733</v>
      </c>
      <c r="M138" s="28">
        <v>20.717790000000001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594.04999999999995</v>
      </c>
      <c r="D139" s="37">
        <v>594.4</v>
      </c>
      <c r="E139" s="37">
        <v>590.04999999999995</v>
      </c>
      <c r="F139" s="37">
        <v>586.04999999999995</v>
      </c>
      <c r="G139" s="37">
        <v>581.69999999999993</v>
      </c>
      <c r="H139" s="37">
        <v>598.4</v>
      </c>
      <c r="I139" s="37">
        <v>602.75000000000011</v>
      </c>
      <c r="J139" s="37">
        <v>606.75</v>
      </c>
      <c r="K139" s="28">
        <v>598.75</v>
      </c>
      <c r="L139" s="28">
        <v>590.4</v>
      </c>
      <c r="M139" s="28">
        <v>14.304399999999999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761.5</v>
      </c>
      <c r="D140" s="37">
        <v>760.05000000000007</v>
      </c>
      <c r="E140" s="37">
        <v>753.10000000000014</v>
      </c>
      <c r="F140" s="37">
        <v>744.7</v>
      </c>
      <c r="G140" s="37">
        <v>737.75000000000011</v>
      </c>
      <c r="H140" s="37">
        <v>768.45000000000016</v>
      </c>
      <c r="I140" s="37">
        <v>775.4000000000002</v>
      </c>
      <c r="J140" s="37">
        <v>783.80000000000018</v>
      </c>
      <c r="K140" s="28">
        <v>767</v>
      </c>
      <c r="L140" s="28">
        <v>751.65</v>
      </c>
      <c r="M140" s="28">
        <v>20.372949999999999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65297.05</v>
      </c>
      <c r="D141" s="37">
        <v>65728.466666666674</v>
      </c>
      <c r="E141" s="37">
        <v>64578.583333333343</v>
      </c>
      <c r="F141" s="37">
        <v>63860.116666666669</v>
      </c>
      <c r="G141" s="37">
        <v>62710.233333333337</v>
      </c>
      <c r="H141" s="37">
        <v>66446.933333333349</v>
      </c>
      <c r="I141" s="37">
        <v>67596.81666666668</v>
      </c>
      <c r="J141" s="37">
        <v>68315.283333333355</v>
      </c>
      <c r="K141" s="28">
        <v>66878.350000000006</v>
      </c>
      <c r="L141" s="28">
        <v>65010</v>
      </c>
      <c r="M141" s="28">
        <v>9.7040000000000001E-2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778.3</v>
      </c>
      <c r="D142" s="37">
        <v>777.76666666666677</v>
      </c>
      <c r="E142" s="37">
        <v>761.53333333333353</v>
      </c>
      <c r="F142" s="37">
        <v>744.76666666666677</v>
      </c>
      <c r="G142" s="37">
        <v>728.53333333333353</v>
      </c>
      <c r="H142" s="37">
        <v>794.53333333333353</v>
      </c>
      <c r="I142" s="37">
        <v>810.76666666666688</v>
      </c>
      <c r="J142" s="37">
        <v>827.53333333333353</v>
      </c>
      <c r="K142" s="28">
        <v>794</v>
      </c>
      <c r="L142" s="28">
        <v>761</v>
      </c>
      <c r="M142" s="28">
        <v>15.416840000000001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158.19999999999999</v>
      </c>
      <c r="D143" s="37">
        <v>158.46666666666667</v>
      </c>
      <c r="E143" s="37">
        <v>157.08333333333334</v>
      </c>
      <c r="F143" s="37">
        <v>155.96666666666667</v>
      </c>
      <c r="G143" s="37">
        <v>154.58333333333334</v>
      </c>
      <c r="H143" s="37">
        <v>159.58333333333334</v>
      </c>
      <c r="I143" s="37">
        <v>160.96666666666667</v>
      </c>
      <c r="J143" s="37">
        <v>162.08333333333334</v>
      </c>
      <c r="K143" s="28">
        <v>159.85</v>
      </c>
      <c r="L143" s="28">
        <v>157.35</v>
      </c>
      <c r="M143" s="28">
        <v>22.990480000000002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773.35</v>
      </c>
      <c r="D144" s="37">
        <v>775.68333333333339</v>
      </c>
      <c r="E144" s="37">
        <v>768.36666666666679</v>
      </c>
      <c r="F144" s="37">
        <v>763.38333333333344</v>
      </c>
      <c r="G144" s="37">
        <v>756.06666666666683</v>
      </c>
      <c r="H144" s="37">
        <v>780.66666666666674</v>
      </c>
      <c r="I144" s="37">
        <v>787.98333333333335</v>
      </c>
      <c r="J144" s="37">
        <v>792.9666666666667</v>
      </c>
      <c r="K144" s="28">
        <v>783</v>
      </c>
      <c r="L144" s="28">
        <v>770.7</v>
      </c>
      <c r="M144" s="28">
        <v>35.196100000000001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114</v>
      </c>
      <c r="D145" s="37">
        <v>114.38333333333333</v>
      </c>
      <c r="E145" s="37">
        <v>113.01666666666665</v>
      </c>
      <c r="F145" s="37">
        <v>112.03333333333333</v>
      </c>
      <c r="G145" s="37">
        <v>110.66666666666666</v>
      </c>
      <c r="H145" s="37">
        <v>115.36666666666665</v>
      </c>
      <c r="I145" s="37">
        <v>116.73333333333332</v>
      </c>
      <c r="J145" s="37">
        <v>117.71666666666664</v>
      </c>
      <c r="K145" s="28">
        <v>115.75</v>
      </c>
      <c r="L145" s="28">
        <v>113.4</v>
      </c>
      <c r="M145" s="28">
        <v>36.787739999999999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482.5</v>
      </c>
      <c r="D146" s="37">
        <v>480.90000000000003</v>
      </c>
      <c r="E146" s="37">
        <v>477.80000000000007</v>
      </c>
      <c r="F146" s="37">
        <v>473.1</v>
      </c>
      <c r="G146" s="37">
        <v>470.00000000000006</v>
      </c>
      <c r="H146" s="37">
        <v>485.60000000000008</v>
      </c>
      <c r="I146" s="37">
        <v>488.7000000000001</v>
      </c>
      <c r="J146" s="37">
        <v>493.40000000000009</v>
      </c>
      <c r="K146" s="28">
        <v>484</v>
      </c>
      <c r="L146" s="28">
        <v>476.2</v>
      </c>
      <c r="M146" s="28">
        <v>8.61768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7439.15</v>
      </c>
      <c r="D147" s="37">
        <v>7467.75</v>
      </c>
      <c r="E147" s="37">
        <v>7372.4</v>
      </c>
      <c r="F147" s="37">
        <v>7305.65</v>
      </c>
      <c r="G147" s="37">
        <v>7210.2999999999993</v>
      </c>
      <c r="H147" s="37">
        <v>7534.5</v>
      </c>
      <c r="I147" s="37">
        <v>7629.85</v>
      </c>
      <c r="J147" s="37">
        <v>7696.6</v>
      </c>
      <c r="K147" s="28">
        <v>7563.1</v>
      </c>
      <c r="L147" s="28">
        <v>7401</v>
      </c>
      <c r="M147" s="28">
        <v>4.4625700000000004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740</v>
      </c>
      <c r="D148" s="37">
        <v>728.4666666666667</v>
      </c>
      <c r="E148" s="37">
        <v>715.13333333333344</v>
      </c>
      <c r="F148" s="37">
        <v>690.26666666666677</v>
      </c>
      <c r="G148" s="37">
        <v>676.93333333333351</v>
      </c>
      <c r="H148" s="37">
        <v>753.33333333333337</v>
      </c>
      <c r="I148" s="37">
        <v>766.66666666666663</v>
      </c>
      <c r="J148" s="37">
        <v>791.5333333333333</v>
      </c>
      <c r="K148" s="28">
        <v>741.8</v>
      </c>
      <c r="L148" s="28">
        <v>703.6</v>
      </c>
      <c r="M148" s="28">
        <v>15.51942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4250.95</v>
      </c>
      <c r="D149" s="37">
        <v>4251.7</v>
      </c>
      <c r="E149" s="37">
        <v>4218.3999999999996</v>
      </c>
      <c r="F149" s="37">
        <v>4185.8499999999995</v>
      </c>
      <c r="G149" s="37">
        <v>4152.5499999999993</v>
      </c>
      <c r="H149" s="37">
        <v>4284.25</v>
      </c>
      <c r="I149" s="37">
        <v>4317.5500000000011</v>
      </c>
      <c r="J149" s="37">
        <v>4350.1000000000004</v>
      </c>
      <c r="K149" s="28">
        <v>4285</v>
      </c>
      <c r="L149" s="28">
        <v>4219.1499999999996</v>
      </c>
      <c r="M149" s="28">
        <v>4.4052300000000004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3378.05</v>
      </c>
      <c r="D150" s="37">
        <v>3372.6666666666665</v>
      </c>
      <c r="E150" s="37">
        <v>3340.3833333333332</v>
      </c>
      <c r="F150" s="37">
        <v>3302.7166666666667</v>
      </c>
      <c r="G150" s="37">
        <v>3270.4333333333334</v>
      </c>
      <c r="H150" s="37">
        <v>3410.333333333333</v>
      </c>
      <c r="I150" s="37">
        <v>3442.6166666666668</v>
      </c>
      <c r="J150" s="37">
        <v>3480.2833333333328</v>
      </c>
      <c r="K150" s="28">
        <v>3404.95</v>
      </c>
      <c r="L150" s="28">
        <v>3335</v>
      </c>
      <c r="M150" s="28">
        <v>3.6679900000000001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1293.2</v>
      </c>
      <c r="D151" s="37">
        <v>1298.2166666666667</v>
      </c>
      <c r="E151" s="37">
        <v>1281.4833333333333</v>
      </c>
      <c r="F151" s="37">
        <v>1269.7666666666667</v>
      </c>
      <c r="G151" s="37">
        <v>1253.0333333333333</v>
      </c>
      <c r="H151" s="37">
        <v>1309.9333333333334</v>
      </c>
      <c r="I151" s="37">
        <v>1326.666666666667</v>
      </c>
      <c r="J151" s="37">
        <v>1338.3833333333334</v>
      </c>
      <c r="K151" s="28">
        <v>1314.95</v>
      </c>
      <c r="L151" s="28">
        <v>1286.5</v>
      </c>
      <c r="M151" s="28">
        <v>9.9325700000000001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776.7</v>
      </c>
      <c r="D152" s="37">
        <v>781.28333333333342</v>
      </c>
      <c r="E152" s="37">
        <v>765.21666666666681</v>
      </c>
      <c r="F152" s="37">
        <v>753.73333333333335</v>
      </c>
      <c r="G152" s="37">
        <v>737.66666666666674</v>
      </c>
      <c r="H152" s="37">
        <v>792.76666666666688</v>
      </c>
      <c r="I152" s="37">
        <v>808.83333333333348</v>
      </c>
      <c r="J152" s="37">
        <v>820.31666666666695</v>
      </c>
      <c r="K152" s="28">
        <v>797.35</v>
      </c>
      <c r="L152" s="28">
        <v>769.8</v>
      </c>
      <c r="M152" s="28">
        <v>3.2984900000000001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158.9</v>
      </c>
      <c r="D153" s="37">
        <v>160.01666666666668</v>
      </c>
      <c r="E153" s="37">
        <v>157.18333333333337</v>
      </c>
      <c r="F153" s="37">
        <v>155.4666666666667</v>
      </c>
      <c r="G153" s="37">
        <v>152.63333333333338</v>
      </c>
      <c r="H153" s="37">
        <v>161.73333333333335</v>
      </c>
      <c r="I153" s="37">
        <v>164.56666666666666</v>
      </c>
      <c r="J153" s="37">
        <v>166.28333333333333</v>
      </c>
      <c r="K153" s="28">
        <v>162.85</v>
      </c>
      <c r="L153" s="28">
        <v>158.30000000000001</v>
      </c>
      <c r="M153" s="28">
        <v>81.529259999999994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134.35</v>
      </c>
      <c r="D154" s="37">
        <v>134.51666666666665</v>
      </c>
      <c r="E154" s="37">
        <v>133.73333333333329</v>
      </c>
      <c r="F154" s="37">
        <v>133.11666666666665</v>
      </c>
      <c r="G154" s="37">
        <v>132.33333333333329</v>
      </c>
      <c r="H154" s="37">
        <v>135.1333333333333</v>
      </c>
      <c r="I154" s="37">
        <v>135.91666666666666</v>
      </c>
      <c r="J154" s="37">
        <v>136.5333333333333</v>
      </c>
      <c r="K154" s="28">
        <v>135.30000000000001</v>
      </c>
      <c r="L154" s="28">
        <v>133.9</v>
      </c>
      <c r="M154" s="28">
        <v>51.169350000000001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121.15</v>
      </c>
      <c r="D155" s="37">
        <v>121.71666666666665</v>
      </c>
      <c r="E155" s="37">
        <v>120.0333333333333</v>
      </c>
      <c r="F155" s="37">
        <v>118.91666666666664</v>
      </c>
      <c r="G155" s="37">
        <v>117.23333333333329</v>
      </c>
      <c r="H155" s="37">
        <v>122.83333333333331</v>
      </c>
      <c r="I155" s="37">
        <v>124.51666666666668</v>
      </c>
      <c r="J155" s="37">
        <v>125.63333333333333</v>
      </c>
      <c r="K155" s="28">
        <v>123.4</v>
      </c>
      <c r="L155" s="28">
        <v>120.6</v>
      </c>
      <c r="M155" s="28">
        <v>132.49185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4040.95</v>
      </c>
      <c r="D156" s="37">
        <v>4004.65</v>
      </c>
      <c r="E156" s="37">
        <v>3961.3</v>
      </c>
      <c r="F156" s="37">
        <v>3881.65</v>
      </c>
      <c r="G156" s="37">
        <v>3838.3</v>
      </c>
      <c r="H156" s="37">
        <v>4084.3</v>
      </c>
      <c r="I156" s="37">
        <v>4127.6499999999996</v>
      </c>
      <c r="J156" s="37">
        <v>4207.3</v>
      </c>
      <c r="K156" s="28">
        <v>4048</v>
      </c>
      <c r="L156" s="28">
        <v>3925</v>
      </c>
      <c r="M156" s="28">
        <v>1.3573299999999999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16921.900000000001</v>
      </c>
      <c r="D157" s="37">
        <v>16913.95</v>
      </c>
      <c r="E157" s="37">
        <v>16827.95</v>
      </c>
      <c r="F157" s="37">
        <v>16734</v>
      </c>
      <c r="G157" s="37">
        <v>16648</v>
      </c>
      <c r="H157" s="37">
        <v>17007.900000000001</v>
      </c>
      <c r="I157" s="37">
        <v>17093.900000000001</v>
      </c>
      <c r="J157" s="37">
        <v>17187.850000000002</v>
      </c>
      <c r="K157" s="28">
        <v>16999.95</v>
      </c>
      <c r="L157" s="28">
        <v>16820</v>
      </c>
      <c r="M157" s="28">
        <v>0.83758999999999995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340.05</v>
      </c>
      <c r="D158" s="37">
        <v>341.65000000000003</v>
      </c>
      <c r="E158" s="37">
        <v>334.50000000000006</v>
      </c>
      <c r="F158" s="37">
        <v>328.95000000000005</v>
      </c>
      <c r="G158" s="37">
        <v>321.80000000000007</v>
      </c>
      <c r="H158" s="37">
        <v>347.20000000000005</v>
      </c>
      <c r="I158" s="37">
        <v>354.35</v>
      </c>
      <c r="J158" s="37">
        <v>359.90000000000003</v>
      </c>
      <c r="K158" s="28">
        <v>348.8</v>
      </c>
      <c r="L158" s="28">
        <v>336.1</v>
      </c>
      <c r="M158" s="28">
        <v>5.6003499999999997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941.5</v>
      </c>
      <c r="D159" s="37">
        <v>944.93333333333339</v>
      </c>
      <c r="E159" s="37">
        <v>934.41666666666674</v>
      </c>
      <c r="F159" s="37">
        <v>927.33333333333337</v>
      </c>
      <c r="G159" s="37">
        <v>916.81666666666672</v>
      </c>
      <c r="H159" s="37">
        <v>952.01666666666677</v>
      </c>
      <c r="I159" s="37">
        <v>962.53333333333342</v>
      </c>
      <c r="J159" s="37">
        <v>969.61666666666679</v>
      </c>
      <c r="K159" s="28">
        <v>955.45</v>
      </c>
      <c r="L159" s="28">
        <v>937.85</v>
      </c>
      <c r="M159" s="28">
        <v>5.7644299999999999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171</v>
      </c>
      <c r="D160" s="37">
        <v>172.25</v>
      </c>
      <c r="E160" s="37">
        <v>169.3</v>
      </c>
      <c r="F160" s="37">
        <v>167.60000000000002</v>
      </c>
      <c r="G160" s="37">
        <v>164.65000000000003</v>
      </c>
      <c r="H160" s="37">
        <v>173.95</v>
      </c>
      <c r="I160" s="37">
        <v>176.89999999999998</v>
      </c>
      <c r="J160" s="37">
        <v>178.59999999999997</v>
      </c>
      <c r="K160" s="28">
        <v>175.2</v>
      </c>
      <c r="L160" s="28">
        <v>170.55</v>
      </c>
      <c r="M160" s="28">
        <v>142.10783000000001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231.85</v>
      </c>
      <c r="D161" s="37">
        <v>231.68333333333331</v>
      </c>
      <c r="E161" s="37">
        <v>228.36666666666662</v>
      </c>
      <c r="F161" s="37">
        <v>224.8833333333333</v>
      </c>
      <c r="G161" s="37">
        <v>221.56666666666661</v>
      </c>
      <c r="H161" s="37">
        <v>235.16666666666663</v>
      </c>
      <c r="I161" s="37">
        <v>238.48333333333329</v>
      </c>
      <c r="J161" s="37">
        <v>241.96666666666664</v>
      </c>
      <c r="K161" s="28">
        <v>235</v>
      </c>
      <c r="L161" s="28">
        <v>228.2</v>
      </c>
      <c r="M161" s="28">
        <v>10.6426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2837.6</v>
      </c>
      <c r="D162" s="37">
        <v>2818.4833333333336</v>
      </c>
      <c r="E162" s="37">
        <v>2772.4666666666672</v>
      </c>
      <c r="F162" s="37">
        <v>2707.3333333333335</v>
      </c>
      <c r="G162" s="37">
        <v>2661.3166666666671</v>
      </c>
      <c r="H162" s="37">
        <v>2883.6166666666672</v>
      </c>
      <c r="I162" s="37">
        <v>2929.6333333333337</v>
      </c>
      <c r="J162" s="37">
        <v>2994.7666666666673</v>
      </c>
      <c r="K162" s="28">
        <v>2864.5</v>
      </c>
      <c r="L162" s="28">
        <v>2753.35</v>
      </c>
      <c r="M162" s="28">
        <v>3.6784500000000002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40806.050000000003</v>
      </c>
      <c r="D163" s="37">
        <v>40725.233333333337</v>
      </c>
      <c r="E163" s="37">
        <v>40391.466666666674</v>
      </c>
      <c r="F163" s="37">
        <v>39976.883333333339</v>
      </c>
      <c r="G163" s="37">
        <v>39643.116666666676</v>
      </c>
      <c r="H163" s="37">
        <v>41139.816666666673</v>
      </c>
      <c r="I163" s="37">
        <v>41473.583333333336</v>
      </c>
      <c r="J163" s="37">
        <v>41888.166666666672</v>
      </c>
      <c r="K163" s="28">
        <v>41059</v>
      </c>
      <c r="L163" s="28">
        <v>40310.65</v>
      </c>
      <c r="M163" s="28">
        <v>0.12043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193.2</v>
      </c>
      <c r="D164" s="37">
        <v>193.45000000000002</v>
      </c>
      <c r="E164" s="37">
        <v>192.25000000000003</v>
      </c>
      <c r="F164" s="37">
        <v>191.3</v>
      </c>
      <c r="G164" s="37">
        <v>190.10000000000002</v>
      </c>
      <c r="H164" s="37">
        <v>194.40000000000003</v>
      </c>
      <c r="I164" s="37">
        <v>195.60000000000002</v>
      </c>
      <c r="J164" s="37">
        <v>196.55000000000004</v>
      </c>
      <c r="K164" s="28">
        <v>194.65</v>
      </c>
      <c r="L164" s="28">
        <v>192.5</v>
      </c>
      <c r="M164" s="28">
        <v>18.821999999999999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4415.3999999999996</v>
      </c>
      <c r="D165" s="37">
        <v>4400.45</v>
      </c>
      <c r="E165" s="37">
        <v>4367.3499999999995</v>
      </c>
      <c r="F165" s="37">
        <v>4319.2999999999993</v>
      </c>
      <c r="G165" s="37">
        <v>4286.1999999999989</v>
      </c>
      <c r="H165" s="37">
        <v>4448.5</v>
      </c>
      <c r="I165" s="37">
        <v>4481.6000000000004</v>
      </c>
      <c r="J165" s="37">
        <v>4529.6500000000005</v>
      </c>
      <c r="K165" s="28">
        <v>4433.55</v>
      </c>
      <c r="L165" s="28">
        <v>4352.3999999999996</v>
      </c>
      <c r="M165" s="28">
        <v>0.28076000000000001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2397.9499999999998</v>
      </c>
      <c r="D166" s="37">
        <v>2405.4666666666667</v>
      </c>
      <c r="E166" s="37">
        <v>2385.9333333333334</v>
      </c>
      <c r="F166" s="37">
        <v>2373.9166666666665</v>
      </c>
      <c r="G166" s="37">
        <v>2354.3833333333332</v>
      </c>
      <c r="H166" s="37">
        <v>2417.4833333333336</v>
      </c>
      <c r="I166" s="37">
        <v>2437.0166666666673</v>
      </c>
      <c r="J166" s="37">
        <v>2449.0333333333338</v>
      </c>
      <c r="K166" s="28">
        <v>2425</v>
      </c>
      <c r="L166" s="28">
        <v>2393.4499999999998</v>
      </c>
      <c r="M166" s="28">
        <v>3.8966400000000001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2186.4499999999998</v>
      </c>
      <c r="D167" s="37">
        <v>2197.1666666666665</v>
      </c>
      <c r="E167" s="37">
        <v>2166.333333333333</v>
      </c>
      <c r="F167" s="37">
        <v>2146.2166666666667</v>
      </c>
      <c r="G167" s="37">
        <v>2115.3833333333332</v>
      </c>
      <c r="H167" s="37">
        <v>2217.2833333333328</v>
      </c>
      <c r="I167" s="37">
        <v>2248.1166666666659</v>
      </c>
      <c r="J167" s="37">
        <v>2268.2333333333327</v>
      </c>
      <c r="K167" s="28">
        <v>2228</v>
      </c>
      <c r="L167" s="28">
        <v>2177.0500000000002</v>
      </c>
      <c r="M167" s="28">
        <v>3.80172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2350.8000000000002</v>
      </c>
      <c r="D168" s="37">
        <v>2360.65</v>
      </c>
      <c r="E168" s="37">
        <v>2326.4</v>
      </c>
      <c r="F168" s="37">
        <v>2302</v>
      </c>
      <c r="G168" s="37">
        <v>2267.75</v>
      </c>
      <c r="H168" s="37">
        <v>2385.0500000000002</v>
      </c>
      <c r="I168" s="37">
        <v>2419.3000000000002</v>
      </c>
      <c r="J168" s="37">
        <v>2443.7000000000003</v>
      </c>
      <c r="K168" s="28">
        <v>2394.9</v>
      </c>
      <c r="L168" s="28">
        <v>2336.25</v>
      </c>
      <c r="M168" s="28">
        <v>2.383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112.25</v>
      </c>
      <c r="D169" s="37">
        <v>112.81666666666666</v>
      </c>
      <c r="E169" s="37">
        <v>111.03333333333333</v>
      </c>
      <c r="F169" s="37">
        <v>109.81666666666666</v>
      </c>
      <c r="G169" s="37">
        <v>108.03333333333333</v>
      </c>
      <c r="H169" s="37">
        <v>114.03333333333333</v>
      </c>
      <c r="I169" s="37">
        <v>115.81666666666666</v>
      </c>
      <c r="J169" s="37">
        <v>117.03333333333333</v>
      </c>
      <c r="K169" s="28">
        <v>114.6</v>
      </c>
      <c r="L169" s="28">
        <v>111.6</v>
      </c>
      <c r="M169" s="28">
        <v>33.272840000000002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211.3</v>
      </c>
      <c r="D170" s="37">
        <v>211.81666666666669</v>
      </c>
      <c r="E170" s="37">
        <v>209.18333333333339</v>
      </c>
      <c r="F170" s="37">
        <v>207.06666666666669</v>
      </c>
      <c r="G170" s="37">
        <v>204.43333333333339</v>
      </c>
      <c r="H170" s="37">
        <v>213.93333333333339</v>
      </c>
      <c r="I170" s="37">
        <v>216.56666666666666</v>
      </c>
      <c r="J170" s="37">
        <v>218.68333333333339</v>
      </c>
      <c r="K170" s="28">
        <v>214.45</v>
      </c>
      <c r="L170" s="28">
        <v>209.7</v>
      </c>
      <c r="M170" s="28">
        <v>78.528869999999998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492.85</v>
      </c>
      <c r="D171" s="37">
        <v>490.73333333333335</v>
      </c>
      <c r="E171" s="37">
        <v>485.4666666666667</v>
      </c>
      <c r="F171" s="37">
        <v>478.08333333333337</v>
      </c>
      <c r="G171" s="37">
        <v>472.81666666666672</v>
      </c>
      <c r="H171" s="37">
        <v>498.11666666666667</v>
      </c>
      <c r="I171" s="37">
        <v>503.38333333333333</v>
      </c>
      <c r="J171" s="37">
        <v>510.76666666666665</v>
      </c>
      <c r="K171" s="28">
        <v>496</v>
      </c>
      <c r="L171" s="28">
        <v>483.35</v>
      </c>
      <c r="M171" s="28">
        <v>4.7250800000000002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14754</v>
      </c>
      <c r="D172" s="37">
        <v>14685.85</v>
      </c>
      <c r="E172" s="37">
        <v>14488.150000000001</v>
      </c>
      <c r="F172" s="37">
        <v>14222.300000000001</v>
      </c>
      <c r="G172" s="37">
        <v>14024.600000000002</v>
      </c>
      <c r="H172" s="37">
        <v>14951.7</v>
      </c>
      <c r="I172" s="37">
        <v>15149.400000000001</v>
      </c>
      <c r="J172" s="37">
        <v>15415.25</v>
      </c>
      <c r="K172" s="28">
        <v>14883.55</v>
      </c>
      <c r="L172" s="28">
        <v>14420</v>
      </c>
      <c r="M172" s="28">
        <v>7.4730000000000005E-2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34.950000000000003</v>
      </c>
      <c r="D173" s="37">
        <v>35.266666666666673</v>
      </c>
      <c r="E173" s="37">
        <v>34.533333333333346</v>
      </c>
      <c r="F173" s="37">
        <v>34.116666666666674</v>
      </c>
      <c r="G173" s="37">
        <v>33.383333333333347</v>
      </c>
      <c r="H173" s="37">
        <v>35.683333333333344</v>
      </c>
      <c r="I173" s="37">
        <v>36.416666666666679</v>
      </c>
      <c r="J173" s="37">
        <v>36.833333333333343</v>
      </c>
      <c r="K173" s="28">
        <v>36</v>
      </c>
      <c r="L173" s="28">
        <v>34.85</v>
      </c>
      <c r="M173" s="28">
        <v>473.46926000000002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128.65</v>
      </c>
      <c r="D174" s="37">
        <v>129.79999999999998</v>
      </c>
      <c r="E174" s="37">
        <v>126.49999999999997</v>
      </c>
      <c r="F174" s="37">
        <v>124.35</v>
      </c>
      <c r="G174" s="37">
        <v>121.04999999999998</v>
      </c>
      <c r="H174" s="37">
        <v>131.94999999999996</v>
      </c>
      <c r="I174" s="37">
        <v>135.24999999999997</v>
      </c>
      <c r="J174" s="37">
        <v>137.39999999999995</v>
      </c>
      <c r="K174" s="28">
        <v>133.1</v>
      </c>
      <c r="L174" s="28">
        <v>127.65</v>
      </c>
      <c r="M174" s="28">
        <v>122.82563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122.75</v>
      </c>
      <c r="D175" s="37">
        <v>123.11666666666667</v>
      </c>
      <c r="E175" s="37">
        <v>121.78333333333335</v>
      </c>
      <c r="F175" s="37">
        <v>120.81666666666668</v>
      </c>
      <c r="G175" s="37">
        <v>119.48333333333335</v>
      </c>
      <c r="H175" s="37">
        <v>124.08333333333334</v>
      </c>
      <c r="I175" s="37">
        <v>125.41666666666666</v>
      </c>
      <c r="J175" s="37">
        <v>126.38333333333334</v>
      </c>
      <c r="K175" s="28">
        <v>124.45</v>
      </c>
      <c r="L175" s="28">
        <v>122.15</v>
      </c>
      <c r="M175" s="28">
        <v>22.927299999999999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2622.55</v>
      </c>
      <c r="D176" s="37">
        <v>2622.65</v>
      </c>
      <c r="E176" s="37">
        <v>2607.3000000000002</v>
      </c>
      <c r="F176" s="37">
        <v>2592.0500000000002</v>
      </c>
      <c r="G176" s="37">
        <v>2576.7000000000003</v>
      </c>
      <c r="H176" s="37">
        <v>2637.9</v>
      </c>
      <c r="I176" s="37">
        <v>2653.2499999999995</v>
      </c>
      <c r="J176" s="37">
        <v>2668.5</v>
      </c>
      <c r="K176" s="28">
        <v>2638</v>
      </c>
      <c r="L176" s="28">
        <v>2607.4</v>
      </c>
      <c r="M176" s="28">
        <v>40.076949999999997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854.8</v>
      </c>
      <c r="D177" s="37">
        <v>851.63333333333333</v>
      </c>
      <c r="E177" s="37">
        <v>843.26666666666665</v>
      </c>
      <c r="F177" s="37">
        <v>831.73333333333335</v>
      </c>
      <c r="G177" s="37">
        <v>823.36666666666667</v>
      </c>
      <c r="H177" s="37">
        <v>863.16666666666663</v>
      </c>
      <c r="I177" s="37">
        <v>871.53333333333319</v>
      </c>
      <c r="J177" s="37">
        <v>883.06666666666661</v>
      </c>
      <c r="K177" s="28">
        <v>860</v>
      </c>
      <c r="L177" s="28">
        <v>840.1</v>
      </c>
      <c r="M177" s="28">
        <v>9.30687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1101.25</v>
      </c>
      <c r="D178" s="37">
        <v>1100.8666666666666</v>
      </c>
      <c r="E178" s="37">
        <v>1086.7833333333331</v>
      </c>
      <c r="F178" s="37">
        <v>1072.3166666666666</v>
      </c>
      <c r="G178" s="37">
        <v>1058.2333333333331</v>
      </c>
      <c r="H178" s="37">
        <v>1115.333333333333</v>
      </c>
      <c r="I178" s="37">
        <v>1129.4166666666665</v>
      </c>
      <c r="J178" s="37">
        <v>1143.883333333333</v>
      </c>
      <c r="K178" s="28">
        <v>1114.95</v>
      </c>
      <c r="L178" s="28">
        <v>1086.4000000000001</v>
      </c>
      <c r="M178" s="28">
        <v>28.64668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2621.25</v>
      </c>
      <c r="D179" s="37">
        <v>2634.4333333333329</v>
      </c>
      <c r="E179" s="37">
        <v>2588.9166666666661</v>
      </c>
      <c r="F179" s="37">
        <v>2556.583333333333</v>
      </c>
      <c r="G179" s="37">
        <v>2511.0666666666662</v>
      </c>
      <c r="H179" s="37">
        <v>2666.766666666666</v>
      </c>
      <c r="I179" s="37">
        <v>2712.2833333333333</v>
      </c>
      <c r="J179" s="37">
        <v>2744.6166666666659</v>
      </c>
      <c r="K179" s="28">
        <v>2679.95</v>
      </c>
      <c r="L179" s="28">
        <v>2602.1</v>
      </c>
      <c r="M179" s="28">
        <v>8.3763199999999998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7496.05</v>
      </c>
      <c r="D180" s="37">
        <v>7490.1166666666659</v>
      </c>
      <c r="E180" s="37">
        <v>7465.9333333333316</v>
      </c>
      <c r="F180" s="37">
        <v>7435.8166666666657</v>
      </c>
      <c r="G180" s="37">
        <v>7411.6333333333314</v>
      </c>
      <c r="H180" s="37">
        <v>7520.2333333333318</v>
      </c>
      <c r="I180" s="37">
        <v>7544.4166666666661</v>
      </c>
      <c r="J180" s="37">
        <v>7574.5333333333319</v>
      </c>
      <c r="K180" s="28">
        <v>7514.3</v>
      </c>
      <c r="L180" s="28">
        <v>7460</v>
      </c>
      <c r="M180" s="28">
        <v>0.10567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23645.55</v>
      </c>
      <c r="D181" s="37">
        <v>23538.516666666666</v>
      </c>
      <c r="E181" s="37">
        <v>23337.033333333333</v>
      </c>
      <c r="F181" s="37">
        <v>23028.516666666666</v>
      </c>
      <c r="G181" s="37">
        <v>22827.033333333333</v>
      </c>
      <c r="H181" s="37">
        <v>23847.033333333333</v>
      </c>
      <c r="I181" s="37">
        <v>24048.516666666663</v>
      </c>
      <c r="J181" s="37">
        <v>24357.033333333333</v>
      </c>
      <c r="K181" s="28">
        <v>23740</v>
      </c>
      <c r="L181" s="28">
        <v>23230</v>
      </c>
      <c r="M181" s="28">
        <v>0.31237999999999999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1123.4000000000001</v>
      </c>
      <c r="D182" s="37">
        <v>1116.4666666666667</v>
      </c>
      <c r="E182" s="37">
        <v>1105.9333333333334</v>
      </c>
      <c r="F182" s="37">
        <v>1088.4666666666667</v>
      </c>
      <c r="G182" s="37">
        <v>1077.9333333333334</v>
      </c>
      <c r="H182" s="37">
        <v>1133.9333333333334</v>
      </c>
      <c r="I182" s="37">
        <v>1144.4666666666667</v>
      </c>
      <c r="J182" s="37">
        <v>1161.9333333333334</v>
      </c>
      <c r="K182" s="28">
        <v>1127</v>
      </c>
      <c r="L182" s="28">
        <v>1099</v>
      </c>
      <c r="M182" s="28">
        <v>13.26402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2300</v>
      </c>
      <c r="D183" s="37">
        <v>2294.4166666666665</v>
      </c>
      <c r="E183" s="37">
        <v>2279.7833333333328</v>
      </c>
      <c r="F183" s="37">
        <v>2259.5666666666662</v>
      </c>
      <c r="G183" s="37">
        <v>2244.9333333333325</v>
      </c>
      <c r="H183" s="37">
        <v>2314.6333333333332</v>
      </c>
      <c r="I183" s="37">
        <v>2329.2666666666673</v>
      </c>
      <c r="J183" s="37">
        <v>2349.4833333333336</v>
      </c>
      <c r="K183" s="28">
        <v>2309.0500000000002</v>
      </c>
      <c r="L183" s="28">
        <v>2274.1999999999998</v>
      </c>
      <c r="M183" s="28">
        <v>1.7821899999999999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495</v>
      </c>
      <c r="D184" s="37">
        <v>496.0333333333333</v>
      </c>
      <c r="E184" s="37">
        <v>490.66666666666663</v>
      </c>
      <c r="F184" s="37">
        <v>486.33333333333331</v>
      </c>
      <c r="G184" s="37">
        <v>480.96666666666664</v>
      </c>
      <c r="H184" s="37">
        <v>500.36666666666662</v>
      </c>
      <c r="I184" s="37">
        <v>505.73333333333329</v>
      </c>
      <c r="J184" s="37">
        <v>510.06666666666661</v>
      </c>
      <c r="K184" s="28">
        <v>501.4</v>
      </c>
      <c r="L184" s="28">
        <v>491.7</v>
      </c>
      <c r="M184" s="28">
        <v>143.01428999999999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98.8</v>
      </c>
      <c r="D185" s="37">
        <v>99.45</v>
      </c>
      <c r="E185" s="37">
        <v>97.850000000000009</v>
      </c>
      <c r="F185" s="37">
        <v>96.9</v>
      </c>
      <c r="G185" s="37">
        <v>95.300000000000011</v>
      </c>
      <c r="H185" s="37">
        <v>100.4</v>
      </c>
      <c r="I185" s="37">
        <v>102</v>
      </c>
      <c r="J185" s="37">
        <v>102.95</v>
      </c>
      <c r="K185" s="28">
        <v>101.05</v>
      </c>
      <c r="L185" s="28">
        <v>98.5</v>
      </c>
      <c r="M185" s="28">
        <v>370.61802999999998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919.35</v>
      </c>
      <c r="D186" s="37">
        <v>914.15</v>
      </c>
      <c r="E186" s="37">
        <v>906.3</v>
      </c>
      <c r="F186" s="37">
        <v>893.25</v>
      </c>
      <c r="G186" s="37">
        <v>885.4</v>
      </c>
      <c r="H186" s="37">
        <v>927.19999999999993</v>
      </c>
      <c r="I186" s="37">
        <v>935.05000000000007</v>
      </c>
      <c r="J186" s="37">
        <v>948.09999999999991</v>
      </c>
      <c r="K186" s="28">
        <v>922</v>
      </c>
      <c r="L186" s="28">
        <v>901.1</v>
      </c>
      <c r="M186" s="28">
        <v>31.77777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477</v>
      </c>
      <c r="D187" s="37">
        <v>474.06666666666666</v>
      </c>
      <c r="E187" s="37">
        <v>468.13333333333333</v>
      </c>
      <c r="F187" s="37">
        <v>459.26666666666665</v>
      </c>
      <c r="G187" s="37">
        <v>453.33333333333331</v>
      </c>
      <c r="H187" s="37">
        <v>482.93333333333334</v>
      </c>
      <c r="I187" s="37">
        <v>488.86666666666662</v>
      </c>
      <c r="J187" s="37">
        <v>497.73333333333335</v>
      </c>
      <c r="K187" s="28">
        <v>480</v>
      </c>
      <c r="L187" s="28">
        <v>465.2</v>
      </c>
      <c r="M187" s="28">
        <v>13.853070000000001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583.95000000000005</v>
      </c>
      <c r="D188" s="37">
        <v>586.63333333333333</v>
      </c>
      <c r="E188" s="37">
        <v>579.31666666666661</v>
      </c>
      <c r="F188" s="37">
        <v>574.68333333333328</v>
      </c>
      <c r="G188" s="37">
        <v>567.36666666666656</v>
      </c>
      <c r="H188" s="37">
        <v>591.26666666666665</v>
      </c>
      <c r="I188" s="37">
        <v>598.58333333333348</v>
      </c>
      <c r="J188" s="37">
        <v>603.2166666666667</v>
      </c>
      <c r="K188" s="28">
        <v>593.95000000000005</v>
      </c>
      <c r="L188" s="28">
        <v>582</v>
      </c>
      <c r="M188" s="28">
        <v>1.7529699999999999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613.45000000000005</v>
      </c>
      <c r="D189" s="37">
        <v>613</v>
      </c>
      <c r="E189" s="37">
        <v>609</v>
      </c>
      <c r="F189" s="37">
        <v>604.54999999999995</v>
      </c>
      <c r="G189" s="37">
        <v>600.54999999999995</v>
      </c>
      <c r="H189" s="37">
        <v>617.45000000000005</v>
      </c>
      <c r="I189" s="37">
        <v>621.45000000000005</v>
      </c>
      <c r="J189" s="37">
        <v>625.90000000000009</v>
      </c>
      <c r="K189" s="28">
        <v>617</v>
      </c>
      <c r="L189" s="28">
        <v>608.54999999999995</v>
      </c>
      <c r="M189" s="28">
        <v>14.887600000000001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987.5</v>
      </c>
      <c r="D190" s="37">
        <v>978.38333333333333</v>
      </c>
      <c r="E190" s="37">
        <v>967.06666666666661</v>
      </c>
      <c r="F190" s="37">
        <v>946.63333333333333</v>
      </c>
      <c r="G190" s="37">
        <v>935.31666666666661</v>
      </c>
      <c r="H190" s="37">
        <v>998.81666666666661</v>
      </c>
      <c r="I190" s="37">
        <v>1010.1333333333334</v>
      </c>
      <c r="J190" s="37">
        <v>1030.5666666666666</v>
      </c>
      <c r="K190" s="28">
        <v>989.7</v>
      </c>
      <c r="L190" s="28">
        <v>957.95</v>
      </c>
      <c r="M190" s="28">
        <v>16.279979999999998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1153.8499999999999</v>
      </c>
      <c r="D191" s="37">
        <v>1154.8</v>
      </c>
      <c r="E191" s="37">
        <v>1144.5999999999999</v>
      </c>
      <c r="F191" s="37">
        <v>1135.3499999999999</v>
      </c>
      <c r="G191" s="37">
        <v>1125.1499999999999</v>
      </c>
      <c r="H191" s="37">
        <v>1164.05</v>
      </c>
      <c r="I191" s="37">
        <v>1174.2500000000002</v>
      </c>
      <c r="J191" s="37">
        <v>1183.5</v>
      </c>
      <c r="K191" s="28">
        <v>1165</v>
      </c>
      <c r="L191" s="28">
        <v>1145.55</v>
      </c>
      <c r="M191" s="28">
        <v>5.2562100000000003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3705.35</v>
      </c>
      <c r="D192" s="37">
        <v>3706.1166666666668</v>
      </c>
      <c r="E192" s="37">
        <v>3690.2333333333336</v>
      </c>
      <c r="F192" s="37">
        <v>3675.1166666666668</v>
      </c>
      <c r="G192" s="37">
        <v>3659.2333333333336</v>
      </c>
      <c r="H192" s="37">
        <v>3721.2333333333336</v>
      </c>
      <c r="I192" s="37">
        <v>3737.1166666666668</v>
      </c>
      <c r="J192" s="37">
        <v>3752.2333333333336</v>
      </c>
      <c r="K192" s="28">
        <v>3722</v>
      </c>
      <c r="L192" s="28">
        <v>3691</v>
      </c>
      <c r="M192" s="28">
        <v>26.890630000000002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743.2</v>
      </c>
      <c r="D193" s="37">
        <v>742.18333333333339</v>
      </c>
      <c r="E193" s="37">
        <v>736.61666666666679</v>
      </c>
      <c r="F193" s="37">
        <v>730.03333333333342</v>
      </c>
      <c r="G193" s="37">
        <v>724.46666666666681</v>
      </c>
      <c r="H193" s="37">
        <v>748.76666666666677</v>
      </c>
      <c r="I193" s="37">
        <v>754.33333333333337</v>
      </c>
      <c r="J193" s="37">
        <v>760.91666666666674</v>
      </c>
      <c r="K193" s="28">
        <v>747.75</v>
      </c>
      <c r="L193" s="28">
        <v>735.6</v>
      </c>
      <c r="M193" s="28">
        <v>9.8570799999999998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8552.85</v>
      </c>
      <c r="D194" s="37">
        <v>8692.2833333333328</v>
      </c>
      <c r="E194" s="37">
        <v>8360.5666666666657</v>
      </c>
      <c r="F194" s="37">
        <v>8168.2833333333328</v>
      </c>
      <c r="G194" s="37">
        <v>7836.5666666666657</v>
      </c>
      <c r="H194" s="37">
        <v>8884.5666666666657</v>
      </c>
      <c r="I194" s="37">
        <v>9216.2833333333328</v>
      </c>
      <c r="J194" s="37">
        <v>9408.5666666666657</v>
      </c>
      <c r="K194" s="28">
        <v>9024</v>
      </c>
      <c r="L194" s="28">
        <v>8500</v>
      </c>
      <c r="M194" s="28">
        <v>13.4771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433.7</v>
      </c>
      <c r="D195" s="37">
        <v>434.81666666666661</v>
      </c>
      <c r="E195" s="37">
        <v>430.28333333333319</v>
      </c>
      <c r="F195" s="37">
        <v>426.86666666666656</v>
      </c>
      <c r="G195" s="37">
        <v>422.33333333333314</v>
      </c>
      <c r="H195" s="37">
        <v>438.23333333333323</v>
      </c>
      <c r="I195" s="37">
        <v>442.76666666666665</v>
      </c>
      <c r="J195" s="37">
        <v>446.18333333333328</v>
      </c>
      <c r="K195" s="28">
        <v>439.35</v>
      </c>
      <c r="L195" s="28">
        <v>431.4</v>
      </c>
      <c r="M195" s="28">
        <v>187.10736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239.1</v>
      </c>
      <c r="D196" s="37">
        <v>240.83333333333334</v>
      </c>
      <c r="E196" s="37">
        <v>236.76666666666668</v>
      </c>
      <c r="F196" s="37">
        <v>234.43333333333334</v>
      </c>
      <c r="G196" s="37">
        <v>230.36666666666667</v>
      </c>
      <c r="H196" s="37">
        <v>243.16666666666669</v>
      </c>
      <c r="I196" s="37">
        <v>247.23333333333335</v>
      </c>
      <c r="J196" s="37">
        <v>249.56666666666669</v>
      </c>
      <c r="K196" s="28">
        <v>244.9</v>
      </c>
      <c r="L196" s="28">
        <v>238.5</v>
      </c>
      <c r="M196" s="28">
        <v>200.61075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1334.65</v>
      </c>
      <c r="D197" s="37">
        <v>1335.9333333333334</v>
      </c>
      <c r="E197" s="37">
        <v>1325.7166666666667</v>
      </c>
      <c r="F197" s="37">
        <v>1316.7833333333333</v>
      </c>
      <c r="G197" s="37">
        <v>1306.5666666666666</v>
      </c>
      <c r="H197" s="37">
        <v>1344.8666666666668</v>
      </c>
      <c r="I197" s="37">
        <v>1355.0833333333335</v>
      </c>
      <c r="J197" s="37">
        <v>1364.0166666666669</v>
      </c>
      <c r="K197" s="28">
        <v>1346.15</v>
      </c>
      <c r="L197" s="28">
        <v>1327</v>
      </c>
      <c r="M197" s="28">
        <v>43.202370000000002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1522.35</v>
      </c>
      <c r="D198" s="37">
        <v>1527</v>
      </c>
      <c r="E198" s="37">
        <v>1514.45</v>
      </c>
      <c r="F198" s="37">
        <v>1506.55</v>
      </c>
      <c r="G198" s="37">
        <v>1494</v>
      </c>
      <c r="H198" s="37">
        <v>1534.9</v>
      </c>
      <c r="I198" s="37">
        <v>1547.4500000000003</v>
      </c>
      <c r="J198" s="37">
        <v>1555.3500000000001</v>
      </c>
      <c r="K198" s="28">
        <v>1539.55</v>
      </c>
      <c r="L198" s="28">
        <v>1519.1</v>
      </c>
      <c r="M198" s="28">
        <v>23.111499999999999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739.7</v>
      </c>
      <c r="D199" s="37">
        <v>739.76666666666677</v>
      </c>
      <c r="E199" s="37">
        <v>725.93333333333351</v>
      </c>
      <c r="F199" s="37">
        <v>712.16666666666674</v>
      </c>
      <c r="G199" s="37">
        <v>698.33333333333348</v>
      </c>
      <c r="H199" s="37">
        <v>753.53333333333353</v>
      </c>
      <c r="I199" s="37">
        <v>767.36666666666679</v>
      </c>
      <c r="J199" s="37">
        <v>781.13333333333355</v>
      </c>
      <c r="K199" s="28">
        <v>753.6</v>
      </c>
      <c r="L199" s="28">
        <v>726</v>
      </c>
      <c r="M199" s="28">
        <v>7.2300899999999997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2538.8000000000002</v>
      </c>
      <c r="D200" s="37">
        <v>2541.0333333333333</v>
      </c>
      <c r="E200" s="37">
        <v>2523.0666666666666</v>
      </c>
      <c r="F200" s="37">
        <v>2507.3333333333335</v>
      </c>
      <c r="G200" s="37">
        <v>2489.3666666666668</v>
      </c>
      <c r="H200" s="37">
        <v>2556.7666666666664</v>
      </c>
      <c r="I200" s="37">
        <v>2574.7333333333327</v>
      </c>
      <c r="J200" s="37">
        <v>2590.4666666666662</v>
      </c>
      <c r="K200" s="28">
        <v>2559</v>
      </c>
      <c r="L200" s="28">
        <v>2525.3000000000002</v>
      </c>
      <c r="M200" s="28">
        <v>9.0817200000000007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2809.9</v>
      </c>
      <c r="D201" s="37">
        <v>2785.7666666666664</v>
      </c>
      <c r="E201" s="37">
        <v>2751.6333333333328</v>
      </c>
      <c r="F201" s="37">
        <v>2693.3666666666663</v>
      </c>
      <c r="G201" s="37">
        <v>2659.2333333333327</v>
      </c>
      <c r="H201" s="37">
        <v>2844.0333333333328</v>
      </c>
      <c r="I201" s="37">
        <v>2878.1666666666661</v>
      </c>
      <c r="J201" s="37">
        <v>2936.4333333333329</v>
      </c>
      <c r="K201" s="28">
        <v>2819.9</v>
      </c>
      <c r="L201" s="28">
        <v>2727.5</v>
      </c>
      <c r="M201" s="28">
        <v>2.6537299999999999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490.55</v>
      </c>
      <c r="D202" s="37">
        <v>491.90000000000003</v>
      </c>
      <c r="E202" s="37">
        <v>487.90000000000009</v>
      </c>
      <c r="F202" s="37">
        <v>485.25000000000006</v>
      </c>
      <c r="G202" s="37">
        <v>481.25000000000011</v>
      </c>
      <c r="H202" s="37">
        <v>494.55000000000007</v>
      </c>
      <c r="I202" s="37">
        <v>498.54999999999995</v>
      </c>
      <c r="J202" s="37">
        <v>501.20000000000005</v>
      </c>
      <c r="K202" s="28">
        <v>495.9</v>
      </c>
      <c r="L202" s="28">
        <v>489.25</v>
      </c>
      <c r="M202" s="28">
        <v>1.7699499999999999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1276.2</v>
      </c>
      <c r="D203" s="37">
        <v>1273.2333333333333</v>
      </c>
      <c r="E203" s="37">
        <v>1263.2166666666667</v>
      </c>
      <c r="F203" s="37">
        <v>1250.2333333333333</v>
      </c>
      <c r="G203" s="37">
        <v>1240.2166666666667</v>
      </c>
      <c r="H203" s="37">
        <v>1286.2166666666667</v>
      </c>
      <c r="I203" s="37">
        <v>1296.2333333333336</v>
      </c>
      <c r="J203" s="37">
        <v>1309.2166666666667</v>
      </c>
      <c r="K203" s="28">
        <v>1283.25</v>
      </c>
      <c r="L203" s="28">
        <v>1260.25</v>
      </c>
      <c r="M203" s="28">
        <v>5.3991899999999999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782</v>
      </c>
      <c r="D204" s="37">
        <v>783.81666666666661</v>
      </c>
      <c r="E204" s="37">
        <v>777.23333333333323</v>
      </c>
      <c r="F204" s="37">
        <v>772.46666666666658</v>
      </c>
      <c r="G204" s="37">
        <v>765.88333333333321</v>
      </c>
      <c r="H204" s="37">
        <v>788.58333333333326</v>
      </c>
      <c r="I204" s="37">
        <v>795.16666666666674</v>
      </c>
      <c r="J204" s="37">
        <v>799.93333333333328</v>
      </c>
      <c r="K204" s="28">
        <v>790.4</v>
      </c>
      <c r="L204" s="28">
        <v>779.05</v>
      </c>
      <c r="M204" s="28">
        <v>16.361090000000001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6526.6</v>
      </c>
      <c r="D205" s="37">
        <v>6483.5333333333328</v>
      </c>
      <c r="E205" s="37">
        <v>6419.0666666666657</v>
      </c>
      <c r="F205" s="37">
        <v>6311.5333333333328</v>
      </c>
      <c r="G205" s="37">
        <v>6247.0666666666657</v>
      </c>
      <c r="H205" s="37">
        <v>6591.0666666666657</v>
      </c>
      <c r="I205" s="37">
        <v>6655.5333333333328</v>
      </c>
      <c r="J205" s="37">
        <v>6763.0666666666657</v>
      </c>
      <c r="K205" s="28">
        <v>6548</v>
      </c>
      <c r="L205" s="28">
        <v>6376</v>
      </c>
      <c r="M205" s="28">
        <v>6.7187900000000003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37.450000000000003</v>
      </c>
      <c r="D206" s="37">
        <v>37.766666666666666</v>
      </c>
      <c r="E206" s="37">
        <v>36.883333333333333</v>
      </c>
      <c r="F206" s="37">
        <v>36.31666666666667</v>
      </c>
      <c r="G206" s="37">
        <v>35.433333333333337</v>
      </c>
      <c r="H206" s="37">
        <v>38.333333333333329</v>
      </c>
      <c r="I206" s="37">
        <v>39.216666666666654</v>
      </c>
      <c r="J206" s="37">
        <v>39.783333333333324</v>
      </c>
      <c r="K206" s="28">
        <v>38.65</v>
      </c>
      <c r="L206" s="28">
        <v>37.200000000000003</v>
      </c>
      <c r="M206" s="28">
        <v>102.51972000000001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1407.45</v>
      </c>
      <c r="D207" s="37">
        <v>1412.3499999999997</v>
      </c>
      <c r="E207" s="37">
        <v>1394.6999999999994</v>
      </c>
      <c r="F207" s="37">
        <v>1381.9499999999996</v>
      </c>
      <c r="G207" s="37">
        <v>1364.2999999999993</v>
      </c>
      <c r="H207" s="37">
        <v>1425.0999999999995</v>
      </c>
      <c r="I207" s="37">
        <v>1442.7499999999995</v>
      </c>
      <c r="J207" s="37">
        <v>1455.4999999999995</v>
      </c>
      <c r="K207" s="28">
        <v>1430</v>
      </c>
      <c r="L207" s="28">
        <v>1399.6</v>
      </c>
      <c r="M207" s="28">
        <v>2.7627799999999998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859.6</v>
      </c>
      <c r="D208" s="37">
        <v>865.19999999999993</v>
      </c>
      <c r="E208" s="37">
        <v>852.39999999999986</v>
      </c>
      <c r="F208" s="37">
        <v>845.19999999999993</v>
      </c>
      <c r="G208" s="37">
        <v>832.39999999999986</v>
      </c>
      <c r="H208" s="37">
        <v>872.39999999999986</v>
      </c>
      <c r="I208" s="37">
        <v>885.19999999999982</v>
      </c>
      <c r="J208" s="37">
        <v>892.39999999999986</v>
      </c>
      <c r="K208" s="28">
        <v>878</v>
      </c>
      <c r="L208" s="28">
        <v>858</v>
      </c>
      <c r="M208" s="28">
        <v>14.98901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934.05</v>
      </c>
      <c r="D209" s="37">
        <v>936</v>
      </c>
      <c r="E209" s="37">
        <v>927.05</v>
      </c>
      <c r="F209" s="37">
        <v>920.05</v>
      </c>
      <c r="G209" s="37">
        <v>911.09999999999991</v>
      </c>
      <c r="H209" s="37">
        <v>943</v>
      </c>
      <c r="I209" s="37">
        <v>951.95</v>
      </c>
      <c r="J209" s="37">
        <v>958.95</v>
      </c>
      <c r="K209" s="28">
        <v>944.95</v>
      </c>
      <c r="L209" s="28">
        <v>929</v>
      </c>
      <c r="M209" s="28">
        <v>3.2640899999999999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410.35</v>
      </c>
      <c r="D210" s="37">
        <v>411.2</v>
      </c>
      <c r="E210" s="37">
        <v>406.7</v>
      </c>
      <c r="F210" s="37">
        <v>403.05</v>
      </c>
      <c r="G210" s="37">
        <v>398.55</v>
      </c>
      <c r="H210" s="37">
        <v>414.84999999999997</v>
      </c>
      <c r="I210" s="37">
        <v>419.34999999999997</v>
      </c>
      <c r="J210" s="37">
        <v>422.99999999999994</v>
      </c>
      <c r="K210" s="28">
        <v>415.7</v>
      </c>
      <c r="L210" s="28">
        <v>407.55</v>
      </c>
      <c r="M210" s="28">
        <v>62.731740000000002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9.85</v>
      </c>
      <c r="D211" s="37">
        <v>9.9</v>
      </c>
      <c r="E211" s="37">
        <v>9.65</v>
      </c>
      <c r="F211" s="37">
        <v>9.4499999999999993</v>
      </c>
      <c r="G211" s="37">
        <v>9.1999999999999993</v>
      </c>
      <c r="H211" s="37">
        <v>10.100000000000001</v>
      </c>
      <c r="I211" s="37">
        <v>10.350000000000001</v>
      </c>
      <c r="J211" s="37">
        <v>10.550000000000002</v>
      </c>
      <c r="K211" s="28">
        <v>10.15</v>
      </c>
      <c r="L211" s="28">
        <v>9.6999999999999993</v>
      </c>
      <c r="M211" s="28">
        <v>2031.59086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1247.3</v>
      </c>
      <c r="D212" s="37">
        <v>1242.6499999999999</v>
      </c>
      <c r="E212" s="37">
        <v>1233.3499999999997</v>
      </c>
      <c r="F212" s="37">
        <v>1219.3999999999999</v>
      </c>
      <c r="G212" s="37">
        <v>1210.0999999999997</v>
      </c>
      <c r="H212" s="37">
        <v>1256.5999999999997</v>
      </c>
      <c r="I212" s="37">
        <v>1265.8999999999999</v>
      </c>
      <c r="J212" s="37">
        <v>1279.8499999999997</v>
      </c>
      <c r="K212" s="28">
        <v>1251.95</v>
      </c>
      <c r="L212" s="28">
        <v>1228.7</v>
      </c>
      <c r="M212" s="28">
        <v>8.8775399999999998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1570.6</v>
      </c>
      <c r="D213" s="37">
        <v>1571.6666666666667</v>
      </c>
      <c r="E213" s="37">
        <v>1552.5333333333335</v>
      </c>
      <c r="F213" s="37">
        <v>1534.4666666666667</v>
      </c>
      <c r="G213" s="37">
        <v>1515.3333333333335</v>
      </c>
      <c r="H213" s="37">
        <v>1589.7333333333336</v>
      </c>
      <c r="I213" s="37">
        <v>1608.8666666666668</v>
      </c>
      <c r="J213" s="37">
        <v>1626.9333333333336</v>
      </c>
      <c r="K213" s="28">
        <v>1590.8</v>
      </c>
      <c r="L213" s="28">
        <v>1553.6</v>
      </c>
      <c r="M213" s="28">
        <v>1.96957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602.5</v>
      </c>
      <c r="D214" s="37">
        <v>602.33333333333337</v>
      </c>
      <c r="E214" s="37">
        <v>599.31666666666672</v>
      </c>
      <c r="F214" s="37">
        <v>596.13333333333333</v>
      </c>
      <c r="G214" s="37">
        <v>593.11666666666667</v>
      </c>
      <c r="H214" s="37">
        <v>605.51666666666677</v>
      </c>
      <c r="I214" s="37">
        <v>608.53333333333342</v>
      </c>
      <c r="J214" s="37">
        <v>611.71666666666681</v>
      </c>
      <c r="K214" s="37">
        <v>605.35</v>
      </c>
      <c r="L214" s="37">
        <v>599.15</v>
      </c>
      <c r="M214" s="37">
        <v>47.01003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12.55</v>
      </c>
      <c r="D215" s="37">
        <v>12.6</v>
      </c>
      <c r="E215" s="37">
        <v>12.399999999999999</v>
      </c>
      <c r="F215" s="37">
        <v>12.249999999999998</v>
      </c>
      <c r="G215" s="37">
        <v>12.049999999999997</v>
      </c>
      <c r="H215" s="37">
        <v>12.75</v>
      </c>
      <c r="I215" s="37">
        <v>12.95</v>
      </c>
      <c r="J215" s="37">
        <v>13.100000000000001</v>
      </c>
      <c r="K215" s="37">
        <v>12.8</v>
      </c>
      <c r="L215" s="37">
        <v>12.45</v>
      </c>
      <c r="M215" s="37">
        <v>894.85918000000004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284.7</v>
      </c>
      <c r="D216" s="37">
        <v>287.35000000000002</v>
      </c>
      <c r="E216" s="37">
        <v>278.70000000000005</v>
      </c>
      <c r="F216" s="37">
        <v>272.70000000000005</v>
      </c>
      <c r="G216" s="37">
        <v>264.05000000000007</v>
      </c>
      <c r="H216" s="37">
        <v>293.35000000000002</v>
      </c>
      <c r="I216" s="37">
        <v>302</v>
      </c>
      <c r="J216" s="37">
        <v>308</v>
      </c>
      <c r="K216" s="37">
        <v>296</v>
      </c>
      <c r="L216" s="37">
        <v>281.35000000000002</v>
      </c>
      <c r="M216" s="37">
        <v>188.48070999999999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E19" sqref="E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3"/>
      <c r="B1" s="484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6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44650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6" t="s">
        <v>16</v>
      </c>
      <c r="B9" s="478" t="s">
        <v>18</v>
      </c>
      <c r="C9" s="482" t="s">
        <v>20</v>
      </c>
      <c r="D9" s="482" t="s">
        <v>21</v>
      </c>
      <c r="E9" s="473" t="s">
        <v>22</v>
      </c>
      <c r="F9" s="474"/>
      <c r="G9" s="475"/>
      <c r="H9" s="473" t="s">
        <v>23</v>
      </c>
      <c r="I9" s="474"/>
      <c r="J9" s="475"/>
      <c r="K9" s="23"/>
      <c r="L9" s="24"/>
      <c r="M9" s="50"/>
      <c r="N9" s="1"/>
      <c r="O9" s="1"/>
    </row>
    <row r="10" spans="1:15" ht="42.75" customHeight="1">
      <c r="A10" s="480"/>
      <c r="B10" s="481"/>
      <c r="C10" s="481"/>
      <c r="D10" s="48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41" t="s">
        <v>288</v>
      </c>
      <c r="C11" s="323">
        <v>19680.349999999999</v>
      </c>
      <c r="D11" s="324">
        <v>19884.816666666666</v>
      </c>
      <c r="E11" s="324">
        <v>19169.633333333331</v>
      </c>
      <c r="F11" s="324">
        <v>18658.916666666664</v>
      </c>
      <c r="G11" s="324">
        <v>17943.73333333333</v>
      </c>
      <c r="H11" s="324">
        <v>20395.533333333333</v>
      </c>
      <c r="I11" s="324">
        <v>21110.716666666667</v>
      </c>
      <c r="J11" s="324">
        <v>21621.433333333334</v>
      </c>
      <c r="K11" s="323">
        <v>20600</v>
      </c>
      <c r="L11" s="323">
        <v>19374.099999999999</v>
      </c>
      <c r="M11" s="323">
        <v>7.4499999999999997E-2</v>
      </c>
      <c r="N11" s="1"/>
      <c r="O11" s="1"/>
    </row>
    <row r="12" spans="1:15" ht="12" customHeight="1">
      <c r="A12" s="30">
        <v>2</v>
      </c>
      <c r="B12" s="342" t="s">
        <v>293</v>
      </c>
      <c r="C12" s="323">
        <v>420.8</v>
      </c>
      <c r="D12" s="324">
        <v>426.93333333333334</v>
      </c>
      <c r="E12" s="324">
        <v>412.86666666666667</v>
      </c>
      <c r="F12" s="324">
        <v>404.93333333333334</v>
      </c>
      <c r="G12" s="324">
        <v>390.86666666666667</v>
      </c>
      <c r="H12" s="324">
        <v>434.86666666666667</v>
      </c>
      <c r="I12" s="324">
        <v>448.93333333333339</v>
      </c>
      <c r="J12" s="324">
        <v>456.86666666666667</v>
      </c>
      <c r="K12" s="323">
        <v>441</v>
      </c>
      <c r="L12" s="323">
        <v>419</v>
      </c>
      <c r="M12" s="323">
        <v>2.97607</v>
      </c>
      <c r="N12" s="1"/>
      <c r="O12" s="1"/>
    </row>
    <row r="13" spans="1:15" ht="12" customHeight="1">
      <c r="A13" s="30">
        <v>3</v>
      </c>
      <c r="B13" s="342" t="s">
        <v>39</v>
      </c>
      <c r="C13" s="323">
        <v>922.35</v>
      </c>
      <c r="D13" s="324">
        <v>921.7833333333333</v>
      </c>
      <c r="E13" s="324">
        <v>910.56666666666661</v>
      </c>
      <c r="F13" s="324">
        <v>898.7833333333333</v>
      </c>
      <c r="G13" s="324">
        <v>887.56666666666661</v>
      </c>
      <c r="H13" s="324">
        <v>933.56666666666661</v>
      </c>
      <c r="I13" s="324">
        <v>944.7833333333333</v>
      </c>
      <c r="J13" s="324">
        <v>956.56666666666661</v>
      </c>
      <c r="K13" s="323">
        <v>933</v>
      </c>
      <c r="L13" s="323">
        <v>910</v>
      </c>
      <c r="M13" s="323">
        <v>7.1007899999999999</v>
      </c>
      <c r="N13" s="1"/>
      <c r="O13" s="1"/>
    </row>
    <row r="14" spans="1:15" ht="12" customHeight="1">
      <c r="A14" s="30">
        <v>4</v>
      </c>
      <c r="B14" s="342" t="s">
        <v>294</v>
      </c>
      <c r="C14" s="323">
        <v>2325.6999999999998</v>
      </c>
      <c r="D14" s="324">
        <v>2334.9333333333329</v>
      </c>
      <c r="E14" s="324">
        <v>2125.8666666666659</v>
      </c>
      <c r="F14" s="324">
        <v>1926.0333333333328</v>
      </c>
      <c r="G14" s="324">
        <v>1716.9666666666658</v>
      </c>
      <c r="H14" s="324">
        <v>2534.766666666666</v>
      </c>
      <c r="I14" s="324">
        <v>2743.8333333333326</v>
      </c>
      <c r="J14" s="324">
        <v>2943.6666666666661</v>
      </c>
      <c r="K14" s="323">
        <v>2544</v>
      </c>
      <c r="L14" s="323">
        <v>2135.1</v>
      </c>
      <c r="M14" s="323">
        <v>2.4655800000000001</v>
      </c>
      <c r="N14" s="1"/>
      <c r="O14" s="1"/>
    </row>
    <row r="15" spans="1:15" ht="12" customHeight="1">
      <c r="A15" s="30">
        <v>5</v>
      </c>
      <c r="B15" s="342" t="s">
        <v>289</v>
      </c>
      <c r="C15" s="323">
        <v>2038.8</v>
      </c>
      <c r="D15" s="324">
        <v>2031.2666666666667</v>
      </c>
      <c r="E15" s="324">
        <v>2007.5333333333333</v>
      </c>
      <c r="F15" s="324">
        <v>1976.2666666666667</v>
      </c>
      <c r="G15" s="324">
        <v>1952.5333333333333</v>
      </c>
      <c r="H15" s="324">
        <v>2062.5333333333333</v>
      </c>
      <c r="I15" s="324">
        <v>2086.2666666666664</v>
      </c>
      <c r="J15" s="324">
        <v>2117.5333333333333</v>
      </c>
      <c r="K15" s="323">
        <v>2055</v>
      </c>
      <c r="L15" s="323">
        <v>2000</v>
      </c>
      <c r="M15" s="323">
        <v>1.49014</v>
      </c>
      <c r="N15" s="1"/>
      <c r="O15" s="1"/>
    </row>
    <row r="16" spans="1:15" ht="12" customHeight="1">
      <c r="A16" s="30">
        <v>6</v>
      </c>
      <c r="B16" s="342" t="s">
        <v>238</v>
      </c>
      <c r="C16" s="323">
        <v>16909.95</v>
      </c>
      <c r="D16" s="324">
        <v>16713.316666666666</v>
      </c>
      <c r="E16" s="324">
        <v>16426.633333333331</v>
      </c>
      <c r="F16" s="324">
        <v>15943.316666666666</v>
      </c>
      <c r="G16" s="324">
        <v>15656.633333333331</v>
      </c>
      <c r="H16" s="324">
        <v>17196.633333333331</v>
      </c>
      <c r="I16" s="324">
        <v>17483.316666666666</v>
      </c>
      <c r="J16" s="324">
        <v>17966.633333333331</v>
      </c>
      <c r="K16" s="323">
        <v>17000</v>
      </c>
      <c r="L16" s="323">
        <v>16230</v>
      </c>
      <c r="M16" s="323">
        <v>0.27342</v>
      </c>
      <c r="N16" s="1"/>
      <c r="O16" s="1"/>
    </row>
    <row r="17" spans="1:15" ht="12" customHeight="1">
      <c r="A17" s="30">
        <v>7</v>
      </c>
      <c r="B17" s="342" t="s">
        <v>242</v>
      </c>
      <c r="C17" s="323">
        <v>107.35</v>
      </c>
      <c r="D17" s="324">
        <v>107.63333333333333</v>
      </c>
      <c r="E17" s="324">
        <v>106.46666666666665</v>
      </c>
      <c r="F17" s="324">
        <v>105.58333333333333</v>
      </c>
      <c r="G17" s="324">
        <v>104.41666666666666</v>
      </c>
      <c r="H17" s="324">
        <v>108.51666666666665</v>
      </c>
      <c r="I17" s="324">
        <v>109.68333333333334</v>
      </c>
      <c r="J17" s="324">
        <v>110.56666666666665</v>
      </c>
      <c r="K17" s="323">
        <v>108.8</v>
      </c>
      <c r="L17" s="323">
        <v>106.75</v>
      </c>
      <c r="M17" s="323">
        <v>30.532260000000001</v>
      </c>
      <c r="N17" s="1"/>
      <c r="O17" s="1"/>
    </row>
    <row r="18" spans="1:15" ht="12" customHeight="1">
      <c r="A18" s="30">
        <v>8</v>
      </c>
      <c r="B18" s="342" t="s">
        <v>41</v>
      </c>
      <c r="C18" s="323">
        <v>303.35000000000002</v>
      </c>
      <c r="D18" s="324">
        <v>301.45</v>
      </c>
      <c r="E18" s="324">
        <v>298.39999999999998</v>
      </c>
      <c r="F18" s="324">
        <v>293.45</v>
      </c>
      <c r="G18" s="324">
        <v>290.39999999999998</v>
      </c>
      <c r="H18" s="324">
        <v>306.39999999999998</v>
      </c>
      <c r="I18" s="324">
        <v>309.45000000000005</v>
      </c>
      <c r="J18" s="324">
        <v>314.39999999999998</v>
      </c>
      <c r="K18" s="323">
        <v>304.5</v>
      </c>
      <c r="L18" s="323">
        <v>296.5</v>
      </c>
      <c r="M18" s="323">
        <v>27.890029999999999</v>
      </c>
      <c r="N18" s="1"/>
      <c r="O18" s="1"/>
    </row>
    <row r="19" spans="1:15" ht="12" customHeight="1">
      <c r="A19" s="30">
        <v>9</v>
      </c>
      <c r="B19" s="342" t="s">
        <v>43</v>
      </c>
      <c r="C19" s="323">
        <v>2128.5500000000002</v>
      </c>
      <c r="D19" s="324">
        <v>2111.3666666666668</v>
      </c>
      <c r="E19" s="324">
        <v>2087.4333333333334</v>
      </c>
      <c r="F19" s="324">
        <v>2046.3166666666666</v>
      </c>
      <c r="G19" s="324">
        <v>2022.3833333333332</v>
      </c>
      <c r="H19" s="324">
        <v>2152.4833333333336</v>
      </c>
      <c r="I19" s="324">
        <v>2176.416666666667</v>
      </c>
      <c r="J19" s="324">
        <v>2217.5333333333338</v>
      </c>
      <c r="K19" s="323">
        <v>2135.3000000000002</v>
      </c>
      <c r="L19" s="323">
        <v>2070.25</v>
      </c>
      <c r="M19" s="323">
        <v>7.2511799999999997</v>
      </c>
      <c r="N19" s="1"/>
      <c r="O19" s="1"/>
    </row>
    <row r="20" spans="1:15" ht="12" customHeight="1">
      <c r="A20" s="30">
        <v>10</v>
      </c>
      <c r="B20" s="342" t="s">
        <v>45</v>
      </c>
      <c r="C20" s="323">
        <v>1917.25</v>
      </c>
      <c r="D20" s="324">
        <v>1911.2166666666665</v>
      </c>
      <c r="E20" s="324">
        <v>1891.5333333333328</v>
      </c>
      <c r="F20" s="324">
        <v>1865.8166666666664</v>
      </c>
      <c r="G20" s="324">
        <v>1846.1333333333328</v>
      </c>
      <c r="H20" s="324">
        <v>1936.9333333333329</v>
      </c>
      <c r="I20" s="324">
        <v>1956.6166666666668</v>
      </c>
      <c r="J20" s="324">
        <v>1982.333333333333</v>
      </c>
      <c r="K20" s="323">
        <v>1930.9</v>
      </c>
      <c r="L20" s="323">
        <v>1885.5</v>
      </c>
      <c r="M20" s="323">
        <v>17.150980000000001</v>
      </c>
      <c r="N20" s="1"/>
      <c r="O20" s="1"/>
    </row>
    <row r="21" spans="1:15" ht="12" customHeight="1">
      <c r="A21" s="30">
        <v>11</v>
      </c>
      <c r="B21" s="342" t="s">
        <v>239</v>
      </c>
      <c r="C21" s="323">
        <v>1923.3</v>
      </c>
      <c r="D21" s="324">
        <v>1924.7666666666667</v>
      </c>
      <c r="E21" s="324">
        <v>1902.5333333333333</v>
      </c>
      <c r="F21" s="324">
        <v>1881.7666666666667</v>
      </c>
      <c r="G21" s="324">
        <v>1859.5333333333333</v>
      </c>
      <c r="H21" s="324">
        <v>1945.5333333333333</v>
      </c>
      <c r="I21" s="324">
        <v>1967.7666666666664</v>
      </c>
      <c r="J21" s="324">
        <v>1988.5333333333333</v>
      </c>
      <c r="K21" s="323">
        <v>1947</v>
      </c>
      <c r="L21" s="323">
        <v>1904</v>
      </c>
      <c r="M21" s="323">
        <v>4.8191300000000004</v>
      </c>
      <c r="N21" s="1"/>
      <c r="O21" s="1"/>
    </row>
    <row r="22" spans="1:15" ht="12" customHeight="1">
      <c r="A22" s="30">
        <v>12</v>
      </c>
      <c r="B22" s="342" t="s">
        <v>46</v>
      </c>
      <c r="C22" s="323">
        <v>761.95</v>
      </c>
      <c r="D22" s="324">
        <v>755.63333333333321</v>
      </c>
      <c r="E22" s="324">
        <v>744.36666666666645</v>
      </c>
      <c r="F22" s="324">
        <v>726.78333333333319</v>
      </c>
      <c r="G22" s="324">
        <v>715.51666666666642</v>
      </c>
      <c r="H22" s="324">
        <v>773.21666666666647</v>
      </c>
      <c r="I22" s="324">
        <v>784.48333333333335</v>
      </c>
      <c r="J22" s="324">
        <v>802.06666666666649</v>
      </c>
      <c r="K22" s="323">
        <v>766.9</v>
      </c>
      <c r="L22" s="323">
        <v>738.05</v>
      </c>
      <c r="M22" s="323">
        <v>114.23551</v>
      </c>
      <c r="N22" s="1"/>
      <c r="O22" s="1"/>
    </row>
    <row r="23" spans="1:15" ht="12.75" customHeight="1">
      <c r="A23" s="30">
        <v>13</v>
      </c>
      <c r="B23" s="342" t="s">
        <v>241</v>
      </c>
      <c r="C23" s="323">
        <v>2461.5500000000002</v>
      </c>
      <c r="D23" s="324">
        <v>2462.5333333333333</v>
      </c>
      <c r="E23" s="324">
        <v>2429.0166666666664</v>
      </c>
      <c r="F23" s="324">
        <v>2396.4833333333331</v>
      </c>
      <c r="G23" s="324">
        <v>2362.9666666666662</v>
      </c>
      <c r="H23" s="324">
        <v>2495.0666666666666</v>
      </c>
      <c r="I23" s="324">
        <v>2528.5833333333339</v>
      </c>
      <c r="J23" s="324">
        <v>2561.1166666666668</v>
      </c>
      <c r="K23" s="323">
        <v>2496.0500000000002</v>
      </c>
      <c r="L23" s="323">
        <v>2430</v>
      </c>
      <c r="M23" s="323">
        <v>1.54636</v>
      </c>
      <c r="N23" s="1"/>
      <c r="O23" s="1"/>
    </row>
    <row r="24" spans="1:15" ht="12.75" customHeight="1">
      <c r="A24" s="30">
        <v>14</v>
      </c>
      <c r="B24" s="342" t="s">
        <v>295</v>
      </c>
      <c r="C24" s="323">
        <v>278.60000000000002</v>
      </c>
      <c r="D24" s="324">
        <v>282.09999999999997</v>
      </c>
      <c r="E24" s="324">
        <v>272.49999999999994</v>
      </c>
      <c r="F24" s="324">
        <v>266.39999999999998</v>
      </c>
      <c r="G24" s="324">
        <v>256.79999999999995</v>
      </c>
      <c r="H24" s="324">
        <v>288.19999999999993</v>
      </c>
      <c r="I24" s="324">
        <v>297.79999999999995</v>
      </c>
      <c r="J24" s="324">
        <v>303.89999999999992</v>
      </c>
      <c r="K24" s="323">
        <v>291.7</v>
      </c>
      <c r="L24" s="323">
        <v>276</v>
      </c>
      <c r="M24" s="323">
        <v>2.2778100000000001</v>
      </c>
      <c r="N24" s="1"/>
      <c r="O24" s="1"/>
    </row>
    <row r="25" spans="1:15" ht="12.75" customHeight="1">
      <c r="A25" s="30">
        <v>15</v>
      </c>
      <c r="B25" s="342" t="s">
        <v>296</v>
      </c>
      <c r="C25" s="323">
        <v>199.75</v>
      </c>
      <c r="D25" s="324">
        <v>199.91666666666666</v>
      </c>
      <c r="E25" s="324">
        <v>195.83333333333331</v>
      </c>
      <c r="F25" s="324">
        <v>191.91666666666666</v>
      </c>
      <c r="G25" s="324">
        <v>187.83333333333331</v>
      </c>
      <c r="H25" s="324">
        <v>203.83333333333331</v>
      </c>
      <c r="I25" s="324">
        <v>207.91666666666663</v>
      </c>
      <c r="J25" s="324">
        <v>211.83333333333331</v>
      </c>
      <c r="K25" s="323">
        <v>204</v>
      </c>
      <c r="L25" s="323">
        <v>196</v>
      </c>
      <c r="M25" s="323">
        <v>11.42718</v>
      </c>
      <c r="N25" s="1"/>
      <c r="O25" s="1"/>
    </row>
    <row r="26" spans="1:15" ht="12.75" customHeight="1">
      <c r="A26" s="30">
        <v>16</v>
      </c>
      <c r="B26" s="342" t="s">
        <v>297</v>
      </c>
      <c r="C26" s="323">
        <v>1229.3</v>
      </c>
      <c r="D26" s="324">
        <v>1223.7166666666665</v>
      </c>
      <c r="E26" s="324">
        <v>1212.583333333333</v>
      </c>
      <c r="F26" s="324">
        <v>1195.8666666666666</v>
      </c>
      <c r="G26" s="324">
        <v>1184.7333333333331</v>
      </c>
      <c r="H26" s="324">
        <v>1240.4333333333329</v>
      </c>
      <c r="I26" s="324">
        <v>1251.5666666666666</v>
      </c>
      <c r="J26" s="324">
        <v>1268.2833333333328</v>
      </c>
      <c r="K26" s="323">
        <v>1234.8499999999999</v>
      </c>
      <c r="L26" s="323">
        <v>1207</v>
      </c>
      <c r="M26" s="323">
        <v>2.649</v>
      </c>
      <c r="N26" s="1"/>
      <c r="O26" s="1"/>
    </row>
    <row r="27" spans="1:15" ht="12.75" customHeight="1">
      <c r="A27" s="30">
        <v>17</v>
      </c>
      <c r="B27" s="342" t="s">
        <v>291</v>
      </c>
      <c r="C27" s="323">
        <v>1638.35</v>
      </c>
      <c r="D27" s="324">
        <v>1642.6499999999999</v>
      </c>
      <c r="E27" s="324">
        <v>1618.1999999999998</v>
      </c>
      <c r="F27" s="324">
        <v>1598.05</v>
      </c>
      <c r="G27" s="324">
        <v>1573.6</v>
      </c>
      <c r="H27" s="324">
        <v>1662.7999999999997</v>
      </c>
      <c r="I27" s="324">
        <v>1687.25</v>
      </c>
      <c r="J27" s="324">
        <v>1707.3999999999996</v>
      </c>
      <c r="K27" s="323">
        <v>1667.1</v>
      </c>
      <c r="L27" s="323">
        <v>1622.5</v>
      </c>
      <c r="M27" s="323">
        <v>1.94075</v>
      </c>
      <c r="N27" s="1"/>
      <c r="O27" s="1"/>
    </row>
    <row r="28" spans="1:15" ht="12.75" customHeight="1">
      <c r="A28" s="30">
        <v>18</v>
      </c>
      <c r="B28" s="342" t="s">
        <v>243</v>
      </c>
      <c r="C28" s="323">
        <v>1890.2</v>
      </c>
      <c r="D28" s="324">
        <v>1897.05</v>
      </c>
      <c r="E28" s="324">
        <v>1868.1499999999999</v>
      </c>
      <c r="F28" s="324">
        <v>1846.1</v>
      </c>
      <c r="G28" s="324">
        <v>1817.1999999999998</v>
      </c>
      <c r="H28" s="324">
        <v>1919.1</v>
      </c>
      <c r="I28" s="324">
        <v>1948</v>
      </c>
      <c r="J28" s="324">
        <v>1970.05</v>
      </c>
      <c r="K28" s="323">
        <v>1925.95</v>
      </c>
      <c r="L28" s="323">
        <v>1875</v>
      </c>
      <c r="M28" s="323">
        <v>0.37846999999999997</v>
      </c>
      <c r="N28" s="1"/>
      <c r="O28" s="1"/>
    </row>
    <row r="29" spans="1:15" ht="12.75" customHeight="1">
      <c r="A29" s="30">
        <v>19</v>
      </c>
      <c r="B29" s="342" t="s">
        <v>298</v>
      </c>
      <c r="C29" s="323">
        <v>75.150000000000006</v>
      </c>
      <c r="D29" s="324">
        <v>75.983333333333334</v>
      </c>
      <c r="E29" s="324">
        <v>74.166666666666671</v>
      </c>
      <c r="F29" s="324">
        <v>73.183333333333337</v>
      </c>
      <c r="G29" s="324">
        <v>71.366666666666674</v>
      </c>
      <c r="H29" s="324">
        <v>76.966666666666669</v>
      </c>
      <c r="I29" s="324">
        <v>78.783333333333331</v>
      </c>
      <c r="J29" s="324">
        <v>79.766666666666666</v>
      </c>
      <c r="K29" s="323">
        <v>77.8</v>
      </c>
      <c r="L29" s="323">
        <v>75</v>
      </c>
      <c r="M29" s="323">
        <v>5.1768999999999998</v>
      </c>
      <c r="N29" s="1"/>
      <c r="O29" s="1"/>
    </row>
    <row r="30" spans="1:15" ht="12.75" customHeight="1">
      <c r="A30" s="30">
        <v>20</v>
      </c>
      <c r="B30" s="342" t="s">
        <v>48</v>
      </c>
      <c r="C30" s="323">
        <v>3660.5</v>
      </c>
      <c r="D30" s="324">
        <v>3644.1</v>
      </c>
      <c r="E30" s="324">
        <v>3619.45</v>
      </c>
      <c r="F30" s="324">
        <v>3578.4</v>
      </c>
      <c r="G30" s="324">
        <v>3553.75</v>
      </c>
      <c r="H30" s="324">
        <v>3685.1499999999996</v>
      </c>
      <c r="I30" s="324">
        <v>3709.8</v>
      </c>
      <c r="J30" s="324">
        <v>3750.8499999999995</v>
      </c>
      <c r="K30" s="323">
        <v>3668.75</v>
      </c>
      <c r="L30" s="323">
        <v>3603.05</v>
      </c>
      <c r="M30" s="323">
        <v>1.3693</v>
      </c>
      <c r="N30" s="1"/>
      <c r="O30" s="1"/>
    </row>
    <row r="31" spans="1:15" ht="12.75" customHeight="1">
      <c r="A31" s="30">
        <v>21</v>
      </c>
      <c r="B31" s="342" t="s">
        <v>299</v>
      </c>
      <c r="C31" s="323">
        <v>2796.25</v>
      </c>
      <c r="D31" s="324">
        <v>2809.0833333333335</v>
      </c>
      <c r="E31" s="324">
        <v>2778.166666666667</v>
      </c>
      <c r="F31" s="324">
        <v>2760.0833333333335</v>
      </c>
      <c r="G31" s="324">
        <v>2729.166666666667</v>
      </c>
      <c r="H31" s="324">
        <v>2827.166666666667</v>
      </c>
      <c r="I31" s="324">
        <v>2858.0833333333339</v>
      </c>
      <c r="J31" s="324">
        <v>2876.166666666667</v>
      </c>
      <c r="K31" s="323">
        <v>2840</v>
      </c>
      <c r="L31" s="323">
        <v>2791</v>
      </c>
      <c r="M31" s="323">
        <v>0.59043999999999996</v>
      </c>
      <c r="N31" s="1"/>
      <c r="O31" s="1"/>
    </row>
    <row r="32" spans="1:15" ht="12.75" customHeight="1">
      <c r="A32" s="30">
        <v>22</v>
      </c>
      <c r="B32" s="342" t="s">
        <v>300</v>
      </c>
      <c r="C32" s="323">
        <v>25.05</v>
      </c>
      <c r="D32" s="324">
        <v>25.016666666666669</v>
      </c>
      <c r="E32" s="324">
        <v>24.683333333333337</v>
      </c>
      <c r="F32" s="324">
        <v>24.316666666666666</v>
      </c>
      <c r="G32" s="324">
        <v>23.983333333333334</v>
      </c>
      <c r="H32" s="324">
        <v>25.38333333333334</v>
      </c>
      <c r="I32" s="324">
        <v>25.716666666666676</v>
      </c>
      <c r="J32" s="324">
        <v>26.083333333333343</v>
      </c>
      <c r="K32" s="323">
        <v>25.35</v>
      </c>
      <c r="L32" s="323">
        <v>24.65</v>
      </c>
      <c r="M32" s="323">
        <v>141.88816</v>
      </c>
      <c r="N32" s="1"/>
      <c r="O32" s="1"/>
    </row>
    <row r="33" spans="1:15" ht="12.75" customHeight="1">
      <c r="A33" s="30">
        <v>23</v>
      </c>
      <c r="B33" s="342" t="s">
        <v>50</v>
      </c>
      <c r="C33" s="323">
        <v>540</v>
      </c>
      <c r="D33" s="324">
        <v>542.23333333333335</v>
      </c>
      <c r="E33" s="324">
        <v>536.51666666666665</v>
      </c>
      <c r="F33" s="324">
        <v>533.0333333333333</v>
      </c>
      <c r="G33" s="324">
        <v>527.31666666666661</v>
      </c>
      <c r="H33" s="324">
        <v>545.7166666666667</v>
      </c>
      <c r="I33" s="324">
        <v>551.43333333333339</v>
      </c>
      <c r="J33" s="324">
        <v>554.91666666666674</v>
      </c>
      <c r="K33" s="323">
        <v>547.95000000000005</v>
      </c>
      <c r="L33" s="323">
        <v>538.75</v>
      </c>
      <c r="M33" s="323">
        <v>7.9060499999999996</v>
      </c>
      <c r="N33" s="1"/>
      <c r="O33" s="1"/>
    </row>
    <row r="34" spans="1:15" ht="12.75" customHeight="1">
      <c r="A34" s="30">
        <v>24</v>
      </c>
      <c r="B34" s="342" t="s">
        <v>301</v>
      </c>
      <c r="C34" s="323">
        <v>3511.55</v>
      </c>
      <c r="D34" s="324">
        <v>3537.1833333333329</v>
      </c>
      <c r="E34" s="324">
        <v>3475.3666666666659</v>
      </c>
      <c r="F34" s="324">
        <v>3439.1833333333329</v>
      </c>
      <c r="G34" s="324">
        <v>3377.3666666666659</v>
      </c>
      <c r="H34" s="324">
        <v>3573.3666666666659</v>
      </c>
      <c r="I34" s="324">
        <v>3635.1833333333325</v>
      </c>
      <c r="J34" s="324">
        <v>3671.3666666666659</v>
      </c>
      <c r="K34" s="323">
        <v>3599</v>
      </c>
      <c r="L34" s="323">
        <v>3501</v>
      </c>
      <c r="M34" s="323">
        <v>0.74339</v>
      </c>
      <c r="N34" s="1"/>
      <c r="O34" s="1"/>
    </row>
    <row r="35" spans="1:15" ht="12.75" customHeight="1">
      <c r="A35" s="30">
        <v>25</v>
      </c>
      <c r="B35" s="342" t="s">
        <v>51</v>
      </c>
      <c r="C35" s="323">
        <v>302.45</v>
      </c>
      <c r="D35" s="324">
        <v>299.58333333333331</v>
      </c>
      <c r="E35" s="324">
        <v>295.91666666666663</v>
      </c>
      <c r="F35" s="324">
        <v>289.38333333333333</v>
      </c>
      <c r="G35" s="324">
        <v>285.71666666666664</v>
      </c>
      <c r="H35" s="324">
        <v>306.11666666666662</v>
      </c>
      <c r="I35" s="324">
        <v>309.78333333333325</v>
      </c>
      <c r="J35" s="324">
        <v>316.31666666666661</v>
      </c>
      <c r="K35" s="323">
        <v>303.25</v>
      </c>
      <c r="L35" s="323">
        <v>293.05</v>
      </c>
      <c r="M35" s="323">
        <v>81.936639999999997</v>
      </c>
      <c r="N35" s="1"/>
      <c r="O35" s="1"/>
    </row>
    <row r="36" spans="1:15" ht="12.75" customHeight="1">
      <c r="A36" s="30">
        <v>26</v>
      </c>
      <c r="B36" s="342" t="s">
        <v>850</v>
      </c>
      <c r="C36" s="323">
        <v>1524.2</v>
      </c>
      <c r="D36" s="324">
        <v>1528.1833333333334</v>
      </c>
      <c r="E36" s="324">
        <v>1486.0166666666669</v>
      </c>
      <c r="F36" s="324">
        <v>1447.8333333333335</v>
      </c>
      <c r="G36" s="324">
        <v>1405.666666666667</v>
      </c>
      <c r="H36" s="324">
        <v>1566.3666666666668</v>
      </c>
      <c r="I36" s="324">
        <v>1608.5333333333333</v>
      </c>
      <c r="J36" s="324">
        <v>1646.7166666666667</v>
      </c>
      <c r="K36" s="323">
        <v>1570.35</v>
      </c>
      <c r="L36" s="323">
        <v>1490</v>
      </c>
      <c r="M36" s="323">
        <v>4.4295799999999996</v>
      </c>
      <c r="N36" s="1"/>
      <c r="O36" s="1"/>
    </row>
    <row r="37" spans="1:15" ht="12.75" customHeight="1">
      <c r="A37" s="30">
        <v>27</v>
      </c>
      <c r="B37" s="342" t="s">
        <v>812</v>
      </c>
      <c r="C37" s="323">
        <v>830.4</v>
      </c>
      <c r="D37" s="324">
        <v>834.7833333333333</v>
      </c>
      <c r="E37" s="324">
        <v>802.11666666666656</v>
      </c>
      <c r="F37" s="324">
        <v>773.83333333333326</v>
      </c>
      <c r="G37" s="324">
        <v>741.16666666666652</v>
      </c>
      <c r="H37" s="324">
        <v>863.06666666666661</v>
      </c>
      <c r="I37" s="324">
        <v>895.73333333333335</v>
      </c>
      <c r="J37" s="324">
        <v>924.01666666666665</v>
      </c>
      <c r="K37" s="323">
        <v>867.45</v>
      </c>
      <c r="L37" s="323">
        <v>806.5</v>
      </c>
      <c r="M37" s="323">
        <v>1.9751700000000001</v>
      </c>
      <c r="N37" s="1"/>
      <c r="O37" s="1"/>
    </row>
    <row r="38" spans="1:15" ht="12.75" customHeight="1">
      <c r="A38" s="30">
        <v>28</v>
      </c>
      <c r="B38" s="342" t="s">
        <v>292</v>
      </c>
      <c r="C38" s="323">
        <v>906.75</v>
      </c>
      <c r="D38" s="324">
        <v>908.13333333333333</v>
      </c>
      <c r="E38" s="324">
        <v>898.61666666666667</v>
      </c>
      <c r="F38" s="324">
        <v>890.48333333333335</v>
      </c>
      <c r="G38" s="324">
        <v>880.9666666666667</v>
      </c>
      <c r="H38" s="324">
        <v>916.26666666666665</v>
      </c>
      <c r="I38" s="324">
        <v>925.7833333333333</v>
      </c>
      <c r="J38" s="324">
        <v>933.91666666666663</v>
      </c>
      <c r="K38" s="323">
        <v>917.65</v>
      </c>
      <c r="L38" s="323">
        <v>900</v>
      </c>
      <c r="M38" s="323">
        <v>1.62551</v>
      </c>
      <c r="N38" s="1"/>
      <c r="O38" s="1"/>
    </row>
    <row r="39" spans="1:15" ht="12.75" customHeight="1">
      <c r="A39" s="30">
        <v>29</v>
      </c>
      <c r="B39" s="342" t="s">
        <v>52</v>
      </c>
      <c r="C39" s="323">
        <v>760.25</v>
      </c>
      <c r="D39" s="324">
        <v>760.75</v>
      </c>
      <c r="E39" s="324">
        <v>752.5</v>
      </c>
      <c r="F39" s="324">
        <v>744.75</v>
      </c>
      <c r="G39" s="324">
        <v>736.5</v>
      </c>
      <c r="H39" s="324">
        <v>768.5</v>
      </c>
      <c r="I39" s="324">
        <v>776.75</v>
      </c>
      <c r="J39" s="324">
        <v>784.5</v>
      </c>
      <c r="K39" s="323">
        <v>769</v>
      </c>
      <c r="L39" s="323">
        <v>753</v>
      </c>
      <c r="M39" s="323">
        <v>2.5106199999999999</v>
      </c>
      <c r="N39" s="1"/>
      <c r="O39" s="1"/>
    </row>
    <row r="40" spans="1:15" ht="12.75" customHeight="1">
      <c r="A40" s="30">
        <v>30</v>
      </c>
      <c r="B40" s="342" t="s">
        <v>53</v>
      </c>
      <c r="C40" s="323">
        <v>4613.75</v>
      </c>
      <c r="D40" s="324">
        <v>4636.7666666666664</v>
      </c>
      <c r="E40" s="324">
        <v>4576.0333333333328</v>
      </c>
      <c r="F40" s="324">
        <v>4538.3166666666666</v>
      </c>
      <c r="G40" s="324">
        <v>4477.583333333333</v>
      </c>
      <c r="H40" s="324">
        <v>4674.4833333333327</v>
      </c>
      <c r="I40" s="324">
        <v>4735.2166666666662</v>
      </c>
      <c r="J40" s="324">
        <v>4772.9333333333325</v>
      </c>
      <c r="K40" s="323">
        <v>4697.5</v>
      </c>
      <c r="L40" s="323">
        <v>4599.05</v>
      </c>
      <c r="M40" s="323">
        <v>7.7839099999999997</v>
      </c>
      <c r="N40" s="1"/>
      <c r="O40" s="1"/>
    </row>
    <row r="41" spans="1:15" ht="12.75" customHeight="1">
      <c r="A41" s="30">
        <v>31</v>
      </c>
      <c r="B41" s="342" t="s">
        <v>54</v>
      </c>
      <c r="C41" s="323">
        <v>189.9</v>
      </c>
      <c r="D41" s="324">
        <v>190.54999999999998</v>
      </c>
      <c r="E41" s="324">
        <v>187.69999999999996</v>
      </c>
      <c r="F41" s="324">
        <v>185.49999999999997</v>
      </c>
      <c r="G41" s="324">
        <v>182.64999999999995</v>
      </c>
      <c r="H41" s="324">
        <v>192.74999999999997</v>
      </c>
      <c r="I41" s="324">
        <v>195.6</v>
      </c>
      <c r="J41" s="324">
        <v>197.79999999999998</v>
      </c>
      <c r="K41" s="323">
        <v>193.4</v>
      </c>
      <c r="L41" s="323">
        <v>188.35</v>
      </c>
      <c r="M41" s="323">
        <v>28.6722</v>
      </c>
      <c r="N41" s="1"/>
      <c r="O41" s="1"/>
    </row>
    <row r="42" spans="1:15" ht="12.75" customHeight="1">
      <c r="A42" s="30">
        <v>32</v>
      </c>
      <c r="B42" s="342" t="s">
        <v>302</v>
      </c>
      <c r="C42" s="323">
        <v>416.45</v>
      </c>
      <c r="D42" s="324">
        <v>411.5333333333333</v>
      </c>
      <c r="E42" s="324">
        <v>404.16666666666663</v>
      </c>
      <c r="F42" s="324">
        <v>391.88333333333333</v>
      </c>
      <c r="G42" s="324">
        <v>384.51666666666665</v>
      </c>
      <c r="H42" s="324">
        <v>423.81666666666661</v>
      </c>
      <c r="I42" s="324">
        <v>431.18333333333328</v>
      </c>
      <c r="J42" s="324">
        <v>443.46666666666658</v>
      </c>
      <c r="K42" s="323">
        <v>418.9</v>
      </c>
      <c r="L42" s="323">
        <v>399.25</v>
      </c>
      <c r="M42" s="323">
        <v>3.1842700000000002</v>
      </c>
      <c r="N42" s="1"/>
      <c r="O42" s="1"/>
    </row>
    <row r="43" spans="1:15" ht="12.75" customHeight="1">
      <c r="A43" s="30">
        <v>33</v>
      </c>
      <c r="B43" s="342" t="s">
        <v>303</v>
      </c>
      <c r="C43" s="323">
        <v>86.2</v>
      </c>
      <c r="D43" s="324">
        <v>87.05</v>
      </c>
      <c r="E43" s="324">
        <v>85.149999999999991</v>
      </c>
      <c r="F43" s="324">
        <v>84.1</v>
      </c>
      <c r="G43" s="324">
        <v>82.199999999999989</v>
      </c>
      <c r="H43" s="324">
        <v>88.1</v>
      </c>
      <c r="I43" s="324">
        <v>90</v>
      </c>
      <c r="J43" s="324">
        <v>91.05</v>
      </c>
      <c r="K43" s="323">
        <v>88.95</v>
      </c>
      <c r="L43" s="323">
        <v>86</v>
      </c>
      <c r="M43" s="323">
        <v>15.741339999999999</v>
      </c>
      <c r="N43" s="1"/>
      <c r="O43" s="1"/>
    </row>
    <row r="44" spans="1:15" ht="12.75" customHeight="1">
      <c r="A44" s="30">
        <v>34</v>
      </c>
      <c r="B44" s="342" t="s">
        <v>55</v>
      </c>
      <c r="C44" s="323">
        <v>114.1</v>
      </c>
      <c r="D44" s="324">
        <v>114.51666666666665</v>
      </c>
      <c r="E44" s="324">
        <v>113.18333333333331</v>
      </c>
      <c r="F44" s="324">
        <v>112.26666666666665</v>
      </c>
      <c r="G44" s="324">
        <v>110.93333333333331</v>
      </c>
      <c r="H44" s="324">
        <v>115.43333333333331</v>
      </c>
      <c r="I44" s="324">
        <v>116.76666666666665</v>
      </c>
      <c r="J44" s="324">
        <v>117.68333333333331</v>
      </c>
      <c r="K44" s="323">
        <v>115.85</v>
      </c>
      <c r="L44" s="323">
        <v>113.6</v>
      </c>
      <c r="M44" s="323">
        <v>91.228560000000002</v>
      </c>
      <c r="N44" s="1"/>
      <c r="O44" s="1"/>
    </row>
    <row r="45" spans="1:15" ht="12.75" customHeight="1">
      <c r="A45" s="30">
        <v>35</v>
      </c>
      <c r="B45" s="342" t="s">
        <v>57</v>
      </c>
      <c r="C45" s="323">
        <v>3042.6</v>
      </c>
      <c r="D45" s="324">
        <v>3047.6666666666665</v>
      </c>
      <c r="E45" s="324">
        <v>3007.6333333333332</v>
      </c>
      <c r="F45" s="324">
        <v>2972.6666666666665</v>
      </c>
      <c r="G45" s="324">
        <v>2932.6333333333332</v>
      </c>
      <c r="H45" s="324">
        <v>3082.6333333333332</v>
      </c>
      <c r="I45" s="324">
        <v>3122.666666666667</v>
      </c>
      <c r="J45" s="324">
        <v>3157.6333333333332</v>
      </c>
      <c r="K45" s="323">
        <v>3087.7</v>
      </c>
      <c r="L45" s="323">
        <v>3012.7</v>
      </c>
      <c r="M45" s="323">
        <v>11.20936</v>
      </c>
      <c r="N45" s="1"/>
      <c r="O45" s="1"/>
    </row>
    <row r="46" spans="1:15" ht="12.75" customHeight="1">
      <c r="A46" s="30">
        <v>36</v>
      </c>
      <c r="B46" s="342" t="s">
        <v>304</v>
      </c>
      <c r="C46" s="323">
        <v>194.7</v>
      </c>
      <c r="D46" s="324">
        <v>196.28333333333333</v>
      </c>
      <c r="E46" s="324">
        <v>191.01666666666665</v>
      </c>
      <c r="F46" s="324">
        <v>187.33333333333331</v>
      </c>
      <c r="G46" s="324">
        <v>182.06666666666663</v>
      </c>
      <c r="H46" s="324">
        <v>199.96666666666667</v>
      </c>
      <c r="I46" s="324">
        <v>205.23333333333338</v>
      </c>
      <c r="J46" s="324">
        <v>208.91666666666669</v>
      </c>
      <c r="K46" s="323">
        <v>201.55</v>
      </c>
      <c r="L46" s="323">
        <v>192.6</v>
      </c>
      <c r="M46" s="323">
        <v>11.68807</v>
      </c>
      <c r="N46" s="1"/>
      <c r="O46" s="1"/>
    </row>
    <row r="47" spans="1:15" ht="12.75" customHeight="1">
      <c r="A47" s="30">
        <v>37</v>
      </c>
      <c r="B47" s="342" t="s">
        <v>306</v>
      </c>
      <c r="C47" s="323">
        <v>2006.4</v>
      </c>
      <c r="D47" s="324">
        <v>1996.95</v>
      </c>
      <c r="E47" s="324">
        <v>1974.5</v>
      </c>
      <c r="F47" s="324">
        <v>1942.6</v>
      </c>
      <c r="G47" s="324">
        <v>1920.1499999999999</v>
      </c>
      <c r="H47" s="324">
        <v>2028.8500000000001</v>
      </c>
      <c r="I47" s="324">
        <v>2051.3000000000002</v>
      </c>
      <c r="J47" s="324">
        <v>2083.2000000000003</v>
      </c>
      <c r="K47" s="323">
        <v>2019.4</v>
      </c>
      <c r="L47" s="323">
        <v>1965.05</v>
      </c>
      <c r="M47" s="323">
        <v>2.34999</v>
      </c>
      <c r="N47" s="1"/>
      <c r="O47" s="1"/>
    </row>
    <row r="48" spans="1:15" ht="12.75" customHeight="1">
      <c r="A48" s="30">
        <v>38</v>
      </c>
      <c r="B48" s="342" t="s">
        <v>305</v>
      </c>
      <c r="C48" s="323">
        <v>2610.15</v>
      </c>
      <c r="D48" s="324">
        <v>2608.3833333333332</v>
      </c>
      <c r="E48" s="324">
        <v>2586.7666666666664</v>
      </c>
      <c r="F48" s="324">
        <v>2563.3833333333332</v>
      </c>
      <c r="G48" s="324">
        <v>2541.7666666666664</v>
      </c>
      <c r="H48" s="324">
        <v>2631.7666666666664</v>
      </c>
      <c r="I48" s="324">
        <v>2653.3833333333332</v>
      </c>
      <c r="J48" s="324">
        <v>2676.7666666666664</v>
      </c>
      <c r="K48" s="323">
        <v>2630</v>
      </c>
      <c r="L48" s="323">
        <v>2585</v>
      </c>
      <c r="M48" s="323">
        <v>0.24490000000000001</v>
      </c>
      <c r="N48" s="1"/>
      <c r="O48" s="1"/>
    </row>
    <row r="49" spans="1:15" ht="12.75" customHeight="1">
      <c r="A49" s="30">
        <v>39</v>
      </c>
      <c r="B49" s="342" t="s">
        <v>240</v>
      </c>
      <c r="C49" s="323">
        <v>2180.8000000000002</v>
      </c>
      <c r="D49" s="324">
        <v>2153.6</v>
      </c>
      <c r="E49" s="324">
        <v>2117.1999999999998</v>
      </c>
      <c r="F49" s="324">
        <v>2053.6</v>
      </c>
      <c r="G49" s="324">
        <v>2017.1999999999998</v>
      </c>
      <c r="H49" s="324">
        <v>2217.1999999999998</v>
      </c>
      <c r="I49" s="324">
        <v>2253.6000000000004</v>
      </c>
      <c r="J49" s="324">
        <v>2317.1999999999998</v>
      </c>
      <c r="K49" s="323">
        <v>2190</v>
      </c>
      <c r="L49" s="323">
        <v>2090</v>
      </c>
      <c r="M49" s="323">
        <v>2.3990999999999998</v>
      </c>
      <c r="N49" s="1"/>
      <c r="O49" s="1"/>
    </row>
    <row r="50" spans="1:15" ht="12.75" customHeight="1">
      <c r="A50" s="30">
        <v>40</v>
      </c>
      <c r="B50" s="342" t="s">
        <v>307</v>
      </c>
      <c r="C50" s="323">
        <v>10434.4</v>
      </c>
      <c r="D50" s="324">
        <v>10374.449999999999</v>
      </c>
      <c r="E50" s="324">
        <v>10249.949999999997</v>
      </c>
      <c r="F50" s="324">
        <v>10065.499999999998</v>
      </c>
      <c r="G50" s="324">
        <v>9940.9999999999964</v>
      </c>
      <c r="H50" s="324">
        <v>10558.899999999998</v>
      </c>
      <c r="I50" s="324">
        <v>10683.400000000001</v>
      </c>
      <c r="J50" s="324">
        <v>10867.849999999999</v>
      </c>
      <c r="K50" s="323">
        <v>10498.95</v>
      </c>
      <c r="L50" s="323">
        <v>10190</v>
      </c>
      <c r="M50" s="323">
        <v>0.81388000000000005</v>
      </c>
      <c r="N50" s="1"/>
      <c r="O50" s="1"/>
    </row>
    <row r="51" spans="1:15" ht="12.75" customHeight="1">
      <c r="A51" s="30">
        <v>41</v>
      </c>
      <c r="B51" s="342" t="s">
        <v>59</v>
      </c>
      <c r="C51" s="323">
        <v>1215.6500000000001</v>
      </c>
      <c r="D51" s="324">
        <v>1216.9333333333334</v>
      </c>
      <c r="E51" s="324">
        <v>1203.3666666666668</v>
      </c>
      <c r="F51" s="324">
        <v>1191.0833333333335</v>
      </c>
      <c r="G51" s="324">
        <v>1177.5166666666669</v>
      </c>
      <c r="H51" s="324">
        <v>1229.2166666666667</v>
      </c>
      <c r="I51" s="324">
        <v>1242.7833333333333</v>
      </c>
      <c r="J51" s="324">
        <v>1255.0666666666666</v>
      </c>
      <c r="K51" s="323">
        <v>1230.5</v>
      </c>
      <c r="L51" s="323">
        <v>1204.6500000000001</v>
      </c>
      <c r="M51" s="323">
        <v>6.0011599999999996</v>
      </c>
      <c r="N51" s="1"/>
      <c r="O51" s="1"/>
    </row>
    <row r="52" spans="1:15" ht="12.75" customHeight="1">
      <c r="A52" s="30">
        <v>42</v>
      </c>
      <c r="B52" s="342" t="s">
        <v>60</v>
      </c>
      <c r="C52" s="323">
        <v>692.95</v>
      </c>
      <c r="D52" s="324">
        <v>695.65</v>
      </c>
      <c r="E52" s="324">
        <v>676.3</v>
      </c>
      <c r="F52" s="324">
        <v>659.65</v>
      </c>
      <c r="G52" s="324">
        <v>640.29999999999995</v>
      </c>
      <c r="H52" s="324">
        <v>712.3</v>
      </c>
      <c r="I52" s="324">
        <v>731.65000000000009</v>
      </c>
      <c r="J52" s="324">
        <v>748.3</v>
      </c>
      <c r="K52" s="323">
        <v>715</v>
      </c>
      <c r="L52" s="323">
        <v>679</v>
      </c>
      <c r="M52" s="323">
        <v>41.058660000000003</v>
      </c>
      <c r="N52" s="1"/>
      <c r="O52" s="1"/>
    </row>
    <row r="53" spans="1:15" ht="12.75" customHeight="1">
      <c r="A53" s="30">
        <v>43</v>
      </c>
      <c r="B53" s="342" t="s">
        <v>308</v>
      </c>
      <c r="C53" s="323">
        <v>415.3</v>
      </c>
      <c r="D53" s="324">
        <v>417.31666666666666</v>
      </c>
      <c r="E53" s="324">
        <v>411.33333333333331</v>
      </c>
      <c r="F53" s="324">
        <v>407.36666666666667</v>
      </c>
      <c r="G53" s="324">
        <v>401.38333333333333</v>
      </c>
      <c r="H53" s="324">
        <v>421.2833333333333</v>
      </c>
      <c r="I53" s="324">
        <v>427.26666666666665</v>
      </c>
      <c r="J53" s="324">
        <v>431.23333333333329</v>
      </c>
      <c r="K53" s="323">
        <v>423.3</v>
      </c>
      <c r="L53" s="323">
        <v>413.35</v>
      </c>
      <c r="M53" s="323">
        <v>2.4749599999999998</v>
      </c>
      <c r="N53" s="1"/>
      <c r="O53" s="1"/>
    </row>
    <row r="54" spans="1:15" ht="12.75" customHeight="1">
      <c r="A54" s="30">
        <v>44</v>
      </c>
      <c r="B54" s="342" t="s">
        <v>61</v>
      </c>
      <c r="C54" s="323">
        <v>737.8</v>
      </c>
      <c r="D54" s="324">
        <v>736.81666666666661</v>
      </c>
      <c r="E54" s="324">
        <v>731.98333333333323</v>
      </c>
      <c r="F54" s="324">
        <v>726.16666666666663</v>
      </c>
      <c r="G54" s="324">
        <v>721.33333333333326</v>
      </c>
      <c r="H54" s="324">
        <v>742.63333333333321</v>
      </c>
      <c r="I54" s="324">
        <v>747.4666666666667</v>
      </c>
      <c r="J54" s="324">
        <v>753.28333333333319</v>
      </c>
      <c r="K54" s="323">
        <v>741.65</v>
      </c>
      <c r="L54" s="323">
        <v>731</v>
      </c>
      <c r="M54" s="323">
        <v>61.741370000000003</v>
      </c>
      <c r="N54" s="1"/>
      <c r="O54" s="1"/>
    </row>
    <row r="55" spans="1:15" ht="12.75" customHeight="1">
      <c r="A55" s="30">
        <v>45</v>
      </c>
      <c r="B55" s="342" t="s">
        <v>62</v>
      </c>
      <c r="C55" s="323">
        <v>3689.1</v>
      </c>
      <c r="D55" s="324">
        <v>3694.9833333333336</v>
      </c>
      <c r="E55" s="324">
        <v>3654.9666666666672</v>
      </c>
      <c r="F55" s="324">
        <v>3620.8333333333335</v>
      </c>
      <c r="G55" s="324">
        <v>3580.8166666666671</v>
      </c>
      <c r="H55" s="324">
        <v>3729.1166666666672</v>
      </c>
      <c r="I55" s="324">
        <v>3769.1333333333337</v>
      </c>
      <c r="J55" s="324">
        <v>3803.2666666666673</v>
      </c>
      <c r="K55" s="323">
        <v>3735</v>
      </c>
      <c r="L55" s="323">
        <v>3660.85</v>
      </c>
      <c r="M55" s="323">
        <v>3.7692899999999998</v>
      </c>
      <c r="N55" s="1"/>
      <c r="O55" s="1"/>
    </row>
    <row r="56" spans="1:15" ht="12.75" customHeight="1">
      <c r="A56" s="30">
        <v>46</v>
      </c>
      <c r="B56" s="342" t="s">
        <v>312</v>
      </c>
      <c r="C56" s="323">
        <v>150.19999999999999</v>
      </c>
      <c r="D56" s="324">
        <v>151.9</v>
      </c>
      <c r="E56" s="324">
        <v>148.30000000000001</v>
      </c>
      <c r="F56" s="324">
        <v>146.4</v>
      </c>
      <c r="G56" s="324">
        <v>142.80000000000001</v>
      </c>
      <c r="H56" s="324">
        <v>153.80000000000001</v>
      </c>
      <c r="I56" s="324">
        <v>157.39999999999998</v>
      </c>
      <c r="J56" s="324">
        <v>159.30000000000001</v>
      </c>
      <c r="K56" s="323">
        <v>155.5</v>
      </c>
      <c r="L56" s="323">
        <v>150</v>
      </c>
      <c r="M56" s="323">
        <v>11.703390000000001</v>
      </c>
      <c r="N56" s="1"/>
      <c r="O56" s="1"/>
    </row>
    <row r="57" spans="1:15" ht="12.75" customHeight="1">
      <c r="A57" s="30">
        <v>47</v>
      </c>
      <c r="B57" s="342" t="s">
        <v>313</v>
      </c>
      <c r="C57" s="323">
        <v>1070.8499999999999</v>
      </c>
      <c r="D57" s="324">
        <v>1065.3</v>
      </c>
      <c r="E57" s="324">
        <v>1050.6499999999999</v>
      </c>
      <c r="F57" s="324">
        <v>1030.4499999999998</v>
      </c>
      <c r="G57" s="324">
        <v>1015.7999999999997</v>
      </c>
      <c r="H57" s="324">
        <v>1085.5</v>
      </c>
      <c r="I57" s="324">
        <v>1100.1500000000001</v>
      </c>
      <c r="J57" s="324">
        <v>1120.3500000000001</v>
      </c>
      <c r="K57" s="323">
        <v>1079.95</v>
      </c>
      <c r="L57" s="323">
        <v>1045.0999999999999</v>
      </c>
      <c r="M57" s="323">
        <v>0.97513000000000005</v>
      </c>
      <c r="N57" s="1"/>
      <c r="O57" s="1"/>
    </row>
    <row r="58" spans="1:15" ht="12.75" customHeight="1">
      <c r="A58" s="30">
        <v>48</v>
      </c>
      <c r="B58" s="342" t="s">
        <v>64</v>
      </c>
      <c r="C58" s="323">
        <v>16501.7</v>
      </c>
      <c r="D58" s="324">
        <v>16514.95</v>
      </c>
      <c r="E58" s="324">
        <v>16409.900000000001</v>
      </c>
      <c r="F58" s="324">
        <v>16318.100000000002</v>
      </c>
      <c r="G58" s="324">
        <v>16213.050000000003</v>
      </c>
      <c r="H58" s="324">
        <v>16606.75</v>
      </c>
      <c r="I58" s="324">
        <v>16711.799999999996</v>
      </c>
      <c r="J58" s="324">
        <v>16803.599999999999</v>
      </c>
      <c r="K58" s="323">
        <v>16620</v>
      </c>
      <c r="L58" s="323">
        <v>16423.150000000001</v>
      </c>
      <c r="M58" s="323">
        <v>1.9813799999999999</v>
      </c>
      <c r="N58" s="1"/>
      <c r="O58" s="1"/>
    </row>
    <row r="59" spans="1:15" ht="12" customHeight="1">
      <c r="A59" s="30">
        <v>49</v>
      </c>
      <c r="B59" s="342" t="s">
        <v>245</v>
      </c>
      <c r="C59" s="323">
        <v>5047.6000000000004</v>
      </c>
      <c r="D59" s="324">
        <v>5059.2</v>
      </c>
      <c r="E59" s="324">
        <v>4998.3999999999996</v>
      </c>
      <c r="F59" s="324">
        <v>4949.2</v>
      </c>
      <c r="G59" s="324">
        <v>4888.3999999999996</v>
      </c>
      <c r="H59" s="324">
        <v>5108.3999999999996</v>
      </c>
      <c r="I59" s="324">
        <v>5169.2000000000007</v>
      </c>
      <c r="J59" s="324">
        <v>5218.3999999999996</v>
      </c>
      <c r="K59" s="323">
        <v>5120</v>
      </c>
      <c r="L59" s="323">
        <v>5010</v>
      </c>
      <c r="M59" s="323">
        <v>0.39505000000000001</v>
      </c>
      <c r="N59" s="1"/>
      <c r="O59" s="1"/>
    </row>
    <row r="60" spans="1:15" ht="12.75" customHeight="1">
      <c r="A60" s="30">
        <v>50</v>
      </c>
      <c r="B60" s="342" t="s">
        <v>65</v>
      </c>
      <c r="C60" s="323">
        <v>7039.35</v>
      </c>
      <c r="D60" s="324">
        <v>7027.95</v>
      </c>
      <c r="E60" s="324">
        <v>6995.9</v>
      </c>
      <c r="F60" s="324">
        <v>6952.45</v>
      </c>
      <c r="G60" s="324">
        <v>6920.4</v>
      </c>
      <c r="H60" s="324">
        <v>7071.4</v>
      </c>
      <c r="I60" s="324">
        <v>7103.4500000000007</v>
      </c>
      <c r="J60" s="324">
        <v>7146.9</v>
      </c>
      <c r="K60" s="323">
        <v>7060</v>
      </c>
      <c r="L60" s="323">
        <v>6984.5</v>
      </c>
      <c r="M60" s="323">
        <v>7.1595000000000004</v>
      </c>
      <c r="N60" s="1"/>
      <c r="O60" s="1"/>
    </row>
    <row r="61" spans="1:15" ht="12.75" customHeight="1">
      <c r="A61" s="30">
        <v>51</v>
      </c>
      <c r="B61" s="342" t="s">
        <v>314</v>
      </c>
      <c r="C61" s="323">
        <v>2859.85</v>
      </c>
      <c r="D61" s="324">
        <v>2889.5166666666664</v>
      </c>
      <c r="E61" s="324">
        <v>2820.333333333333</v>
      </c>
      <c r="F61" s="324">
        <v>2780.8166666666666</v>
      </c>
      <c r="G61" s="324">
        <v>2711.6333333333332</v>
      </c>
      <c r="H61" s="324">
        <v>2929.0333333333328</v>
      </c>
      <c r="I61" s="324">
        <v>2998.2166666666662</v>
      </c>
      <c r="J61" s="324">
        <v>3037.7333333333327</v>
      </c>
      <c r="K61" s="323">
        <v>2958.7</v>
      </c>
      <c r="L61" s="323">
        <v>2850</v>
      </c>
      <c r="M61" s="323">
        <v>0.96730000000000005</v>
      </c>
      <c r="N61" s="1"/>
      <c r="O61" s="1"/>
    </row>
    <row r="62" spans="1:15" ht="12.75" customHeight="1">
      <c r="A62" s="30">
        <v>52</v>
      </c>
      <c r="B62" s="342" t="s">
        <v>66</v>
      </c>
      <c r="C62" s="323">
        <v>2101.5500000000002</v>
      </c>
      <c r="D62" s="324">
        <v>2093.8333333333335</v>
      </c>
      <c r="E62" s="324">
        <v>2062.666666666667</v>
      </c>
      <c r="F62" s="324">
        <v>2023.7833333333333</v>
      </c>
      <c r="G62" s="324">
        <v>1992.6166666666668</v>
      </c>
      <c r="H62" s="324">
        <v>2132.7166666666672</v>
      </c>
      <c r="I62" s="324">
        <v>2163.8833333333341</v>
      </c>
      <c r="J62" s="324">
        <v>2202.7666666666673</v>
      </c>
      <c r="K62" s="323">
        <v>2125</v>
      </c>
      <c r="L62" s="323">
        <v>2054.9499999999998</v>
      </c>
      <c r="M62" s="323">
        <v>2.71766</v>
      </c>
      <c r="N62" s="1"/>
      <c r="O62" s="1"/>
    </row>
    <row r="63" spans="1:15" ht="12.75" customHeight="1">
      <c r="A63" s="30">
        <v>53</v>
      </c>
      <c r="B63" s="342" t="s">
        <v>315</v>
      </c>
      <c r="C63" s="323">
        <v>471.7</v>
      </c>
      <c r="D63" s="324">
        <v>475.25</v>
      </c>
      <c r="E63" s="324">
        <v>465.8</v>
      </c>
      <c r="F63" s="324">
        <v>459.90000000000003</v>
      </c>
      <c r="G63" s="324">
        <v>450.45000000000005</v>
      </c>
      <c r="H63" s="324">
        <v>481.15</v>
      </c>
      <c r="I63" s="324">
        <v>490.6</v>
      </c>
      <c r="J63" s="324">
        <v>496.49999999999994</v>
      </c>
      <c r="K63" s="323">
        <v>484.7</v>
      </c>
      <c r="L63" s="323">
        <v>469.35</v>
      </c>
      <c r="M63" s="323">
        <v>16.468789999999998</v>
      </c>
      <c r="N63" s="1"/>
      <c r="O63" s="1"/>
    </row>
    <row r="64" spans="1:15" ht="12.75" customHeight="1">
      <c r="A64" s="30">
        <v>54</v>
      </c>
      <c r="B64" s="342" t="s">
        <v>67</v>
      </c>
      <c r="C64" s="323">
        <v>295.2</v>
      </c>
      <c r="D64" s="324">
        <v>294.98333333333329</v>
      </c>
      <c r="E64" s="324">
        <v>290.61666666666656</v>
      </c>
      <c r="F64" s="324">
        <v>286.03333333333325</v>
      </c>
      <c r="G64" s="324">
        <v>281.66666666666652</v>
      </c>
      <c r="H64" s="324">
        <v>299.56666666666661</v>
      </c>
      <c r="I64" s="324">
        <v>303.93333333333328</v>
      </c>
      <c r="J64" s="324">
        <v>308.51666666666665</v>
      </c>
      <c r="K64" s="323">
        <v>299.35000000000002</v>
      </c>
      <c r="L64" s="323">
        <v>290.39999999999998</v>
      </c>
      <c r="M64" s="323">
        <v>80.062730000000002</v>
      </c>
      <c r="N64" s="1"/>
      <c r="O64" s="1"/>
    </row>
    <row r="65" spans="1:15" ht="12.75" customHeight="1">
      <c r="A65" s="30">
        <v>55</v>
      </c>
      <c r="B65" s="342" t="s">
        <v>68</v>
      </c>
      <c r="C65" s="323">
        <v>111.55</v>
      </c>
      <c r="D65" s="324">
        <v>111.78333333333332</v>
      </c>
      <c r="E65" s="324">
        <v>110.46666666666664</v>
      </c>
      <c r="F65" s="324">
        <v>109.38333333333333</v>
      </c>
      <c r="G65" s="324">
        <v>108.06666666666665</v>
      </c>
      <c r="H65" s="324">
        <v>112.86666666666663</v>
      </c>
      <c r="I65" s="324">
        <v>114.18333333333332</v>
      </c>
      <c r="J65" s="324">
        <v>115.26666666666662</v>
      </c>
      <c r="K65" s="323">
        <v>113.1</v>
      </c>
      <c r="L65" s="323">
        <v>110.7</v>
      </c>
      <c r="M65" s="323">
        <v>323.59109000000001</v>
      </c>
      <c r="N65" s="1"/>
      <c r="O65" s="1"/>
    </row>
    <row r="66" spans="1:15" ht="12.75" customHeight="1">
      <c r="A66" s="30">
        <v>56</v>
      </c>
      <c r="B66" s="342" t="s">
        <v>246</v>
      </c>
      <c r="C66" s="323">
        <v>45.4</v>
      </c>
      <c r="D66" s="324">
        <v>45.666666666666664</v>
      </c>
      <c r="E66" s="324">
        <v>44.783333333333331</v>
      </c>
      <c r="F66" s="324">
        <v>44.166666666666664</v>
      </c>
      <c r="G66" s="324">
        <v>43.283333333333331</v>
      </c>
      <c r="H66" s="324">
        <v>46.283333333333331</v>
      </c>
      <c r="I66" s="324">
        <v>47.166666666666671</v>
      </c>
      <c r="J66" s="324">
        <v>47.783333333333331</v>
      </c>
      <c r="K66" s="323">
        <v>46.55</v>
      </c>
      <c r="L66" s="323">
        <v>45.05</v>
      </c>
      <c r="M66" s="323">
        <v>46.891480000000001</v>
      </c>
      <c r="N66" s="1"/>
      <c r="O66" s="1"/>
    </row>
    <row r="67" spans="1:15" ht="12.75" customHeight="1">
      <c r="A67" s="30">
        <v>57</v>
      </c>
      <c r="B67" s="342" t="s">
        <v>309</v>
      </c>
      <c r="C67" s="323">
        <v>2983.8</v>
      </c>
      <c r="D67" s="324">
        <v>2966.7833333333333</v>
      </c>
      <c r="E67" s="324">
        <v>2934.5666666666666</v>
      </c>
      <c r="F67" s="324">
        <v>2885.3333333333335</v>
      </c>
      <c r="G67" s="324">
        <v>2853.1166666666668</v>
      </c>
      <c r="H67" s="324">
        <v>3016.0166666666664</v>
      </c>
      <c r="I67" s="324">
        <v>3048.2333333333327</v>
      </c>
      <c r="J67" s="324">
        <v>3097.4666666666662</v>
      </c>
      <c r="K67" s="323">
        <v>2999</v>
      </c>
      <c r="L67" s="323">
        <v>2917.55</v>
      </c>
      <c r="M67" s="323">
        <v>0.27861000000000002</v>
      </c>
      <c r="N67" s="1"/>
      <c r="O67" s="1"/>
    </row>
    <row r="68" spans="1:15" ht="12.75" customHeight="1">
      <c r="A68" s="30">
        <v>58</v>
      </c>
      <c r="B68" s="342" t="s">
        <v>69</v>
      </c>
      <c r="C68" s="323">
        <v>1952.75</v>
      </c>
      <c r="D68" s="324">
        <v>1952.4666666666665</v>
      </c>
      <c r="E68" s="324">
        <v>1927.633333333333</v>
      </c>
      <c r="F68" s="324">
        <v>1902.5166666666664</v>
      </c>
      <c r="G68" s="324">
        <v>1877.6833333333329</v>
      </c>
      <c r="H68" s="324">
        <v>1977.583333333333</v>
      </c>
      <c r="I68" s="324">
        <v>2002.4166666666665</v>
      </c>
      <c r="J68" s="324">
        <v>2027.5333333333331</v>
      </c>
      <c r="K68" s="323">
        <v>1977.3</v>
      </c>
      <c r="L68" s="323">
        <v>1927.35</v>
      </c>
      <c r="M68" s="323">
        <v>5.96225</v>
      </c>
      <c r="N68" s="1"/>
      <c r="O68" s="1"/>
    </row>
    <row r="69" spans="1:15" ht="12.75" customHeight="1">
      <c r="A69" s="30">
        <v>59</v>
      </c>
      <c r="B69" s="342" t="s">
        <v>317</v>
      </c>
      <c r="C69" s="323">
        <v>4729.1499999999996</v>
      </c>
      <c r="D69" s="324">
        <v>4741.8666666666659</v>
      </c>
      <c r="E69" s="324">
        <v>4693.2833333333319</v>
      </c>
      <c r="F69" s="324">
        <v>4657.4166666666661</v>
      </c>
      <c r="G69" s="324">
        <v>4608.8333333333321</v>
      </c>
      <c r="H69" s="324">
        <v>4777.7333333333318</v>
      </c>
      <c r="I69" s="324">
        <v>4826.3166666666657</v>
      </c>
      <c r="J69" s="324">
        <v>4862.1833333333316</v>
      </c>
      <c r="K69" s="323">
        <v>4790.45</v>
      </c>
      <c r="L69" s="323">
        <v>4706</v>
      </c>
      <c r="M69" s="323">
        <v>0.21637000000000001</v>
      </c>
      <c r="N69" s="1"/>
      <c r="O69" s="1"/>
    </row>
    <row r="70" spans="1:15" ht="12.75" customHeight="1">
      <c r="A70" s="30">
        <v>60</v>
      </c>
      <c r="B70" s="342" t="s">
        <v>247</v>
      </c>
      <c r="C70" s="323">
        <v>845.85</v>
      </c>
      <c r="D70" s="324">
        <v>856.55000000000007</v>
      </c>
      <c r="E70" s="324">
        <v>829.20000000000016</v>
      </c>
      <c r="F70" s="324">
        <v>812.55000000000007</v>
      </c>
      <c r="G70" s="324">
        <v>785.20000000000016</v>
      </c>
      <c r="H70" s="324">
        <v>873.20000000000016</v>
      </c>
      <c r="I70" s="324">
        <v>900.55000000000007</v>
      </c>
      <c r="J70" s="324">
        <v>917.20000000000016</v>
      </c>
      <c r="K70" s="323">
        <v>883.9</v>
      </c>
      <c r="L70" s="323">
        <v>839.9</v>
      </c>
      <c r="M70" s="323">
        <v>1.2916700000000001</v>
      </c>
      <c r="N70" s="1"/>
      <c r="O70" s="1"/>
    </row>
    <row r="71" spans="1:15" ht="12.75" customHeight="1">
      <c r="A71" s="30">
        <v>61</v>
      </c>
      <c r="B71" s="342" t="s">
        <v>318</v>
      </c>
      <c r="C71" s="323">
        <v>562.4</v>
      </c>
      <c r="D71" s="324">
        <v>561.11666666666667</v>
      </c>
      <c r="E71" s="324">
        <v>547.2833333333333</v>
      </c>
      <c r="F71" s="324">
        <v>532.16666666666663</v>
      </c>
      <c r="G71" s="324">
        <v>518.33333333333326</v>
      </c>
      <c r="H71" s="324">
        <v>576.23333333333335</v>
      </c>
      <c r="I71" s="324">
        <v>590.06666666666661</v>
      </c>
      <c r="J71" s="324">
        <v>605.18333333333339</v>
      </c>
      <c r="K71" s="323">
        <v>574.95000000000005</v>
      </c>
      <c r="L71" s="323">
        <v>546</v>
      </c>
      <c r="M71" s="323">
        <v>7.0006000000000004</v>
      </c>
      <c r="N71" s="1"/>
      <c r="O71" s="1"/>
    </row>
    <row r="72" spans="1:15" ht="12.75" customHeight="1">
      <c r="A72" s="30">
        <v>62</v>
      </c>
      <c r="B72" s="342" t="s">
        <v>71</v>
      </c>
      <c r="C72" s="323">
        <v>207.4</v>
      </c>
      <c r="D72" s="324">
        <v>207.16666666666666</v>
      </c>
      <c r="E72" s="324">
        <v>205.73333333333332</v>
      </c>
      <c r="F72" s="324">
        <v>204.06666666666666</v>
      </c>
      <c r="G72" s="324">
        <v>202.63333333333333</v>
      </c>
      <c r="H72" s="324">
        <v>208.83333333333331</v>
      </c>
      <c r="I72" s="324">
        <v>210.26666666666665</v>
      </c>
      <c r="J72" s="324">
        <v>211.93333333333331</v>
      </c>
      <c r="K72" s="323">
        <v>208.6</v>
      </c>
      <c r="L72" s="323">
        <v>205.5</v>
      </c>
      <c r="M72" s="323">
        <v>40.346890000000002</v>
      </c>
      <c r="N72" s="1"/>
      <c r="O72" s="1"/>
    </row>
    <row r="73" spans="1:15" ht="12.75" customHeight="1">
      <c r="A73" s="30">
        <v>63</v>
      </c>
      <c r="B73" s="342" t="s">
        <v>310</v>
      </c>
      <c r="C73" s="323">
        <v>1638.7</v>
      </c>
      <c r="D73" s="324">
        <v>1620.3166666666666</v>
      </c>
      <c r="E73" s="324">
        <v>1590.1833333333332</v>
      </c>
      <c r="F73" s="324">
        <v>1541.6666666666665</v>
      </c>
      <c r="G73" s="324">
        <v>1511.5333333333331</v>
      </c>
      <c r="H73" s="324">
        <v>1668.8333333333333</v>
      </c>
      <c r="I73" s="324">
        <v>1698.9666666666665</v>
      </c>
      <c r="J73" s="324">
        <v>1747.4833333333333</v>
      </c>
      <c r="K73" s="323">
        <v>1650.45</v>
      </c>
      <c r="L73" s="323">
        <v>1571.8</v>
      </c>
      <c r="M73" s="323">
        <v>4.4804500000000003</v>
      </c>
      <c r="N73" s="1"/>
      <c r="O73" s="1"/>
    </row>
    <row r="74" spans="1:15" ht="12.75" customHeight="1">
      <c r="A74" s="30">
        <v>64</v>
      </c>
      <c r="B74" s="342" t="s">
        <v>72</v>
      </c>
      <c r="C74" s="323">
        <v>687.35</v>
      </c>
      <c r="D74" s="324">
        <v>689.36666666666667</v>
      </c>
      <c r="E74" s="324">
        <v>681.73333333333335</v>
      </c>
      <c r="F74" s="324">
        <v>676.11666666666667</v>
      </c>
      <c r="G74" s="324">
        <v>668.48333333333335</v>
      </c>
      <c r="H74" s="324">
        <v>694.98333333333335</v>
      </c>
      <c r="I74" s="324">
        <v>702.61666666666679</v>
      </c>
      <c r="J74" s="324">
        <v>708.23333333333335</v>
      </c>
      <c r="K74" s="323">
        <v>697</v>
      </c>
      <c r="L74" s="323">
        <v>683.75</v>
      </c>
      <c r="M74" s="323">
        <v>9.9403900000000007</v>
      </c>
      <c r="N74" s="1"/>
      <c r="O74" s="1"/>
    </row>
    <row r="75" spans="1:15" ht="12.75" customHeight="1">
      <c r="A75" s="30">
        <v>65</v>
      </c>
      <c r="B75" s="342" t="s">
        <v>73</v>
      </c>
      <c r="C75" s="323">
        <v>707.95</v>
      </c>
      <c r="D75" s="324">
        <v>705.86666666666679</v>
      </c>
      <c r="E75" s="324">
        <v>702.13333333333355</v>
      </c>
      <c r="F75" s="324">
        <v>696.31666666666672</v>
      </c>
      <c r="G75" s="324">
        <v>692.58333333333348</v>
      </c>
      <c r="H75" s="324">
        <v>711.68333333333362</v>
      </c>
      <c r="I75" s="324">
        <v>715.41666666666674</v>
      </c>
      <c r="J75" s="324">
        <v>721.23333333333369</v>
      </c>
      <c r="K75" s="323">
        <v>709.6</v>
      </c>
      <c r="L75" s="323">
        <v>700.05</v>
      </c>
      <c r="M75" s="323">
        <v>5.9551800000000004</v>
      </c>
      <c r="N75" s="1"/>
      <c r="O75" s="1"/>
    </row>
    <row r="76" spans="1:15" ht="12.75" customHeight="1">
      <c r="A76" s="30">
        <v>66</v>
      </c>
      <c r="B76" s="342" t="s">
        <v>319</v>
      </c>
      <c r="C76" s="323">
        <v>12302.55</v>
      </c>
      <c r="D76" s="324">
        <v>12342.616666666667</v>
      </c>
      <c r="E76" s="324">
        <v>12010.783333333333</v>
      </c>
      <c r="F76" s="324">
        <v>11719.016666666666</v>
      </c>
      <c r="G76" s="324">
        <v>11387.183333333332</v>
      </c>
      <c r="H76" s="324">
        <v>12634.383333333333</v>
      </c>
      <c r="I76" s="324">
        <v>12966.216666666665</v>
      </c>
      <c r="J76" s="324">
        <v>13257.983333333334</v>
      </c>
      <c r="K76" s="323">
        <v>12674.45</v>
      </c>
      <c r="L76" s="323">
        <v>12050.85</v>
      </c>
      <c r="M76" s="323">
        <v>3.7719999999999997E-2</v>
      </c>
      <c r="N76" s="1"/>
      <c r="O76" s="1"/>
    </row>
    <row r="77" spans="1:15" ht="12.75" customHeight="1">
      <c r="A77" s="30">
        <v>67</v>
      </c>
      <c r="B77" s="342" t="s">
        <v>75</v>
      </c>
      <c r="C77" s="323">
        <v>754.95</v>
      </c>
      <c r="D77" s="324">
        <v>751.65</v>
      </c>
      <c r="E77" s="324">
        <v>740.3</v>
      </c>
      <c r="F77" s="324">
        <v>725.65</v>
      </c>
      <c r="G77" s="324">
        <v>714.3</v>
      </c>
      <c r="H77" s="324">
        <v>766.3</v>
      </c>
      <c r="I77" s="324">
        <v>777.65000000000009</v>
      </c>
      <c r="J77" s="324">
        <v>792.3</v>
      </c>
      <c r="K77" s="323">
        <v>763</v>
      </c>
      <c r="L77" s="323">
        <v>737</v>
      </c>
      <c r="M77" s="323">
        <v>158.33573000000001</v>
      </c>
      <c r="N77" s="1"/>
      <c r="O77" s="1"/>
    </row>
    <row r="78" spans="1:15" ht="12.75" customHeight="1">
      <c r="A78" s="30">
        <v>68</v>
      </c>
      <c r="B78" s="342" t="s">
        <v>76</v>
      </c>
      <c r="C78" s="323">
        <v>49.1</v>
      </c>
      <c r="D78" s="324">
        <v>49.4</v>
      </c>
      <c r="E78" s="324">
        <v>48.5</v>
      </c>
      <c r="F78" s="324">
        <v>47.9</v>
      </c>
      <c r="G78" s="324">
        <v>47</v>
      </c>
      <c r="H78" s="324">
        <v>50</v>
      </c>
      <c r="I78" s="324">
        <v>50.899999999999991</v>
      </c>
      <c r="J78" s="324">
        <v>51.5</v>
      </c>
      <c r="K78" s="323">
        <v>50.3</v>
      </c>
      <c r="L78" s="323">
        <v>48.8</v>
      </c>
      <c r="M78" s="323">
        <v>247.51770999999999</v>
      </c>
      <c r="N78" s="1"/>
      <c r="O78" s="1"/>
    </row>
    <row r="79" spans="1:15" ht="12.75" customHeight="1">
      <c r="A79" s="30">
        <v>69</v>
      </c>
      <c r="B79" s="342" t="s">
        <v>77</v>
      </c>
      <c r="C79" s="323">
        <v>343.45</v>
      </c>
      <c r="D79" s="324">
        <v>344.90000000000003</v>
      </c>
      <c r="E79" s="324">
        <v>340.55000000000007</v>
      </c>
      <c r="F79" s="324">
        <v>337.65000000000003</v>
      </c>
      <c r="G79" s="324">
        <v>333.30000000000007</v>
      </c>
      <c r="H79" s="324">
        <v>347.80000000000007</v>
      </c>
      <c r="I79" s="324">
        <v>352.15000000000009</v>
      </c>
      <c r="J79" s="324">
        <v>355.05000000000007</v>
      </c>
      <c r="K79" s="323">
        <v>349.25</v>
      </c>
      <c r="L79" s="323">
        <v>342</v>
      </c>
      <c r="M79" s="323">
        <v>11.451700000000001</v>
      </c>
      <c r="N79" s="1"/>
      <c r="O79" s="1"/>
    </row>
    <row r="80" spans="1:15" ht="12.75" customHeight="1">
      <c r="A80" s="30">
        <v>70</v>
      </c>
      <c r="B80" s="342" t="s">
        <v>320</v>
      </c>
      <c r="C80" s="323">
        <v>1081.45</v>
      </c>
      <c r="D80" s="324">
        <v>1057.5</v>
      </c>
      <c r="E80" s="324">
        <v>1020</v>
      </c>
      <c r="F80" s="324">
        <v>958.55</v>
      </c>
      <c r="G80" s="324">
        <v>921.05</v>
      </c>
      <c r="H80" s="324">
        <v>1118.95</v>
      </c>
      <c r="I80" s="324">
        <v>1156.45</v>
      </c>
      <c r="J80" s="324">
        <v>1217.9000000000001</v>
      </c>
      <c r="K80" s="323">
        <v>1095</v>
      </c>
      <c r="L80" s="323">
        <v>996.05</v>
      </c>
      <c r="M80" s="323">
        <v>6.25854</v>
      </c>
      <c r="N80" s="1"/>
      <c r="O80" s="1"/>
    </row>
    <row r="81" spans="1:15" ht="12.75" customHeight="1">
      <c r="A81" s="30">
        <v>71</v>
      </c>
      <c r="B81" s="342" t="s">
        <v>322</v>
      </c>
      <c r="C81" s="323">
        <v>6689.95</v>
      </c>
      <c r="D81" s="324">
        <v>6625.333333333333</v>
      </c>
      <c r="E81" s="324">
        <v>6536.7166666666662</v>
      </c>
      <c r="F81" s="324">
        <v>6383.4833333333336</v>
      </c>
      <c r="G81" s="324">
        <v>6294.8666666666668</v>
      </c>
      <c r="H81" s="324">
        <v>6778.5666666666657</v>
      </c>
      <c r="I81" s="324">
        <v>6867.1833333333325</v>
      </c>
      <c r="J81" s="324">
        <v>7020.4166666666652</v>
      </c>
      <c r="K81" s="323">
        <v>6713.95</v>
      </c>
      <c r="L81" s="323">
        <v>6472.1</v>
      </c>
      <c r="M81" s="323">
        <v>0.15265999999999999</v>
      </c>
      <c r="N81" s="1"/>
      <c r="O81" s="1"/>
    </row>
    <row r="82" spans="1:15" ht="12.75" customHeight="1">
      <c r="A82" s="30">
        <v>72</v>
      </c>
      <c r="B82" s="342" t="s">
        <v>323</v>
      </c>
      <c r="C82" s="323">
        <v>1038.2</v>
      </c>
      <c r="D82" s="324">
        <v>1025.7166666666667</v>
      </c>
      <c r="E82" s="324">
        <v>1004.4833333333333</v>
      </c>
      <c r="F82" s="324">
        <v>970.76666666666665</v>
      </c>
      <c r="G82" s="324">
        <v>949.5333333333333</v>
      </c>
      <c r="H82" s="324">
        <v>1059.4333333333334</v>
      </c>
      <c r="I82" s="324">
        <v>1080.666666666667</v>
      </c>
      <c r="J82" s="324">
        <v>1114.3833333333334</v>
      </c>
      <c r="K82" s="323">
        <v>1046.95</v>
      </c>
      <c r="L82" s="323">
        <v>992</v>
      </c>
      <c r="M82" s="323">
        <v>1.7257499999999999</v>
      </c>
      <c r="N82" s="1"/>
      <c r="O82" s="1"/>
    </row>
    <row r="83" spans="1:15" ht="12.75" customHeight="1">
      <c r="A83" s="30">
        <v>73</v>
      </c>
      <c r="B83" s="342" t="s">
        <v>78</v>
      </c>
      <c r="C83" s="323">
        <v>14107.3</v>
      </c>
      <c r="D83" s="324">
        <v>14119.1</v>
      </c>
      <c r="E83" s="324">
        <v>14018.2</v>
      </c>
      <c r="F83" s="324">
        <v>13929.1</v>
      </c>
      <c r="G83" s="324">
        <v>13828.2</v>
      </c>
      <c r="H83" s="324">
        <v>14208.2</v>
      </c>
      <c r="I83" s="324">
        <v>14309.099999999999</v>
      </c>
      <c r="J83" s="324">
        <v>14398.2</v>
      </c>
      <c r="K83" s="323">
        <v>14220</v>
      </c>
      <c r="L83" s="323">
        <v>14030</v>
      </c>
      <c r="M83" s="323">
        <v>0.22986000000000001</v>
      </c>
      <c r="N83" s="1"/>
      <c r="O83" s="1"/>
    </row>
    <row r="84" spans="1:15" ht="12.75" customHeight="1">
      <c r="A84" s="30">
        <v>74</v>
      </c>
      <c r="B84" s="342" t="s">
        <v>80</v>
      </c>
      <c r="C84" s="323">
        <v>358.45</v>
      </c>
      <c r="D84" s="324">
        <v>359.59999999999997</v>
      </c>
      <c r="E84" s="324">
        <v>356.79999999999995</v>
      </c>
      <c r="F84" s="324">
        <v>355.15</v>
      </c>
      <c r="G84" s="324">
        <v>352.34999999999997</v>
      </c>
      <c r="H84" s="324">
        <v>361.24999999999994</v>
      </c>
      <c r="I84" s="324">
        <v>364.05</v>
      </c>
      <c r="J84" s="324">
        <v>365.69999999999993</v>
      </c>
      <c r="K84" s="323">
        <v>362.4</v>
      </c>
      <c r="L84" s="323">
        <v>357.95</v>
      </c>
      <c r="M84" s="323">
        <v>57.086640000000003</v>
      </c>
      <c r="N84" s="1"/>
      <c r="O84" s="1"/>
    </row>
    <row r="85" spans="1:15" ht="12.75" customHeight="1">
      <c r="A85" s="30">
        <v>75</v>
      </c>
      <c r="B85" s="342" t="s">
        <v>324</v>
      </c>
      <c r="C85" s="323">
        <v>519.20000000000005</v>
      </c>
      <c r="D85" s="324">
        <v>522.1</v>
      </c>
      <c r="E85" s="324">
        <v>509.70000000000005</v>
      </c>
      <c r="F85" s="324">
        <v>500.20000000000005</v>
      </c>
      <c r="G85" s="324">
        <v>487.80000000000007</v>
      </c>
      <c r="H85" s="324">
        <v>531.6</v>
      </c>
      <c r="I85" s="324">
        <v>543.99999999999989</v>
      </c>
      <c r="J85" s="324">
        <v>553.5</v>
      </c>
      <c r="K85" s="323">
        <v>534.5</v>
      </c>
      <c r="L85" s="323">
        <v>512.6</v>
      </c>
      <c r="M85" s="323">
        <v>10.792590000000001</v>
      </c>
      <c r="N85" s="1"/>
      <c r="O85" s="1"/>
    </row>
    <row r="86" spans="1:15" ht="12.75" customHeight="1">
      <c r="A86" s="30">
        <v>76</v>
      </c>
      <c r="B86" s="342" t="s">
        <v>81</v>
      </c>
      <c r="C86" s="323">
        <v>3103.8</v>
      </c>
      <c r="D86" s="324">
        <v>3109.3333333333335</v>
      </c>
      <c r="E86" s="324">
        <v>3084.666666666667</v>
      </c>
      <c r="F86" s="324">
        <v>3065.5333333333333</v>
      </c>
      <c r="G86" s="324">
        <v>3040.8666666666668</v>
      </c>
      <c r="H86" s="324">
        <v>3128.4666666666672</v>
      </c>
      <c r="I86" s="324">
        <v>3153.1333333333341</v>
      </c>
      <c r="J86" s="324">
        <v>3172.2666666666673</v>
      </c>
      <c r="K86" s="323">
        <v>3134</v>
      </c>
      <c r="L86" s="323">
        <v>3090.2</v>
      </c>
      <c r="M86" s="323">
        <v>3.5931799999999998</v>
      </c>
      <c r="N86" s="1"/>
      <c r="O86" s="1"/>
    </row>
    <row r="87" spans="1:15" ht="12.75" customHeight="1">
      <c r="A87" s="30">
        <v>77</v>
      </c>
      <c r="B87" s="342" t="s">
        <v>311</v>
      </c>
      <c r="C87" s="323">
        <v>897.85</v>
      </c>
      <c r="D87" s="324">
        <v>897.94999999999993</v>
      </c>
      <c r="E87" s="324">
        <v>885.89999999999986</v>
      </c>
      <c r="F87" s="324">
        <v>873.94999999999993</v>
      </c>
      <c r="G87" s="324">
        <v>861.89999999999986</v>
      </c>
      <c r="H87" s="324">
        <v>909.89999999999986</v>
      </c>
      <c r="I87" s="324">
        <v>921.94999999999982</v>
      </c>
      <c r="J87" s="324">
        <v>933.89999999999986</v>
      </c>
      <c r="K87" s="323">
        <v>910</v>
      </c>
      <c r="L87" s="323">
        <v>886</v>
      </c>
      <c r="M87" s="323">
        <v>8.5123899999999999</v>
      </c>
      <c r="N87" s="1"/>
      <c r="O87" s="1"/>
    </row>
    <row r="88" spans="1:15" ht="12.75" customHeight="1">
      <c r="A88" s="30">
        <v>78</v>
      </c>
      <c r="B88" s="342" t="s">
        <v>321</v>
      </c>
      <c r="C88" s="323">
        <v>456.05</v>
      </c>
      <c r="D88" s="324">
        <v>457.5</v>
      </c>
      <c r="E88" s="324">
        <v>450.25</v>
      </c>
      <c r="F88" s="324">
        <v>444.45</v>
      </c>
      <c r="G88" s="324">
        <v>437.2</v>
      </c>
      <c r="H88" s="324">
        <v>463.3</v>
      </c>
      <c r="I88" s="324">
        <v>470.55</v>
      </c>
      <c r="J88" s="324">
        <v>476.35</v>
      </c>
      <c r="K88" s="323">
        <v>464.75</v>
      </c>
      <c r="L88" s="323">
        <v>451.7</v>
      </c>
      <c r="M88" s="323">
        <v>19.933900000000001</v>
      </c>
      <c r="N88" s="1"/>
      <c r="O88" s="1"/>
    </row>
    <row r="89" spans="1:15" ht="12.75" customHeight="1">
      <c r="A89" s="30">
        <v>79</v>
      </c>
      <c r="B89" s="342" t="s">
        <v>412</v>
      </c>
      <c r="C89" s="323">
        <v>903.6</v>
      </c>
      <c r="D89" s="324">
        <v>890.68333333333339</v>
      </c>
      <c r="E89" s="324">
        <v>867.91666666666674</v>
      </c>
      <c r="F89" s="324">
        <v>832.23333333333335</v>
      </c>
      <c r="G89" s="324">
        <v>809.4666666666667</v>
      </c>
      <c r="H89" s="324">
        <v>926.36666666666679</v>
      </c>
      <c r="I89" s="324">
        <v>949.13333333333344</v>
      </c>
      <c r="J89" s="324">
        <v>984.81666666666683</v>
      </c>
      <c r="K89" s="323">
        <v>913.45</v>
      </c>
      <c r="L89" s="323">
        <v>855</v>
      </c>
      <c r="M89" s="323">
        <v>20.02872</v>
      </c>
      <c r="N89" s="1"/>
      <c r="O89" s="1"/>
    </row>
    <row r="90" spans="1:15" ht="12.75" customHeight="1">
      <c r="A90" s="30">
        <v>80</v>
      </c>
      <c r="B90" s="342" t="s">
        <v>342</v>
      </c>
      <c r="C90" s="323">
        <v>2313.4499999999998</v>
      </c>
      <c r="D90" s="324">
        <v>2321.1333333333332</v>
      </c>
      <c r="E90" s="324">
        <v>2284.3166666666666</v>
      </c>
      <c r="F90" s="324">
        <v>2255.1833333333334</v>
      </c>
      <c r="G90" s="324">
        <v>2218.3666666666668</v>
      </c>
      <c r="H90" s="324">
        <v>2350.2666666666664</v>
      </c>
      <c r="I90" s="324">
        <v>2387.083333333333</v>
      </c>
      <c r="J90" s="324">
        <v>2416.2166666666662</v>
      </c>
      <c r="K90" s="323">
        <v>2357.9499999999998</v>
      </c>
      <c r="L90" s="323">
        <v>2292</v>
      </c>
      <c r="M90" s="323">
        <v>2.4498700000000002</v>
      </c>
      <c r="N90" s="1"/>
      <c r="O90" s="1"/>
    </row>
    <row r="91" spans="1:15" ht="12.75" customHeight="1">
      <c r="A91" s="30">
        <v>81</v>
      </c>
      <c r="B91" s="342" t="s">
        <v>82</v>
      </c>
      <c r="C91" s="323">
        <v>228.45</v>
      </c>
      <c r="D91" s="324">
        <v>229</v>
      </c>
      <c r="E91" s="324">
        <v>225.75</v>
      </c>
      <c r="F91" s="324">
        <v>223.05</v>
      </c>
      <c r="G91" s="324">
        <v>219.8</v>
      </c>
      <c r="H91" s="324">
        <v>231.7</v>
      </c>
      <c r="I91" s="324">
        <v>234.95</v>
      </c>
      <c r="J91" s="324">
        <v>237.64999999999998</v>
      </c>
      <c r="K91" s="323">
        <v>232.25</v>
      </c>
      <c r="L91" s="323">
        <v>226.3</v>
      </c>
      <c r="M91" s="323">
        <v>93.751270000000005</v>
      </c>
      <c r="N91" s="1"/>
      <c r="O91" s="1"/>
    </row>
    <row r="92" spans="1:15" ht="12.75" customHeight="1">
      <c r="A92" s="30">
        <v>82</v>
      </c>
      <c r="B92" s="342" t="s">
        <v>328</v>
      </c>
      <c r="C92" s="323">
        <v>605.20000000000005</v>
      </c>
      <c r="D92" s="324">
        <v>602.2166666666667</v>
      </c>
      <c r="E92" s="324">
        <v>595.43333333333339</v>
      </c>
      <c r="F92" s="324">
        <v>585.66666666666674</v>
      </c>
      <c r="G92" s="324">
        <v>578.88333333333344</v>
      </c>
      <c r="H92" s="324">
        <v>611.98333333333335</v>
      </c>
      <c r="I92" s="324">
        <v>618.76666666666665</v>
      </c>
      <c r="J92" s="324">
        <v>628.5333333333333</v>
      </c>
      <c r="K92" s="323">
        <v>609</v>
      </c>
      <c r="L92" s="323">
        <v>592.45000000000005</v>
      </c>
      <c r="M92" s="323">
        <v>3.7408700000000001</v>
      </c>
      <c r="N92" s="1"/>
      <c r="O92" s="1"/>
    </row>
    <row r="93" spans="1:15" ht="12.75" customHeight="1">
      <c r="A93" s="30">
        <v>83</v>
      </c>
      <c r="B93" s="342" t="s">
        <v>329</v>
      </c>
      <c r="C93" s="323">
        <v>688.85</v>
      </c>
      <c r="D93" s="324">
        <v>689.2833333333333</v>
      </c>
      <c r="E93" s="324">
        <v>678.56666666666661</v>
      </c>
      <c r="F93" s="324">
        <v>668.2833333333333</v>
      </c>
      <c r="G93" s="324">
        <v>657.56666666666661</v>
      </c>
      <c r="H93" s="324">
        <v>699.56666666666661</v>
      </c>
      <c r="I93" s="324">
        <v>710.2833333333333</v>
      </c>
      <c r="J93" s="324">
        <v>720.56666666666661</v>
      </c>
      <c r="K93" s="323">
        <v>700</v>
      </c>
      <c r="L93" s="323">
        <v>679</v>
      </c>
      <c r="M93" s="323">
        <v>2.9471500000000002</v>
      </c>
      <c r="N93" s="1"/>
      <c r="O93" s="1"/>
    </row>
    <row r="94" spans="1:15" ht="12.75" customHeight="1">
      <c r="A94" s="30">
        <v>84</v>
      </c>
      <c r="B94" s="342" t="s">
        <v>331</v>
      </c>
      <c r="C94" s="323">
        <v>768.35</v>
      </c>
      <c r="D94" s="324">
        <v>771.11666666666679</v>
      </c>
      <c r="E94" s="324">
        <v>757.28333333333353</v>
      </c>
      <c r="F94" s="324">
        <v>746.2166666666667</v>
      </c>
      <c r="G94" s="324">
        <v>732.38333333333344</v>
      </c>
      <c r="H94" s="324">
        <v>782.18333333333362</v>
      </c>
      <c r="I94" s="324">
        <v>796.01666666666688</v>
      </c>
      <c r="J94" s="324">
        <v>807.08333333333371</v>
      </c>
      <c r="K94" s="323">
        <v>784.95</v>
      </c>
      <c r="L94" s="323">
        <v>760.05</v>
      </c>
      <c r="M94" s="323">
        <v>1.11137</v>
      </c>
      <c r="N94" s="1"/>
      <c r="O94" s="1"/>
    </row>
    <row r="95" spans="1:15" ht="12.75" customHeight="1">
      <c r="A95" s="30">
        <v>85</v>
      </c>
      <c r="B95" s="342" t="s">
        <v>249</v>
      </c>
      <c r="C95" s="323">
        <v>100.1</v>
      </c>
      <c r="D95" s="324">
        <v>100.59999999999998</v>
      </c>
      <c r="E95" s="324">
        <v>99.399999999999963</v>
      </c>
      <c r="F95" s="324">
        <v>98.699999999999989</v>
      </c>
      <c r="G95" s="324">
        <v>97.499999999999972</v>
      </c>
      <c r="H95" s="324">
        <v>101.29999999999995</v>
      </c>
      <c r="I95" s="324">
        <v>102.49999999999997</v>
      </c>
      <c r="J95" s="324">
        <v>103.19999999999995</v>
      </c>
      <c r="K95" s="323">
        <v>101.8</v>
      </c>
      <c r="L95" s="323">
        <v>99.9</v>
      </c>
      <c r="M95" s="323">
        <v>16.673929999999999</v>
      </c>
      <c r="N95" s="1"/>
      <c r="O95" s="1"/>
    </row>
    <row r="96" spans="1:15" ht="12.75" customHeight="1">
      <c r="A96" s="30">
        <v>86</v>
      </c>
      <c r="B96" s="342" t="s">
        <v>325</v>
      </c>
      <c r="C96" s="323">
        <v>408.65</v>
      </c>
      <c r="D96" s="324">
        <v>407.79999999999995</v>
      </c>
      <c r="E96" s="324">
        <v>400.89999999999992</v>
      </c>
      <c r="F96" s="324">
        <v>393.15</v>
      </c>
      <c r="G96" s="324">
        <v>386.24999999999994</v>
      </c>
      <c r="H96" s="324">
        <v>415.5499999999999</v>
      </c>
      <c r="I96" s="324">
        <v>422.45</v>
      </c>
      <c r="J96" s="324">
        <v>430.19999999999987</v>
      </c>
      <c r="K96" s="323">
        <v>414.7</v>
      </c>
      <c r="L96" s="323">
        <v>400.05</v>
      </c>
      <c r="M96" s="323">
        <v>2.6970000000000001</v>
      </c>
      <c r="N96" s="1"/>
      <c r="O96" s="1"/>
    </row>
    <row r="97" spans="1:15" ht="12.75" customHeight="1">
      <c r="A97" s="30">
        <v>87</v>
      </c>
      <c r="B97" s="342" t="s">
        <v>334</v>
      </c>
      <c r="C97" s="323">
        <v>1452.7</v>
      </c>
      <c r="D97" s="324">
        <v>1463.5666666666666</v>
      </c>
      <c r="E97" s="324">
        <v>1439.1333333333332</v>
      </c>
      <c r="F97" s="324">
        <v>1425.5666666666666</v>
      </c>
      <c r="G97" s="324">
        <v>1401.1333333333332</v>
      </c>
      <c r="H97" s="324">
        <v>1477.1333333333332</v>
      </c>
      <c r="I97" s="324">
        <v>1501.5666666666666</v>
      </c>
      <c r="J97" s="324">
        <v>1515.1333333333332</v>
      </c>
      <c r="K97" s="323">
        <v>1488</v>
      </c>
      <c r="L97" s="323">
        <v>1450</v>
      </c>
      <c r="M97" s="323">
        <v>4.7262899999999997</v>
      </c>
      <c r="N97" s="1"/>
      <c r="O97" s="1"/>
    </row>
    <row r="98" spans="1:15" ht="12.75" customHeight="1">
      <c r="A98" s="30">
        <v>88</v>
      </c>
      <c r="B98" s="342" t="s">
        <v>332</v>
      </c>
      <c r="C98" s="323">
        <v>933.25</v>
      </c>
      <c r="D98" s="324">
        <v>937.75</v>
      </c>
      <c r="E98" s="324">
        <v>920.5</v>
      </c>
      <c r="F98" s="324">
        <v>907.75</v>
      </c>
      <c r="G98" s="324">
        <v>890.5</v>
      </c>
      <c r="H98" s="324">
        <v>950.5</v>
      </c>
      <c r="I98" s="324">
        <v>967.75</v>
      </c>
      <c r="J98" s="324">
        <v>980.5</v>
      </c>
      <c r="K98" s="323">
        <v>955</v>
      </c>
      <c r="L98" s="323">
        <v>925</v>
      </c>
      <c r="M98" s="323">
        <v>1.1495</v>
      </c>
      <c r="N98" s="1"/>
      <c r="O98" s="1"/>
    </row>
    <row r="99" spans="1:15" ht="12.75" customHeight="1">
      <c r="A99" s="30">
        <v>89</v>
      </c>
      <c r="B99" s="342" t="s">
        <v>333</v>
      </c>
      <c r="C99" s="323">
        <v>17.850000000000001</v>
      </c>
      <c r="D99" s="324">
        <v>17.933333333333334</v>
      </c>
      <c r="E99" s="324">
        <v>17.566666666666666</v>
      </c>
      <c r="F99" s="324">
        <v>17.283333333333331</v>
      </c>
      <c r="G99" s="324">
        <v>16.916666666666664</v>
      </c>
      <c r="H99" s="324">
        <v>18.216666666666669</v>
      </c>
      <c r="I99" s="324">
        <v>18.583333333333336</v>
      </c>
      <c r="J99" s="324">
        <v>18.866666666666671</v>
      </c>
      <c r="K99" s="323">
        <v>18.3</v>
      </c>
      <c r="L99" s="323">
        <v>17.649999999999999</v>
      </c>
      <c r="M99" s="323">
        <v>33.761839999999999</v>
      </c>
      <c r="N99" s="1"/>
      <c r="O99" s="1"/>
    </row>
    <row r="100" spans="1:15" ht="12.75" customHeight="1">
      <c r="A100" s="30">
        <v>90</v>
      </c>
      <c r="B100" s="342" t="s">
        <v>335</v>
      </c>
      <c r="C100" s="323">
        <v>684.55</v>
      </c>
      <c r="D100" s="324">
        <v>680.18333333333328</v>
      </c>
      <c r="E100" s="324">
        <v>670.36666666666656</v>
      </c>
      <c r="F100" s="324">
        <v>656.18333333333328</v>
      </c>
      <c r="G100" s="324">
        <v>646.36666666666656</v>
      </c>
      <c r="H100" s="324">
        <v>694.36666666666656</v>
      </c>
      <c r="I100" s="324">
        <v>704.18333333333339</v>
      </c>
      <c r="J100" s="324">
        <v>718.36666666666656</v>
      </c>
      <c r="K100" s="323">
        <v>690</v>
      </c>
      <c r="L100" s="323">
        <v>666</v>
      </c>
      <c r="M100" s="323">
        <v>2.2105800000000002</v>
      </c>
      <c r="N100" s="1"/>
      <c r="O100" s="1"/>
    </row>
    <row r="101" spans="1:15" ht="12.75" customHeight="1">
      <c r="A101" s="30">
        <v>91</v>
      </c>
      <c r="B101" s="342" t="s">
        <v>336</v>
      </c>
      <c r="C101" s="323">
        <v>859.45</v>
      </c>
      <c r="D101" s="324">
        <v>853.15000000000009</v>
      </c>
      <c r="E101" s="324">
        <v>842.20000000000016</v>
      </c>
      <c r="F101" s="324">
        <v>824.95</v>
      </c>
      <c r="G101" s="324">
        <v>814.00000000000011</v>
      </c>
      <c r="H101" s="324">
        <v>870.4000000000002</v>
      </c>
      <c r="I101" s="324">
        <v>881.35</v>
      </c>
      <c r="J101" s="324">
        <v>898.60000000000025</v>
      </c>
      <c r="K101" s="323">
        <v>864.1</v>
      </c>
      <c r="L101" s="323">
        <v>835.9</v>
      </c>
      <c r="M101" s="323">
        <v>2.8801399999999999</v>
      </c>
      <c r="N101" s="1"/>
      <c r="O101" s="1"/>
    </row>
    <row r="102" spans="1:15" ht="12.75" customHeight="1">
      <c r="A102" s="30">
        <v>92</v>
      </c>
      <c r="B102" s="342" t="s">
        <v>337</v>
      </c>
      <c r="C102" s="323">
        <v>4672.45</v>
      </c>
      <c r="D102" s="324">
        <v>4699.2</v>
      </c>
      <c r="E102" s="324">
        <v>4628.6499999999996</v>
      </c>
      <c r="F102" s="324">
        <v>4584.8499999999995</v>
      </c>
      <c r="G102" s="324">
        <v>4514.2999999999993</v>
      </c>
      <c r="H102" s="324">
        <v>4743</v>
      </c>
      <c r="I102" s="324">
        <v>4813.5500000000011</v>
      </c>
      <c r="J102" s="324">
        <v>4857.3500000000004</v>
      </c>
      <c r="K102" s="323">
        <v>4769.75</v>
      </c>
      <c r="L102" s="323">
        <v>4655.3999999999996</v>
      </c>
      <c r="M102" s="323">
        <v>5.2839999999999998E-2</v>
      </c>
      <c r="N102" s="1"/>
      <c r="O102" s="1"/>
    </row>
    <row r="103" spans="1:15" ht="12.75" customHeight="1">
      <c r="A103" s="30">
        <v>93</v>
      </c>
      <c r="B103" s="342" t="s">
        <v>248</v>
      </c>
      <c r="C103" s="323">
        <v>77</v>
      </c>
      <c r="D103" s="324">
        <v>77.25</v>
      </c>
      <c r="E103" s="324">
        <v>76.25</v>
      </c>
      <c r="F103" s="324">
        <v>75.5</v>
      </c>
      <c r="G103" s="324">
        <v>74.5</v>
      </c>
      <c r="H103" s="324">
        <v>78</v>
      </c>
      <c r="I103" s="324">
        <v>79</v>
      </c>
      <c r="J103" s="324">
        <v>79.75</v>
      </c>
      <c r="K103" s="323">
        <v>78.25</v>
      </c>
      <c r="L103" s="323">
        <v>76.5</v>
      </c>
      <c r="M103" s="323">
        <v>15.569710000000001</v>
      </c>
      <c r="N103" s="1"/>
      <c r="O103" s="1"/>
    </row>
    <row r="104" spans="1:15" ht="12.75" customHeight="1">
      <c r="A104" s="30">
        <v>94</v>
      </c>
      <c r="B104" s="342" t="s">
        <v>330</v>
      </c>
      <c r="C104" s="323">
        <v>617.54999999999995</v>
      </c>
      <c r="D104" s="324">
        <v>619.5</v>
      </c>
      <c r="E104" s="324">
        <v>614.29999999999995</v>
      </c>
      <c r="F104" s="324">
        <v>611.04999999999995</v>
      </c>
      <c r="G104" s="324">
        <v>605.84999999999991</v>
      </c>
      <c r="H104" s="324">
        <v>622.75</v>
      </c>
      <c r="I104" s="324">
        <v>627.95000000000005</v>
      </c>
      <c r="J104" s="324">
        <v>631.20000000000005</v>
      </c>
      <c r="K104" s="323">
        <v>624.70000000000005</v>
      </c>
      <c r="L104" s="323">
        <v>616.25</v>
      </c>
      <c r="M104" s="323">
        <v>0.40828999999999999</v>
      </c>
      <c r="N104" s="1"/>
      <c r="O104" s="1"/>
    </row>
    <row r="105" spans="1:15" ht="12.75" customHeight="1">
      <c r="A105" s="30">
        <v>95</v>
      </c>
      <c r="B105" s="342" t="s">
        <v>829</v>
      </c>
      <c r="C105" s="323">
        <v>181.65</v>
      </c>
      <c r="D105" s="324">
        <v>181.5333333333333</v>
      </c>
      <c r="E105" s="324">
        <v>179.06666666666661</v>
      </c>
      <c r="F105" s="324">
        <v>176.48333333333329</v>
      </c>
      <c r="G105" s="324">
        <v>174.01666666666659</v>
      </c>
      <c r="H105" s="324">
        <v>184.11666666666662</v>
      </c>
      <c r="I105" s="324">
        <v>186.58333333333331</v>
      </c>
      <c r="J105" s="324">
        <v>189.16666666666663</v>
      </c>
      <c r="K105" s="323">
        <v>184</v>
      </c>
      <c r="L105" s="323">
        <v>178.95</v>
      </c>
      <c r="M105" s="323">
        <v>11.876250000000001</v>
      </c>
      <c r="N105" s="1"/>
      <c r="O105" s="1"/>
    </row>
    <row r="106" spans="1:15" ht="12.75" customHeight="1">
      <c r="A106" s="30">
        <v>96</v>
      </c>
      <c r="B106" s="342" t="s">
        <v>338</v>
      </c>
      <c r="C106" s="323">
        <v>315.39999999999998</v>
      </c>
      <c r="D106" s="324">
        <v>312.45</v>
      </c>
      <c r="E106" s="324">
        <v>305.95</v>
      </c>
      <c r="F106" s="324">
        <v>296.5</v>
      </c>
      <c r="G106" s="324">
        <v>290</v>
      </c>
      <c r="H106" s="324">
        <v>321.89999999999998</v>
      </c>
      <c r="I106" s="324">
        <v>328.4</v>
      </c>
      <c r="J106" s="324">
        <v>337.84999999999997</v>
      </c>
      <c r="K106" s="323">
        <v>318.95</v>
      </c>
      <c r="L106" s="323">
        <v>303</v>
      </c>
      <c r="M106" s="323">
        <v>7.7785500000000001</v>
      </c>
      <c r="N106" s="1"/>
      <c r="O106" s="1"/>
    </row>
    <row r="107" spans="1:15" ht="12.75" customHeight="1">
      <c r="A107" s="30">
        <v>97</v>
      </c>
      <c r="B107" s="342" t="s">
        <v>339</v>
      </c>
      <c r="C107" s="323">
        <v>427.15</v>
      </c>
      <c r="D107" s="324">
        <v>425.45</v>
      </c>
      <c r="E107" s="324">
        <v>417.9</v>
      </c>
      <c r="F107" s="324">
        <v>408.65</v>
      </c>
      <c r="G107" s="324">
        <v>401.09999999999997</v>
      </c>
      <c r="H107" s="324">
        <v>434.7</v>
      </c>
      <c r="I107" s="324">
        <v>442.25000000000006</v>
      </c>
      <c r="J107" s="324">
        <v>451.5</v>
      </c>
      <c r="K107" s="323">
        <v>433</v>
      </c>
      <c r="L107" s="323">
        <v>416.2</v>
      </c>
      <c r="M107" s="323">
        <v>37.728459999999998</v>
      </c>
      <c r="N107" s="1"/>
      <c r="O107" s="1"/>
    </row>
    <row r="108" spans="1:15" ht="12.75" customHeight="1">
      <c r="A108" s="30">
        <v>98</v>
      </c>
      <c r="B108" s="342" t="s">
        <v>83</v>
      </c>
      <c r="C108" s="323">
        <v>715.2</v>
      </c>
      <c r="D108" s="324">
        <v>717.73333333333346</v>
      </c>
      <c r="E108" s="324">
        <v>703.6166666666669</v>
      </c>
      <c r="F108" s="324">
        <v>692.03333333333342</v>
      </c>
      <c r="G108" s="324">
        <v>677.91666666666686</v>
      </c>
      <c r="H108" s="324">
        <v>729.31666666666695</v>
      </c>
      <c r="I108" s="324">
        <v>743.43333333333351</v>
      </c>
      <c r="J108" s="324">
        <v>755.01666666666699</v>
      </c>
      <c r="K108" s="323">
        <v>731.85</v>
      </c>
      <c r="L108" s="323">
        <v>706.15</v>
      </c>
      <c r="M108" s="323">
        <v>18.886009999999999</v>
      </c>
      <c r="N108" s="1"/>
      <c r="O108" s="1"/>
    </row>
    <row r="109" spans="1:15" ht="12.75" customHeight="1">
      <c r="A109" s="30">
        <v>99</v>
      </c>
      <c r="B109" s="342" t="s">
        <v>340</v>
      </c>
      <c r="C109" s="323">
        <v>615.9</v>
      </c>
      <c r="D109" s="324">
        <v>616.18333333333328</v>
      </c>
      <c r="E109" s="324">
        <v>609.81666666666661</v>
      </c>
      <c r="F109" s="324">
        <v>603.73333333333335</v>
      </c>
      <c r="G109" s="324">
        <v>597.36666666666667</v>
      </c>
      <c r="H109" s="324">
        <v>622.26666666666654</v>
      </c>
      <c r="I109" s="324">
        <v>628.6333333333331</v>
      </c>
      <c r="J109" s="324">
        <v>634.71666666666647</v>
      </c>
      <c r="K109" s="323">
        <v>622.54999999999995</v>
      </c>
      <c r="L109" s="323">
        <v>610.1</v>
      </c>
      <c r="M109" s="323">
        <v>0.75077000000000005</v>
      </c>
      <c r="N109" s="1"/>
      <c r="O109" s="1"/>
    </row>
    <row r="110" spans="1:15" ht="12.75" customHeight="1">
      <c r="A110" s="30">
        <v>100</v>
      </c>
      <c r="B110" s="342" t="s">
        <v>84</v>
      </c>
      <c r="C110" s="323">
        <v>1038.8499999999999</v>
      </c>
      <c r="D110" s="324">
        <v>1033.3500000000001</v>
      </c>
      <c r="E110" s="324">
        <v>1025.7000000000003</v>
      </c>
      <c r="F110" s="324">
        <v>1012.5500000000002</v>
      </c>
      <c r="G110" s="324">
        <v>1004.9000000000003</v>
      </c>
      <c r="H110" s="324">
        <v>1046.5000000000002</v>
      </c>
      <c r="I110" s="324">
        <v>1054.1500000000003</v>
      </c>
      <c r="J110" s="324">
        <v>1067.3000000000002</v>
      </c>
      <c r="K110" s="323">
        <v>1041</v>
      </c>
      <c r="L110" s="323">
        <v>1020.2</v>
      </c>
      <c r="M110" s="323">
        <v>31.94089</v>
      </c>
      <c r="N110" s="1"/>
      <c r="O110" s="1"/>
    </row>
    <row r="111" spans="1:15" ht="12.75" customHeight="1">
      <c r="A111" s="30">
        <v>101</v>
      </c>
      <c r="B111" s="342" t="s">
        <v>85</v>
      </c>
      <c r="C111" s="323">
        <v>186</v>
      </c>
      <c r="D111" s="324">
        <v>187.9</v>
      </c>
      <c r="E111" s="324">
        <v>183.60000000000002</v>
      </c>
      <c r="F111" s="324">
        <v>181.20000000000002</v>
      </c>
      <c r="G111" s="324">
        <v>176.90000000000003</v>
      </c>
      <c r="H111" s="324">
        <v>190.3</v>
      </c>
      <c r="I111" s="324">
        <v>194.60000000000002</v>
      </c>
      <c r="J111" s="324">
        <v>197</v>
      </c>
      <c r="K111" s="323">
        <v>192.2</v>
      </c>
      <c r="L111" s="323">
        <v>185.5</v>
      </c>
      <c r="M111" s="323">
        <v>106.22472</v>
      </c>
      <c r="N111" s="1"/>
      <c r="O111" s="1"/>
    </row>
    <row r="112" spans="1:15" ht="12.75" customHeight="1">
      <c r="A112" s="30">
        <v>102</v>
      </c>
      <c r="B112" s="342" t="s">
        <v>341</v>
      </c>
      <c r="C112" s="323">
        <v>292.64999999999998</v>
      </c>
      <c r="D112" s="324">
        <v>293.46666666666664</v>
      </c>
      <c r="E112" s="324">
        <v>289.48333333333329</v>
      </c>
      <c r="F112" s="324">
        <v>286.31666666666666</v>
      </c>
      <c r="G112" s="324">
        <v>282.33333333333331</v>
      </c>
      <c r="H112" s="324">
        <v>296.63333333333327</v>
      </c>
      <c r="I112" s="324">
        <v>300.61666666666662</v>
      </c>
      <c r="J112" s="324">
        <v>303.78333333333325</v>
      </c>
      <c r="K112" s="323">
        <v>297.45</v>
      </c>
      <c r="L112" s="323">
        <v>290.3</v>
      </c>
      <c r="M112" s="323">
        <v>2.8273000000000001</v>
      </c>
      <c r="N112" s="1"/>
      <c r="O112" s="1"/>
    </row>
    <row r="113" spans="1:15" ht="12.75" customHeight="1">
      <c r="A113" s="30">
        <v>103</v>
      </c>
      <c r="B113" s="342" t="s">
        <v>87</v>
      </c>
      <c r="C113" s="323">
        <v>4407.95</v>
      </c>
      <c r="D113" s="324">
        <v>4390.8666666666668</v>
      </c>
      <c r="E113" s="324">
        <v>4359.7333333333336</v>
      </c>
      <c r="F113" s="324">
        <v>4311.5166666666664</v>
      </c>
      <c r="G113" s="324">
        <v>4280.3833333333332</v>
      </c>
      <c r="H113" s="324">
        <v>4439.0833333333339</v>
      </c>
      <c r="I113" s="324">
        <v>4470.2166666666672</v>
      </c>
      <c r="J113" s="324">
        <v>4518.4333333333343</v>
      </c>
      <c r="K113" s="323">
        <v>4422</v>
      </c>
      <c r="L113" s="323">
        <v>4342.6499999999996</v>
      </c>
      <c r="M113" s="323">
        <v>1.98123</v>
      </c>
      <c r="N113" s="1"/>
      <c r="O113" s="1"/>
    </row>
    <row r="114" spans="1:15" ht="12.75" customHeight="1">
      <c r="A114" s="30">
        <v>104</v>
      </c>
      <c r="B114" s="342" t="s">
        <v>88</v>
      </c>
      <c r="C114" s="323">
        <v>1523.4</v>
      </c>
      <c r="D114" s="324">
        <v>1521.9333333333334</v>
      </c>
      <c r="E114" s="324">
        <v>1513.4166666666667</v>
      </c>
      <c r="F114" s="324">
        <v>1503.4333333333334</v>
      </c>
      <c r="G114" s="324">
        <v>1494.9166666666667</v>
      </c>
      <c r="H114" s="324">
        <v>1531.9166666666667</v>
      </c>
      <c r="I114" s="324">
        <v>1540.4333333333332</v>
      </c>
      <c r="J114" s="324">
        <v>1550.4166666666667</v>
      </c>
      <c r="K114" s="323">
        <v>1530.45</v>
      </c>
      <c r="L114" s="323">
        <v>1511.95</v>
      </c>
      <c r="M114" s="323">
        <v>1.3950899999999999</v>
      </c>
      <c r="N114" s="1"/>
      <c r="O114" s="1"/>
    </row>
    <row r="115" spans="1:15" ht="12.75" customHeight="1">
      <c r="A115" s="30">
        <v>105</v>
      </c>
      <c r="B115" s="342" t="s">
        <v>89</v>
      </c>
      <c r="C115" s="323">
        <v>647.65</v>
      </c>
      <c r="D115" s="324">
        <v>660.80000000000007</v>
      </c>
      <c r="E115" s="324">
        <v>630.60000000000014</v>
      </c>
      <c r="F115" s="324">
        <v>613.55000000000007</v>
      </c>
      <c r="G115" s="324">
        <v>583.35000000000014</v>
      </c>
      <c r="H115" s="324">
        <v>677.85000000000014</v>
      </c>
      <c r="I115" s="324">
        <v>708.05000000000018</v>
      </c>
      <c r="J115" s="324">
        <v>725.10000000000014</v>
      </c>
      <c r="K115" s="323">
        <v>691</v>
      </c>
      <c r="L115" s="323">
        <v>643.75</v>
      </c>
      <c r="M115" s="323">
        <v>44.156379999999999</v>
      </c>
      <c r="N115" s="1"/>
      <c r="O115" s="1"/>
    </row>
    <row r="116" spans="1:15" ht="12.75" customHeight="1">
      <c r="A116" s="30">
        <v>106</v>
      </c>
      <c r="B116" s="342" t="s">
        <v>90</v>
      </c>
      <c r="C116" s="323">
        <v>808.45</v>
      </c>
      <c r="D116" s="324">
        <v>809.08333333333337</v>
      </c>
      <c r="E116" s="324">
        <v>799.16666666666674</v>
      </c>
      <c r="F116" s="324">
        <v>789.88333333333333</v>
      </c>
      <c r="G116" s="324">
        <v>779.9666666666667</v>
      </c>
      <c r="H116" s="324">
        <v>818.36666666666679</v>
      </c>
      <c r="I116" s="324">
        <v>828.28333333333353</v>
      </c>
      <c r="J116" s="324">
        <v>837.56666666666683</v>
      </c>
      <c r="K116" s="323">
        <v>819</v>
      </c>
      <c r="L116" s="323">
        <v>799.8</v>
      </c>
      <c r="M116" s="323">
        <v>6.9468100000000002</v>
      </c>
      <c r="N116" s="1"/>
      <c r="O116" s="1"/>
    </row>
    <row r="117" spans="1:15" ht="12.75" customHeight="1">
      <c r="A117" s="30">
        <v>107</v>
      </c>
      <c r="B117" s="342" t="s">
        <v>343</v>
      </c>
      <c r="C117" s="323">
        <v>844.45</v>
      </c>
      <c r="D117" s="324">
        <v>841.81666666666661</v>
      </c>
      <c r="E117" s="324">
        <v>829.88333333333321</v>
      </c>
      <c r="F117" s="324">
        <v>815.31666666666661</v>
      </c>
      <c r="G117" s="324">
        <v>803.38333333333321</v>
      </c>
      <c r="H117" s="324">
        <v>856.38333333333321</v>
      </c>
      <c r="I117" s="324">
        <v>868.31666666666661</v>
      </c>
      <c r="J117" s="324">
        <v>882.88333333333321</v>
      </c>
      <c r="K117" s="323">
        <v>853.75</v>
      </c>
      <c r="L117" s="323">
        <v>827.25</v>
      </c>
      <c r="M117" s="323">
        <v>1.46576</v>
      </c>
      <c r="N117" s="1"/>
      <c r="O117" s="1"/>
    </row>
    <row r="118" spans="1:15" ht="12.75" customHeight="1">
      <c r="A118" s="30">
        <v>108</v>
      </c>
      <c r="B118" s="342" t="s">
        <v>326</v>
      </c>
      <c r="C118" s="323">
        <v>3312.25</v>
      </c>
      <c r="D118" s="324">
        <v>3266.0333333333333</v>
      </c>
      <c r="E118" s="324">
        <v>3196.3166666666666</v>
      </c>
      <c r="F118" s="324">
        <v>3080.3833333333332</v>
      </c>
      <c r="G118" s="324">
        <v>3010.6666666666665</v>
      </c>
      <c r="H118" s="324">
        <v>3381.9666666666667</v>
      </c>
      <c r="I118" s="324">
        <v>3451.6833333333329</v>
      </c>
      <c r="J118" s="324">
        <v>3567.6166666666668</v>
      </c>
      <c r="K118" s="323">
        <v>3335.75</v>
      </c>
      <c r="L118" s="323">
        <v>3150.1</v>
      </c>
      <c r="M118" s="323">
        <v>0.80017000000000005</v>
      </c>
      <c r="N118" s="1"/>
      <c r="O118" s="1"/>
    </row>
    <row r="119" spans="1:15" ht="12.75" customHeight="1">
      <c r="A119" s="30">
        <v>109</v>
      </c>
      <c r="B119" s="342" t="s">
        <v>250</v>
      </c>
      <c r="C119" s="323">
        <v>376.55</v>
      </c>
      <c r="D119" s="324">
        <v>373.31666666666666</v>
      </c>
      <c r="E119" s="324">
        <v>366.33333333333331</v>
      </c>
      <c r="F119" s="324">
        <v>356.11666666666667</v>
      </c>
      <c r="G119" s="324">
        <v>349.13333333333333</v>
      </c>
      <c r="H119" s="324">
        <v>383.5333333333333</v>
      </c>
      <c r="I119" s="324">
        <v>390.51666666666665</v>
      </c>
      <c r="J119" s="324">
        <v>400.73333333333329</v>
      </c>
      <c r="K119" s="323">
        <v>380.3</v>
      </c>
      <c r="L119" s="323">
        <v>363.1</v>
      </c>
      <c r="M119" s="323">
        <v>26.426960000000001</v>
      </c>
      <c r="N119" s="1"/>
      <c r="O119" s="1"/>
    </row>
    <row r="120" spans="1:15" ht="12.75" customHeight="1">
      <c r="A120" s="30">
        <v>110</v>
      </c>
      <c r="B120" s="342" t="s">
        <v>327</v>
      </c>
      <c r="C120" s="323">
        <v>217.05</v>
      </c>
      <c r="D120" s="324">
        <v>215.08333333333334</v>
      </c>
      <c r="E120" s="324">
        <v>211.36666666666667</v>
      </c>
      <c r="F120" s="324">
        <v>205.68333333333334</v>
      </c>
      <c r="G120" s="324">
        <v>201.96666666666667</v>
      </c>
      <c r="H120" s="324">
        <v>220.76666666666668</v>
      </c>
      <c r="I120" s="324">
        <v>224.48333333333332</v>
      </c>
      <c r="J120" s="324">
        <v>230.16666666666669</v>
      </c>
      <c r="K120" s="323">
        <v>218.8</v>
      </c>
      <c r="L120" s="323">
        <v>209.4</v>
      </c>
      <c r="M120" s="323">
        <v>2.9498000000000002</v>
      </c>
      <c r="N120" s="1"/>
      <c r="O120" s="1"/>
    </row>
    <row r="121" spans="1:15" ht="12.75" customHeight="1">
      <c r="A121" s="30">
        <v>111</v>
      </c>
      <c r="B121" s="342" t="s">
        <v>91</v>
      </c>
      <c r="C121" s="323">
        <v>126.35</v>
      </c>
      <c r="D121" s="324">
        <v>126.14999999999999</v>
      </c>
      <c r="E121" s="324">
        <v>125.04999999999998</v>
      </c>
      <c r="F121" s="324">
        <v>123.74999999999999</v>
      </c>
      <c r="G121" s="324">
        <v>122.64999999999998</v>
      </c>
      <c r="H121" s="324">
        <v>127.44999999999999</v>
      </c>
      <c r="I121" s="324">
        <v>128.54999999999998</v>
      </c>
      <c r="J121" s="324">
        <v>129.85</v>
      </c>
      <c r="K121" s="323">
        <v>127.25</v>
      </c>
      <c r="L121" s="323">
        <v>124.85</v>
      </c>
      <c r="M121" s="323">
        <v>43.509129999999999</v>
      </c>
      <c r="N121" s="1"/>
      <c r="O121" s="1"/>
    </row>
    <row r="122" spans="1:15" ht="12.75" customHeight="1">
      <c r="A122" s="30">
        <v>112</v>
      </c>
      <c r="B122" s="342" t="s">
        <v>92</v>
      </c>
      <c r="C122" s="323">
        <v>1122.6500000000001</v>
      </c>
      <c r="D122" s="324">
        <v>1116.3833333333334</v>
      </c>
      <c r="E122" s="324">
        <v>1103.1166666666668</v>
      </c>
      <c r="F122" s="324">
        <v>1083.5833333333333</v>
      </c>
      <c r="G122" s="324">
        <v>1070.3166666666666</v>
      </c>
      <c r="H122" s="324">
        <v>1135.916666666667</v>
      </c>
      <c r="I122" s="324">
        <v>1149.1833333333338</v>
      </c>
      <c r="J122" s="324">
        <v>1168.7166666666672</v>
      </c>
      <c r="K122" s="323">
        <v>1129.6500000000001</v>
      </c>
      <c r="L122" s="323">
        <v>1096.8499999999999</v>
      </c>
      <c r="M122" s="323">
        <v>10.20641</v>
      </c>
      <c r="N122" s="1"/>
      <c r="O122" s="1"/>
    </row>
    <row r="123" spans="1:15" ht="12.75" customHeight="1">
      <c r="A123" s="30">
        <v>113</v>
      </c>
      <c r="B123" s="342" t="s">
        <v>344</v>
      </c>
      <c r="C123" s="323">
        <v>913.45</v>
      </c>
      <c r="D123" s="324">
        <v>914.58333333333337</v>
      </c>
      <c r="E123" s="324">
        <v>904.06666666666672</v>
      </c>
      <c r="F123" s="324">
        <v>894.68333333333339</v>
      </c>
      <c r="G123" s="324">
        <v>884.16666666666674</v>
      </c>
      <c r="H123" s="324">
        <v>923.9666666666667</v>
      </c>
      <c r="I123" s="324">
        <v>934.48333333333335</v>
      </c>
      <c r="J123" s="324">
        <v>943.86666666666667</v>
      </c>
      <c r="K123" s="323">
        <v>925.1</v>
      </c>
      <c r="L123" s="323">
        <v>905.2</v>
      </c>
      <c r="M123" s="323">
        <v>1.76661</v>
      </c>
      <c r="N123" s="1"/>
      <c r="O123" s="1"/>
    </row>
    <row r="124" spans="1:15" ht="12.75" customHeight="1">
      <c r="A124" s="30">
        <v>114</v>
      </c>
      <c r="B124" s="342" t="s">
        <v>93</v>
      </c>
      <c r="C124" s="323">
        <v>515.79999999999995</v>
      </c>
      <c r="D124" s="324">
        <v>517.48333333333323</v>
      </c>
      <c r="E124" s="324">
        <v>511.96666666666647</v>
      </c>
      <c r="F124" s="324">
        <v>508.13333333333321</v>
      </c>
      <c r="G124" s="324">
        <v>502.61666666666645</v>
      </c>
      <c r="H124" s="324">
        <v>521.31666666666649</v>
      </c>
      <c r="I124" s="324">
        <v>526.83333333333314</v>
      </c>
      <c r="J124" s="324">
        <v>530.66666666666652</v>
      </c>
      <c r="K124" s="323">
        <v>523</v>
      </c>
      <c r="L124" s="323">
        <v>513.65</v>
      </c>
      <c r="M124" s="323">
        <v>20.72288</v>
      </c>
      <c r="N124" s="1"/>
      <c r="O124" s="1"/>
    </row>
    <row r="125" spans="1:15" ht="12.75" customHeight="1">
      <c r="A125" s="30">
        <v>115</v>
      </c>
      <c r="B125" s="342" t="s">
        <v>251</v>
      </c>
      <c r="C125" s="323">
        <v>1431.7</v>
      </c>
      <c r="D125" s="324">
        <v>1417.2</v>
      </c>
      <c r="E125" s="324">
        <v>1385.45</v>
      </c>
      <c r="F125" s="324">
        <v>1339.2</v>
      </c>
      <c r="G125" s="324">
        <v>1307.45</v>
      </c>
      <c r="H125" s="324">
        <v>1463.45</v>
      </c>
      <c r="I125" s="324">
        <v>1495.2</v>
      </c>
      <c r="J125" s="324">
        <v>1541.45</v>
      </c>
      <c r="K125" s="323">
        <v>1448.95</v>
      </c>
      <c r="L125" s="323">
        <v>1370.95</v>
      </c>
      <c r="M125" s="323">
        <v>5.24071</v>
      </c>
      <c r="N125" s="1"/>
      <c r="O125" s="1"/>
    </row>
    <row r="126" spans="1:15" ht="12.75" customHeight="1">
      <c r="A126" s="30">
        <v>116</v>
      </c>
      <c r="B126" s="342" t="s">
        <v>349</v>
      </c>
      <c r="C126" s="323">
        <v>241</v>
      </c>
      <c r="D126" s="324">
        <v>239.45000000000002</v>
      </c>
      <c r="E126" s="324">
        <v>235.45000000000005</v>
      </c>
      <c r="F126" s="324">
        <v>229.90000000000003</v>
      </c>
      <c r="G126" s="324">
        <v>225.90000000000006</v>
      </c>
      <c r="H126" s="324">
        <v>245.00000000000003</v>
      </c>
      <c r="I126" s="324">
        <v>248.99999999999997</v>
      </c>
      <c r="J126" s="324">
        <v>254.55</v>
      </c>
      <c r="K126" s="323">
        <v>243.45</v>
      </c>
      <c r="L126" s="323">
        <v>233.9</v>
      </c>
      <c r="M126" s="323">
        <v>9.5997000000000003</v>
      </c>
      <c r="N126" s="1"/>
      <c r="O126" s="1"/>
    </row>
    <row r="127" spans="1:15" ht="12.75" customHeight="1">
      <c r="A127" s="30">
        <v>117</v>
      </c>
      <c r="B127" s="342" t="s">
        <v>345</v>
      </c>
      <c r="C127" s="323">
        <v>70.7</v>
      </c>
      <c r="D127" s="324">
        <v>71.36666666666666</v>
      </c>
      <c r="E127" s="324">
        <v>69.73333333333332</v>
      </c>
      <c r="F127" s="324">
        <v>68.766666666666666</v>
      </c>
      <c r="G127" s="324">
        <v>67.133333333333326</v>
      </c>
      <c r="H127" s="324">
        <v>72.333333333333314</v>
      </c>
      <c r="I127" s="324">
        <v>73.966666666666669</v>
      </c>
      <c r="J127" s="324">
        <v>74.933333333333309</v>
      </c>
      <c r="K127" s="323">
        <v>73</v>
      </c>
      <c r="L127" s="323">
        <v>70.400000000000006</v>
      </c>
      <c r="M127" s="323">
        <v>8.5712399999999995</v>
      </c>
      <c r="N127" s="1"/>
      <c r="O127" s="1"/>
    </row>
    <row r="128" spans="1:15" ht="12.75" customHeight="1">
      <c r="A128" s="30">
        <v>118</v>
      </c>
      <c r="B128" s="342" t="s">
        <v>346</v>
      </c>
      <c r="C128" s="323">
        <v>1117.5</v>
      </c>
      <c r="D128" s="324">
        <v>1098.0333333333335</v>
      </c>
      <c r="E128" s="324">
        <v>1069.166666666667</v>
      </c>
      <c r="F128" s="324">
        <v>1020.8333333333335</v>
      </c>
      <c r="G128" s="324">
        <v>991.96666666666692</v>
      </c>
      <c r="H128" s="324">
        <v>1146.366666666667</v>
      </c>
      <c r="I128" s="324">
        <v>1175.2333333333333</v>
      </c>
      <c r="J128" s="324">
        <v>1223.5666666666671</v>
      </c>
      <c r="K128" s="323">
        <v>1126.9000000000001</v>
      </c>
      <c r="L128" s="323">
        <v>1049.7</v>
      </c>
      <c r="M128" s="323">
        <v>1.8089</v>
      </c>
      <c r="N128" s="1"/>
      <c r="O128" s="1"/>
    </row>
    <row r="129" spans="1:15" ht="12.75" customHeight="1">
      <c r="A129" s="30">
        <v>119</v>
      </c>
      <c r="B129" s="342" t="s">
        <v>94</v>
      </c>
      <c r="C129" s="323">
        <v>2220.5500000000002</v>
      </c>
      <c r="D129" s="324">
        <v>2210.8166666666671</v>
      </c>
      <c r="E129" s="324">
        <v>2194.733333333334</v>
      </c>
      <c r="F129" s="324">
        <v>2168.916666666667</v>
      </c>
      <c r="G129" s="324">
        <v>2152.8333333333339</v>
      </c>
      <c r="H129" s="324">
        <v>2236.6333333333341</v>
      </c>
      <c r="I129" s="324">
        <v>2252.7166666666672</v>
      </c>
      <c r="J129" s="324">
        <v>2278.5333333333342</v>
      </c>
      <c r="K129" s="323">
        <v>2226.9</v>
      </c>
      <c r="L129" s="323">
        <v>2185</v>
      </c>
      <c r="M129" s="323">
        <v>5.0210699999999999</v>
      </c>
      <c r="N129" s="1"/>
      <c r="O129" s="1"/>
    </row>
    <row r="130" spans="1:15" ht="12.75" customHeight="1">
      <c r="A130" s="30">
        <v>120</v>
      </c>
      <c r="B130" s="342" t="s">
        <v>347</v>
      </c>
      <c r="C130" s="323">
        <v>330.2</v>
      </c>
      <c r="D130" s="324">
        <v>327.05</v>
      </c>
      <c r="E130" s="324">
        <v>321.35000000000002</v>
      </c>
      <c r="F130" s="324">
        <v>312.5</v>
      </c>
      <c r="G130" s="324">
        <v>306.8</v>
      </c>
      <c r="H130" s="324">
        <v>335.90000000000003</v>
      </c>
      <c r="I130" s="324">
        <v>341.59999999999997</v>
      </c>
      <c r="J130" s="324">
        <v>350.45000000000005</v>
      </c>
      <c r="K130" s="323">
        <v>332.75</v>
      </c>
      <c r="L130" s="323">
        <v>318.2</v>
      </c>
      <c r="M130" s="323">
        <v>88.616230000000002</v>
      </c>
      <c r="N130" s="1"/>
      <c r="O130" s="1"/>
    </row>
    <row r="131" spans="1:15" ht="12.75" customHeight="1">
      <c r="A131" s="30">
        <v>121</v>
      </c>
      <c r="B131" s="342" t="s">
        <v>252</v>
      </c>
      <c r="C131" s="323">
        <v>65.349999999999994</v>
      </c>
      <c r="D131" s="324">
        <v>65.733333333333334</v>
      </c>
      <c r="E131" s="324">
        <v>63.016666666666666</v>
      </c>
      <c r="F131" s="324">
        <v>60.68333333333333</v>
      </c>
      <c r="G131" s="324">
        <v>57.966666666666661</v>
      </c>
      <c r="H131" s="324">
        <v>68.066666666666663</v>
      </c>
      <c r="I131" s="324">
        <v>70.783333333333331</v>
      </c>
      <c r="J131" s="324">
        <v>73.116666666666674</v>
      </c>
      <c r="K131" s="323">
        <v>68.45</v>
      </c>
      <c r="L131" s="323">
        <v>63.4</v>
      </c>
      <c r="M131" s="323">
        <v>73.824870000000004</v>
      </c>
      <c r="N131" s="1"/>
      <c r="O131" s="1"/>
    </row>
    <row r="132" spans="1:15" ht="12.75" customHeight="1">
      <c r="A132" s="30">
        <v>122</v>
      </c>
      <c r="B132" s="342" t="s">
        <v>348</v>
      </c>
      <c r="C132" s="323">
        <v>719.3</v>
      </c>
      <c r="D132" s="324">
        <v>716.1</v>
      </c>
      <c r="E132" s="324">
        <v>708.2</v>
      </c>
      <c r="F132" s="324">
        <v>697.1</v>
      </c>
      <c r="G132" s="324">
        <v>689.2</v>
      </c>
      <c r="H132" s="324">
        <v>727.2</v>
      </c>
      <c r="I132" s="324">
        <v>735.09999999999991</v>
      </c>
      <c r="J132" s="324">
        <v>746.2</v>
      </c>
      <c r="K132" s="323">
        <v>724</v>
      </c>
      <c r="L132" s="323">
        <v>705</v>
      </c>
      <c r="M132" s="323">
        <v>0.45665</v>
      </c>
      <c r="N132" s="1"/>
      <c r="O132" s="1"/>
    </row>
    <row r="133" spans="1:15" ht="12.75" customHeight="1">
      <c r="A133" s="30">
        <v>123</v>
      </c>
      <c r="B133" s="342" t="s">
        <v>95</v>
      </c>
      <c r="C133" s="323">
        <v>4561.6000000000004</v>
      </c>
      <c r="D133" s="324">
        <v>4516.75</v>
      </c>
      <c r="E133" s="324">
        <v>4454.8500000000004</v>
      </c>
      <c r="F133" s="324">
        <v>4348.1000000000004</v>
      </c>
      <c r="G133" s="324">
        <v>4286.2000000000007</v>
      </c>
      <c r="H133" s="324">
        <v>4623.5</v>
      </c>
      <c r="I133" s="324">
        <v>4685.3999999999996</v>
      </c>
      <c r="J133" s="324">
        <v>4792.1499999999996</v>
      </c>
      <c r="K133" s="323">
        <v>4578.6499999999996</v>
      </c>
      <c r="L133" s="323">
        <v>4410</v>
      </c>
      <c r="M133" s="323">
        <v>5.8948</v>
      </c>
      <c r="N133" s="1"/>
      <c r="O133" s="1"/>
    </row>
    <row r="134" spans="1:15" ht="12.75" customHeight="1">
      <c r="A134" s="30">
        <v>124</v>
      </c>
      <c r="B134" s="342" t="s">
        <v>253</v>
      </c>
      <c r="C134" s="323">
        <v>4232.8500000000004</v>
      </c>
      <c r="D134" s="324">
        <v>4249.7</v>
      </c>
      <c r="E134" s="324">
        <v>4160.1499999999996</v>
      </c>
      <c r="F134" s="324">
        <v>4087.45</v>
      </c>
      <c r="G134" s="324">
        <v>3997.8999999999996</v>
      </c>
      <c r="H134" s="324">
        <v>4322.3999999999996</v>
      </c>
      <c r="I134" s="324">
        <v>4411.9500000000007</v>
      </c>
      <c r="J134" s="324">
        <v>4484.6499999999996</v>
      </c>
      <c r="K134" s="323">
        <v>4339.25</v>
      </c>
      <c r="L134" s="323">
        <v>4177</v>
      </c>
      <c r="M134" s="323">
        <v>4.2545000000000002</v>
      </c>
      <c r="N134" s="1"/>
      <c r="O134" s="1"/>
    </row>
    <row r="135" spans="1:15" ht="12.75" customHeight="1">
      <c r="A135" s="30">
        <v>125</v>
      </c>
      <c r="B135" s="342" t="s">
        <v>97</v>
      </c>
      <c r="C135" s="323">
        <v>372.95</v>
      </c>
      <c r="D135" s="324">
        <v>370.36666666666662</v>
      </c>
      <c r="E135" s="324">
        <v>367.13333333333321</v>
      </c>
      <c r="F135" s="324">
        <v>361.31666666666661</v>
      </c>
      <c r="G135" s="324">
        <v>358.0833333333332</v>
      </c>
      <c r="H135" s="324">
        <v>376.18333333333322</v>
      </c>
      <c r="I135" s="324">
        <v>379.41666666666669</v>
      </c>
      <c r="J135" s="324">
        <v>385.23333333333323</v>
      </c>
      <c r="K135" s="323">
        <v>373.6</v>
      </c>
      <c r="L135" s="323">
        <v>364.55</v>
      </c>
      <c r="M135" s="323">
        <v>90.884749999999997</v>
      </c>
      <c r="N135" s="1"/>
      <c r="O135" s="1"/>
    </row>
    <row r="136" spans="1:15" ht="12.75" customHeight="1">
      <c r="A136" s="30">
        <v>126</v>
      </c>
      <c r="B136" s="342" t="s">
        <v>244</v>
      </c>
      <c r="C136" s="323">
        <v>4006.1</v>
      </c>
      <c r="D136" s="324">
        <v>4009.6333333333332</v>
      </c>
      <c r="E136" s="324">
        <v>3981.4666666666662</v>
      </c>
      <c r="F136" s="324">
        <v>3956.833333333333</v>
      </c>
      <c r="G136" s="324">
        <v>3928.6666666666661</v>
      </c>
      <c r="H136" s="324">
        <v>4034.2666666666664</v>
      </c>
      <c r="I136" s="324">
        <v>4062.4333333333334</v>
      </c>
      <c r="J136" s="324">
        <v>4087.0666666666666</v>
      </c>
      <c r="K136" s="323">
        <v>4037.8</v>
      </c>
      <c r="L136" s="323">
        <v>3985</v>
      </c>
      <c r="M136" s="323">
        <v>3.97614</v>
      </c>
      <c r="N136" s="1"/>
      <c r="O136" s="1"/>
    </row>
    <row r="137" spans="1:15" ht="12.75" customHeight="1">
      <c r="A137" s="30">
        <v>127</v>
      </c>
      <c r="B137" s="342" t="s">
        <v>98</v>
      </c>
      <c r="C137" s="323">
        <v>4323.55</v>
      </c>
      <c r="D137" s="324">
        <v>4308.7166666666672</v>
      </c>
      <c r="E137" s="324">
        <v>4261.8833333333341</v>
      </c>
      <c r="F137" s="324">
        <v>4200.2166666666672</v>
      </c>
      <c r="G137" s="324">
        <v>4153.3833333333341</v>
      </c>
      <c r="H137" s="324">
        <v>4370.3833333333341</v>
      </c>
      <c r="I137" s="324">
        <v>4417.2166666666662</v>
      </c>
      <c r="J137" s="324">
        <v>4478.8833333333341</v>
      </c>
      <c r="K137" s="323">
        <v>4355.55</v>
      </c>
      <c r="L137" s="323">
        <v>4247.05</v>
      </c>
      <c r="M137" s="323">
        <v>4.2108400000000001</v>
      </c>
      <c r="N137" s="1"/>
      <c r="O137" s="1"/>
    </row>
    <row r="138" spans="1:15" ht="12.75" customHeight="1">
      <c r="A138" s="30">
        <v>128</v>
      </c>
      <c r="B138" s="342" t="s">
        <v>563</v>
      </c>
      <c r="C138" s="323">
        <v>2309.6999999999998</v>
      </c>
      <c r="D138" s="324">
        <v>2287.2166666666667</v>
      </c>
      <c r="E138" s="324">
        <v>2245.4833333333336</v>
      </c>
      <c r="F138" s="324">
        <v>2181.2666666666669</v>
      </c>
      <c r="G138" s="324">
        <v>2139.5333333333338</v>
      </c>
      <c r="H138" s="324">
        <v>2351.4333333333334</v>
      </c>
      <c r="I138" s="324">
        <v>2393.1666666666661</v>
      </c>
      <c r="J138" s="324">
        <v>2457.3833333333332</v>
      </c>
      <c r="K138" s="323">
        <v>2328.9499999999998</v>
      </c>
      <c r="L138" s="323">
        <v>2223</v>
      </c>
      <c r="M138" s="323">
        <v>0.79913000000000001</v>
      </c>
      <c r="N138" s="1"/>
      <c r="O138" s="1"/>
    </row>
    <row r="139" spans="1:15" ht="12.75" customHeight="1">
      <c r="A139" s="30">
        <v>129</v>
      </c>
      <c r="B139" s="342" t="s">
        <v>353</v>
      </c>
      <c r="C139" s="323">
        <v>51.25</v>
      </c>
      <c r="D139" s="324">
        <v>51.766666666666673</v>
      </c>
      <c r="E139" s="324">
        <v>50.383333333333347</v>
      </c>
      <c r="F139" s="324">
        <v>49.516666666666673</v>
      </c>
      <c r="G139" s="324">
        <v>48.133333333333347</v>
      </c>
      <c r="H139" s="324">
        <v>52.633333333333347</v>
      </c>
      <c r="I139" s="324">
        <v>54.016666666666673</v>
      </c>
      <c r="J139" s="324">
        <v>54.883333333333347</v>
      </c>
      <c r="K139" s="323">
        <v>53.15</v>
      </c>
      <c r="L139" s="323">
        <v>50.9</v>
      </c>
      <c r="M139" s="323">
        <v>29.52535</v>
      </c>
      <c r="N139" s="1"/>
      <c r="O139" s="1"/>
    </row>
    <row r="140" spans="1:15" ht="12.75" customHeight="1">
      <c r="A140" s="30">
        <v>130</v>
      </c>
      <c r="B140" s="342" t="s">
        <v>99</v>
      </c>
      <c r="C140" s="323">
        <v>2480.5</v>
      </c>
      <c r="D140" s="324">
        <v>2444.5</v>
      </c>
      <c r="E140" s="324">
        <v>2396.0500000000002</v>
      </c>
      <c r="F140" s="324">
        <v>2311.6000000000004</v>
      </c>
      <c r="G140" s="324">
        <v>2263.1500000000005</v>
      </c>
      <c r="H140" s="324">
        <v>2528.9499999999998</v>
      </c>
      <c r="I140" s="324">
        <v>2577.3999999999996</v>
      </c>
      <c r="J140" s="324">
        <v>2661.8499999999995</v>
      </c>
      <c r="K140" s="323">
        <v>2492.9499999999998</v>
      </c>
      <c r="L140" s="323">
        <v>2360.0500000000002</v>
      </c>
      <c r="M140" s="323">
        <v>13.17033</v>
      </c>
      <c r="N140" s="1"/>
      <c r="O140" s="1"/>
    </row>
    <row r="141" spans="1:15" ht="12.75" customHeight="1">
      <c r="A141" s="30">
        <v>131</v>
      </c>
      <c r="B141" s="342" t="s">
        <v>350</v>
      </c>
      <c r="C141" s="323">
        <v>435.1</v>
      </c>
      <c r="D141" s="324">
        <v>435.13333333333338</v>
      </c>
      <c r="E141" s="324">
        <v>430.96666666666675</v>
      </c>
      <c r="F141" s="324">
        <v>426.83333333333337</v>
      </c>
      <c r="G141" s="324">
        <v>422.66666666666674</v>
      </c>
      <c r="H141" s="324">
        <v>439.26666666666677</v>
      </c>
      <c r="I141" s="324">
        <v>443.43333333333339</v>
      </c>
      <c r="J141" s="324">
        <v>447.56666666666678</v>
      </c>
      <c r="K141" s="323">
        <v>439.3</v>
      </c>
      <c r="L141" s="323">
        <v>431</v>
      </c>
      <c r="M141" s="323">
        <v>1.6856100000000001</v>
      </c>
      <c r="N141" s="1"/>
      <c r="O141" s="1"/>
    </row>
    <row r="142" spans="1:15" ht="12.75" customHeight="1">
      <c r="A142" s="30">
        <v>132</v>
      </c>
      <c r="B142" s="342" t="s">
        <v>351</v>
      </c>
      <c r="C142" s="323">
        <v>158</v>
      </c>
      <c r="D142" s="324">
        <v>157.03333333333333</v>
      </c>
      <c r="E142" s="324">
        <v>153.66666666666666</v>
      </c>
      <c r="F142" s="324">
        <v>149.33333333333331</v>
      </c>
      <c r="G142" s="324">
        <v>145.96666666666664</v>
      </c>
      <c r="H142" s="324">
        <v>161.36666666666667</v>
      </c>
      <c r="I142" s="324">
        <v>164.73333333333335</v>
      </c>
      <c r="J142" s="324">
        <v>169.06666666666669</v>
      </c>
      <c r="K142" s="323">
        <v>160.4</v>
      </c>
      <c r="L142" s="323">
        <v>152.69999999999999</v>
      </c>
      <c r="M142" s="323">
        <v>14.14791</v>
      </c>
      <c r="N142" s="1"/>
      <c r="O142" s="1"/>
    </row>
    <row r="143" spans="1:15" ht="12.75" customHeight="1">
      <c r="A143" s="30">
        <v>133</v>
      </c>
      <c r="B143" s="342" t="s">
        <v>354</v>
      </c>
      <c r="C143" s="323">
        <v>285.10000000000002</v>
      </c>
      <c r="D143" s="324">
        <v>281.31666666666666</v>
      </c>
      <c r="E143" s="324">
        <v>274.63333333333333</v>
      </c>
      <c r="F143" s="324">
        <v>264.16666666666669</v>
      </c>
      <c r="G143" s="324">
        <v>257.48333333333335</v>
      </c>
      <c r="H143" s="324">
        <v>291.7833333333333</v>
      </c>
      <c r="I143" s="324">
        <v>298.46666666666658</v>
      </c>
      <c r="J143" s="324">
        <v>308.93333333333328</v>
      </c>
      <c r="K143" s="323">
        <v>288</v>
      </c>
      <c r="L143" s="323">
        <v>270.85000000000002</v>
      </c>
      <c r="M143" s="323">
        <v>5.4872100000000001</v>
      </c>
      <c r="N143" s="1"/>
      <c r="O143" s="1"/>
    </row>
    <row r="144" spans="1:15" ht="12.75" customHeight="1">
      <c r="A144" s="30">
        <v>134</v>
      </c>
      <c r="B144" s="342" t="s">
        <v>254</v>
      </c>
      <c r="C144" s="323">
        <v>431.3</v>
      </c>
      <c r="D144" s="324">
        <v>435.68333333333339</v>
      </c>
      <c r="E144" s="324">
        <v>425.71666666666681</v>
      </c>
      <c r="F144" s="324">
        <v>420.13333333333344</v>
      </c>
      <c r="G144" s="324">
        <v>410.16666666666686</v>
      </c>
      <c r="H144" s="324">
        <v>441.26666666666677</v>
      </c>
      <c r="I144" s="324">
        <v>451.23333333333335</v>
      </c>
      <c r="J144" s="324">
        <v>456.81666666666672</v>
      </c>
      <c r="K144" s="323">
        <v>445.65</v>
      </c>
      <c r="L144" s="323">
        <v>430.1</v>
      </c>
      <c r="M144" s="323">
        <v>6.1695599999999997</v>
      </c>
      <c r="N144" s="1"/>
      <c r="O144" s="1"/>
    </row>
    <row r="145" spans="1:15" ht="12.75" customHeight="1">
      <c r="A145" s="30">
        <v>135</v>
      </c>
      <c r="B145" s="342" t="s">
        <v>255</v>
      </c>
      <c r="C145" s="323">
        <v>1107.95</v>
      </c>
      <c r="D145" s="324">
        <v>1098.7166666666665</v>
      </c>
      <c r="E145" s="324">
        <v>1056.4333333333329</v>
      </c>
      <c r="F145" s="324">
        <v>1004.9166666666665</v>
      </c>
      <c r="G145" s="324">
        <v>962.63333333333298</v>
      </c>
      <c r="H145" s="324">
        <v>1150.2333333333329</v>
      </c>
      <c r="I145" s="324">
        <v>1192.5166666666662</v>
      </c>
      <c r="J145" s="324">
        <v>1244.0333333333328</v>
      </c>
      <c r="K145" s="323">
        <v>1141</v>
      </c>
      <c r="L145" s="323">
        <v>1047.2</v>
      </c>
      <c r="M145" s="323">
        <v>6.31867</v>
      </c>
      <c r="N145" s="1"/>
      <c r="O145" s="1"/>
    </row>
    <row r="146" spans="1:15" ht="12.75" customHeight="1">
      <c r="A146" s="30">
        <v>136</v>
      </c>
      <c r="B146" s="342" t="s">
        <v>355</v>
      </c>
      <c r="C146" s="323">
        <v>67.849999999999994</v>
      </c>
      <c r="D146" s="324">
        <v>67</v>
      </c>
      <c r="E146" s="324">
        <v>65.25</v>
      </c>
      <c r="F146" s="324">
        <v>62.650000000000006</v>
      </c>
      <c r="G146" s="324">
        <v>60.900000000000006</v>
      </c>
      <c r="H146" s="324">
        <v>69.599999999999994</v>
      </c>
      <c r="I146" s="324">
        <v>71.349999999999994</v>
      </c>
      <c r="J146" s="324">
        <v>73.949999999999989</v>
      </c>
      <c r="K146" s="323">
        <v>68.75</v>
      </c>
      <c r="L146" s="323">
        <v>64.400000000000006</v>
      </c>
      <c r="M146" s="323">
        <v>60.92924</v>
      </c>
      <c r="N146" s="1"/>
      <c r="O146" s="1"/>
    </row>
    <row r="147" spans="1:15" ht="12.75" customHeight="1">
      <c r="A147" s="30">
        <v>137</v>
      </c>
      <c r="B147" s="342" t="s">
        <v>352</v>
      </c>
      <c r="C147" s="323">
        <v>181.4</v>
      </c>
      <c r="D147" s="324">
        <v>178.41666666666666</v>
      </c>
      <c r="E147" s="324">
        <v>172.7833333333333</v>
      </c>
      <c r="F147" s="324">
        <v>164.16666666666666</v>
      </c>
      <c r="G147" s="324">
        <v>158.5333333333333</v>
      </c>
      <c r="H147" s="324">
        <v>187.0333333333333</v>
      </c>
      <c r="I147" s="324">
        <v>192.66666666666669</v>
      </c>
      <c r="J147" s="324">
        <v>201.2833333333333</v>
      </c>
      <c r="K147" s="323">
        <v>184.05</v>
      </c>
      <c r="L147" s="323">
        <v>169.8</v>
      </c>
      <c r="M147" s="323">
        <v>11.8697</v>
      </c>
      <c r="N147" s="1"/>
      <c r="O147" s="1"/>
    </row>
    <row r="148" spans="1:15" ht="12.75" customHeight="1">
      <c r="A148" s="30">
        <v>138</v>
      </c>
      <c r="B148" s="342" t="s">
        <v>356</v>
      </c>
      <c r="C148" s="323">
        <v>105.75</v>
      </c>
      <c r="D148" s="324">
        <v>106.43333333333334</v>
      </c>
      <c r="E148" s="324">
        <v>104.06666666666668</v>
      </c>
      <c r="F148" s="324">
        <v>102.38333333333334</v>
      </c>
      <c r="G148" s="324">
        <v>100.01666666666668</v>
      </c>
      <c r="H148" s="324">
        <v>108.11666666666667</v>
      </c>
      <c r="I148" s="324">
        <v>110.48333333333335</v>
      </c>
      <c r="J148" s="324">
        <v>112.16666666666667</v>
      </c>
      <c r="K148" s="323">
        <v>108.8</v>
      </c>
      <c r="L148" s="323">
        <v>104.75</v>
      </c>
      <c r="M148" s="323">
        <v>6.0611100000000002</v>
      </c>
      <c r="N148" s="1"/>
      <c r="O148" s="1"/>
    </row>
    <row r="149" spans="1:15" ht="12.75" customHeight="1">
      <c r="A149" s="30">
        <v>139</v>
      </c>
      <c r="B149" s="342" t="s">
        <v>830</v>
      </c>
      <c r="C149" s="323">
        <v>51.5</v>
      </c>
      <c r="D149" s="324">
        <v>51.783333333333339</v>
      </c>
      <c r="E149" s="324">
        <v>50.916666666666679</v>
      </c>
      <c r="F149" s="324">
        <v>50.333333333333343</v>
      </c>
      <c r="G149" s="324">
        <v>49.466666666666683</v>
      </c>
      <c r="H149" s="324">
        <v>52.366666666666674</v>
      </c>
      <c r="I149" s="324">
        <v>53.233333333333334</v>
      </c>
      <c r="J149" s="324">
        <v>53.81666666666667</v>
      </c>
      <c r="K149" s="323">
        <v>52.65</v>
      </c>
      <c r="L149" s="323">
        <v>51.2</v>
      </c>
      <c r="M149" s="323">
        <v>5.6807600000000003</v>
      </c>
      <c r="N149" s="1"/>
      <c r="O149" s="1"/>
    </row>
    <row r="150" spans="1:15" ht="12.75" customHeight="1">
      <c r="A150" s="30">
        <v>140</v>
      </c>
      <c r="B150" s="342" t="s">
        <v>357</v>
      </c>
      <c r="C150" s="323">
        <v>690.1</v>
      </c>
      <c r="D150" s="324">
        <v>697</v>
      </c>
      <c r="E150" s="324">
        <v>680.7</v>
      </c>
      <c r="F150" s="324">
        <v>671.30000000000007</v>
      </c>
      <c r="G150" s="324">
        <v>655.00000000000011</v>
      </c>
      <c r="H150" s="324">
        <v>706.4</v>
      </c>
      <c r="I150" s="324">
        <v>722.69999999999993</v>
      </c>
      <c r="J150" s="324">
        <v>732.09999999999991</v>
      </c>
      <c r="K150" s="323">
        <v>713.3</v>
      </c>
      <c r="L150" s="323">
        <v>687.6</v>
      </c>
      <c r="M150" s="323">
        <v>0.27672000000000002</v>
      </c>
      <c r="N150" s="1"/>
      <c r="O150" s="1"/>
    </row>
    <row r="151" spans="1:15" ht="12.75" customHeight="1">
      <c r="A151" s="30">
        <v>141</v>
      </c>
      <c r="B151" s="342" t="s">
        <v>100</v>
      </c>
      <c r="C151" s="323">
        <v>1638.35</v>
      </c>
      <c r="D151" s="324">
        <v>1652.2833333333335</v>
      </c>
      <c r="E151" s="324">
        <v>1614.5666666666671</v>
      </c>
      <c r="F151" s="324">
        <v>1590.7833333333335</v>
      </c>
      <c r="G151" s="324">
        <v>1553.0666666666671</v>
      </c>
      <c r="H151" s="324">
        <v>1676.0666666666671</v>
      </c>
      <c r="I151" s="324">
        <v>1713.7833333333338</v>
      </c>
      <c r="J151" s="324">
        <v>1737.5666666666671</v>
      </c>
      <c r="K151" s="323">
        <v>1690</v>
      </c>
      <c r="L151" s="323">
        <v>1628.5</v>
      </c>
      <c r="M151" s="323">
        <v>5.9233099999999999</v>
      </c>
      <c r="N151" s="1"/>
      <c r="O151" s="1"/>
    </row>
    <row r="152" spans="1:15" ht="12.75" customHeight="1">
      <c r="A152" s="30">
        <v>142</v>
      </c>
      <c r="B152" s="342" t="s">
        <v>101</v>
      </c>
      <c r="C152" s="323">
        <v>151.44999999999999</v>
      </c>
      <c r="D152" s="324">
        <v>152.06666666666666</v>
      </c>
      <c r="E152" s="324">
        <v>150.58333333333331</v>
      </c>
      <c r="F152" s="324">
        <v>149.71666666666664</v>
      </c>
      <c r="G152" s="324">
        <v>148.23333333333329</v>
      </c>
      <c r="H152" s="324">
        <v>152.93333333333334</v>
      </c>
      <c r="I152" s="324">
        <v>154.41666666666669</v>
      </c>
      <c r="J152" s="324">
        <v>155.28333333333336</v>
      </c>
      <c r="K152" s="323">
        <v>153.55000000000001</v>
      </c>
      <c r="L152" s="323">
        <v>151.19999999999999</v>
      </c>
      <c r="M152" s="323">
        <v>37.960380000000001</v>
      </c>
      <c r="N152" s="1"/>
      <c r="O152" s="1"/>
    </row>
    <row r="153" spans="1:15" ht="12.75" customHeight="1">
      <c r="A153" s="30">
        <v>143</v>
      </c>
      <c r="B153" s="342" t="s">
        <v>831</v>
      </c>
      <c r="C153" s="323">
        <v>135.85</v>
      </c>
      <c r="D153" s="324">
        <v>135.61666666666667</v>
      </c>
      <c r="E153" s="324">
        <v>130.33333333333334</v>
      </c>
      <c r="F153" s="324">
        <v>124.81666666666666</v>
      </c>
      <c r="G153" s="324">
        <v>119.53333333333333</v>
      </c>
      <c r="H153" s="324">
        <v>141.13333333333335</v>
      </c>
      <c r="I153" s="324">
        <v>146.41666666666666</v>
      </c>
      <c r="J153" s="324">
        <v>151.93333333333337</v>
      </c>
      <c r="K153" s="323">
        <v>140.9</v>
      </c>
      <c r="L153" s="323">
        <v>130.1</v>
      </c>
      <c r="M153" s="323">
        <v>23.2136</v>
      </c>
      <c r="N153" s="1"/>
      <c r="O153" s="1"/>
    </row>
    <row r="154" spans="1:15" ht="12.75" customHeight="1">
      <c r="A154" s="30">
        <v>144</v>
      </c>
      <c r="B154" s="342" t="s">
        <v>358</v>
      </c>
      <c r="C154" s="323">
        <v>262.3</v>
      </c>
      <c r="D154" s="324">
        <v>259.61666666666673</v>
      </c>
      <c r="E154" s="324">
        <v>254.63333333333344</v>
      </c>
      <c r="F154" s="324">
        <v>246.9666666666667</v>
      </c>
      <c r="G154" s="324">
        <v>241.98333333333341</v>
      </c>
      <c r="H154" s="324">
        <v>267.28333333333347</v>
      </c>
      <c r="I154" s="324">
        <v>272.26666666666671</v>
      </c>
      <c r="J154" s="324">
        <v>279.93333333333351</v>
      </c>
      <c r="K154" s="323">
        <v>264.60000000000002</v>
      </c>
      <c r="L154" s="323">
        <v>251.95</v>
      </c>
      <c r="M154" s="323">
        <v>3.1936499999999999</v>
      </c>
      <c r="N154" s="1"/>
      <c r="O154" s="1"/>
    </row>
    <row r="155" spans="1:15" ht="12.75" customHeight="1">
      <c r="A155" s="30">
        <v>145</v>
      </c>
      <c r="B155" s="342" t="s">
        <v>102</v>
      </c>
      <c r="C155" s="323">
        <v>97.55</v>
      </c>
      <c r="D155" s="324">
        <v>98.216666666666654</v>
      </c>
      <c r="E155" s="324">
        <v>96.633333333333312</v>
      </c>
      <c r="F155" s="324">
        <v>95.716666666666654</v>
      </c>
      <c r="G155" s="324">
        <v>94.133333333333312</v>
      </c>
      <c r="H155" s="324">
        <v>99.133333333333312</v>
      </c>
      <c r="I155" s="324">
        <v>100.71666666666665</v>
      </c>
      <c r="J155" s="324">
        <v>101.63333333333331</v>
      </c>
      <c r="K155" s="323">
        <v>99.8</v>
      </c>
      <c r="L155" s="323">
        <v>97.3</v>
      </c>
      <c r="M155" s="323">
        <v>113.78953</v>
      </c>
      <c r="N155" s="1"/>
      <c r="O155" s="1"/>
    </row>
    <row r="156" spans="1:15" ht="12.75" customHeight="1">
      <c r="A156" s="30">
        <v>146</v>
      </c>
      <c r="B156" s="342" t="s">
        <v>360</v>
      </c>
      <c r="C156" s="323">
        <v>371.65</v>
      </c>
      <c r="D156" s="324">
        <v>371.55</v>
      </c>
      <c r="E156" s="324">
        <v>368.6</v>
      </c>
      <c r="F156" s="324">
        <v>365.55</v>
      </c>
      <c r="G156" s="324">
        <v>362.6</v>
      </c>
      <c r="H156" s="324">
        <v>374.6</v>
      </c>
      <c r="I156" s="324">
        <v>377.54999999999995</v>
      </c>
      <c r="J156" s="324">
        <v>380.6</v>
      </c>
      <c r="K156" s="323">
        <v>374.5</v>
      </c>
      <c r="L156" s="323">
        <v>368.5</v>
      </c>
      <c r="M156" s="323">
        <v>1.7766200000000001</v>
      </c>
      <c r="N156" s="1"/>
      <c r="O156" s="1"/>
    </row>
    <row r="157" spans="1:15" ht="12.75" customHeight="1">
      <c r="A157" s="30">
        <v>147</v>
      </c>
      <c r="B157" s="342" t="s">
        <v>359</v>
      </c>
      <c r="C157" s="323">
        <v>3986.6</v>
      </c>
      <c r="D157" s="324">
        <v>3999.9500000000003</v>
      </c>
      <c r="E157" s="324">
        <v>3951.8000000000006</v>
      </c>
      <c r="F157" s="324">
        <v>3917.0000000000005</v>
      </c>
      <c r="G157" s="324">
        <v>3868.8500000000008</v>
      </c>
      <c r="H157" s="324">
        <v>4034.7500000000005</v>
      </c>
      <c r="I157" s="324">
        <v>4082.9</v>
      </c>
      <c r="J157" s="324">
        <v>4117.7000000000007</v>
      </c>
      <c r="K157" s="323">
        <v>4048.1</v>
      </c>
      <c r="L157" s="323">
        <v>3965.15</v>
      </c>
      <c r="M157" s="323">
        <v>9.4170000000000004E-2</v>
      </c>
      <c r="N157" s="1"/>
      <c r="O157" s="1"/>
    </row>
    <row r="158" spans="1:15" ht="12.75" customHeight="1">
      <c r="A158" s="30">
        <v>148</v>
      </c>
      <c r="B158" s="342" t="s">
        <v>361</v>
      </c>
      <c r="C158" s="323">
        <v>149.19999999999999</v>
      </c>
      <c r="D158" s="324">
        <v>149.73333333333332</v>
      </c>
      <c r="E158" s="324">
        <v>147.46666666666664</v>
      </c>
      <c r="F158" s="324">
        <v>145.73333333333332</v>
      </c>
      <c r="G158" s="324">
        <v>143.46666666666664</v>
      </c>
      <c r="H158" s="324">
        <v>151.46666666666664</v>
      </c>
      <c r="I158" s="324">
        <v>153.73333333333335</v>
      </c>
      <c r="J158" s="324">
        <v>155.46666666666664</v>
      </c>
      <c r="K158" s="323">
        <v>152</v>
      </c>
      <c r="L158" s="323">
        <v>148</v>
      </c>
      <c r="M158" s="323">
        <v>4.9761100000000003</v>
      </c>
      <c r="N158" s="1"/>
      <c r="O158" s="1"/>
    </row>
    <row r="159" spans="1:15" ht="12.75" customHeight="1">
      <c r="A159" s="30">
        <v>149</v>
      </c>
      <c r="B159" s="342" t="s">
        <v>378</v>
      </c>
      <c r="C159" s="323">
        <v>2783.6</v>
      </c>
      <c r="D159" s="324">
        <v>2803.5333333333333</v>
      </c>
      <c r="E159" s="324">
        <v>2757.0666666666666</v>
      </c>
      <c r="F159" s="324">
        <v>2730.5333333333333</v>
      </c>
      <c r="G159" s="324">
        <v>2684.0666666666666</v>
      </c>
      <c r="H159" s="324">
        <v>2830.0666666666666</v>
      </c>
      <c r="I159" s="324">
        <v>2876.5333333333328</v>
      </c>
      <c r="J159" s="324">
        <v>2903.0666666666666</v>
      </c>
      <c r="K159" s="323">
        <v>2850</v>
      </c>
      <c r="L159" s="323">
        <v>2777</v>
      </c>
      <c r="M159" s="323">
        <v>0.21221999999999999</v>
      </c>
      <c r="N159" s="1"/>
      <c r="O159" s="1"/>
    </row>
    <row r="160" spans="1:15" ht="12.75" customHeight="1">
      <c r="A160" s="30">
        <v>150</v>
      </c>
      <c r="B160" s="342" t="s">
        <v>256</v>
      </c>
      <c r="C160" s="323">
        <v>271.35000000000002</v>
      </c>
      <c r="D160" s="324">
        <v>270.45</v>
      </c>
      <c r="E160" s="324">
        <v>266</v>
      </c>
      <c r="F160" s="324">
        <v>260.65000000000003</v>
      </c>
      <c r="G160" s="324">
        <v>256.20000000000005</v>
      </c>
      <c r="H160" s="324">
        <v>275.79999999999995</v>
      </c>
      <c r="I160" s="324">
        <v>280.24999999999989</v>
      </c>
      <c r="J160" s="324">
        <v>285.59999999999991</v>
      </c>
      <c r="K160" s="323">
        <v>274.89999999999998</v>
      </c>
      <c r="L160" s="323">
        <v>265.10000000000002</v>
      </c>
      <c r="M160" s="323">
        <v>14.401120000000001</v>
      </c>
      <c r="N160" s="1"/>
      <c r="O160" s="1"/>
    </row>
    <row r="161" spans="1:15" ht="12.75" customHeight="1">
      <c r="A161" s="30">
        <v>151</v>
      </c>
      <c r="B161" s="342" t="s">
        <v>364</v>
      </c>
      <c r="C161" s="323">
        <v>34.450000000000003</v>
      </c>
      <c r="D161" s="324">
        <v>34.800000000000004</v>
      </c>
      <c r="E161" s="324">
        <v>34.100000000000009</v>
      </c>
      <c r="F161" s="324">
        <v>33.750000000000007</v>
      </c>
      <c r="G161" s="324">
        <v>33.050000000000011</v>
      </c>
      <c r="H161" s="324">
        <v>35.150000000000006</v>
      </c>
      <c r="I161" s="324">
        <v>35.850000000000009</v>
      </c>
      <c r="J161" s="324">
        <v>36.200000000000003</v>
      </c>
      <c r="K161" s="323">
        <v>35.5</v>
      </c>
      <c r="L161" s="323">
        <v>34.450000000000003</v>
      </c>
      <c r="M161" s="323">
        <v>14.515140000000001</v>
      </c>
      <c r="N161" s="1"/>
      <c r="O161" s="1"/>
    </row>
    <row r="162" spans="1:15" ht="12.75" customHeight="1">
      <c r="A162" s="30">
        <v>152</v>
      </c>
      <c r="B162" s="342" t="s">
        <v>362</v>
      </c>
      <c r="C162" s="323">
        <v>126.65</v>
      </c>
      <c r="D162" s="324">
        <v>127.33333333333333</v>
      </c>
      <c r="E162" s="324">
        <v>125.71666666666667</v>
      </c>
      <c r="F162" s="324">
        <v>124.78333333333335</v>
      </c>
      <c r="G162" s="324">
        <v>123.16666666666669</v>
      </c>
      <c r="H162" s="324">
        <v>128.26666666666665</v>
      </c>
      <c r="I162" s="324">
        <v>129.8833333333333</v>
      </c>
      <c r="J162" s="324">
        <v>130.81666666666663</v>
      </c>
      <c r="K162" s="323">
        <v>128.94999999999999</v>
      </c>
      <c r="L162" s="323">
        <v>126.4</v>
      </c>
      <c r="M162" s="323">
        <v>25.84863</v>
      </c>
      <c r="N162" s="1"/>
      <c r="O162" s="1"/>
    </row>
    <row r="163" spans="1:15" ht="12.75" customHeight="1">
      <c r="A163" s="30">
        <v>153</v>
      </c>
      <c r="B163" s="342" t="s">
        <v>377</v>
      </c>
      <c r="C163" s="323">
        <v>265.75</v>
      </c>
      <c r="D163" s="324">
        <v>267.81666666666666</v>
      </c>
      <c r="E163" s="324">
        <v>260.13333333333333</v>
      </c>
      <c r="F163" s="324">
        <v>254.51666666666665</v>
      </c>
      <c r="G163" s="324">
        <v>246.83333333333331</v>
      </c>
      <c r="H163" s="324">
        <v>273.43333333333334</v>
      </c>
      <c r="I163" s="324">
        <v>281.11666666666662</v>
      </c>
      <c r="J163" s="324">
        <v>286.73333333333335</v>
      </c>
      <c r="K163" s="323">
        <v>275.5</v>
      </c>
      <c r="L163" s="323">
        <v>262.2</v>
      </c>
      <c r="M163" s="323">
        <v>9.4210499999999993</v>
      </c>
      <c r="N163" s="1"/>
      <c r="O163" s="1"/>
    </row>
    <row r="164" spans="1:15" ht="12.75" customHeight="1">
      <c r="A164" s="30">
        <v>154</v>
      </c>
      <c r="B164" s="342" t="s">
        <v>103</v>
      </c>
      <c r="C164" s="323">
        <v>152.65</v>
      </c>
      <c r="D164" s="324">
        <v>152.21666666666667</v>
      </c>
      <c r="E164" s="324">
        <v>150.93333333333334</v>
      </c>
      <c r="F164" s="324">
        <v>149.21666666666667</v>
      </c>
      <c r="G164" s="324">
        <v>147.93333333333334</v>
      </c>
      <c r="H164" s="324">
        <v>153.93333333333334</v>
      </c>
      <c r="I164" s="324">
        <v>155.2166666666667</v>
      </c>
      <c r="J164" s="324">
        <v>156.93333333333334</v>
      </c>
      <c r="K164" s="323">
        <v>153.5</v>
      </c>
      <c r="L164" s="323">
        <v>150.5</v>
      </c>
      <c r="M164" s="323">
        <v>104.5838</v>
      </c>
      <c r="N164" s="1"/>
      <c r="O164" s="1"/>
    </row>
    <row r="165" spans="1:15" ht="12.75" customHeight="1">
      <c r="A165" s="30">
        <v>155</v>
      </c>
      <c r="B165" s="342" t="s">
        <v>366</v>
      </c>
      <c r="C165" s="323">
        <v>2914.4</v>
      </c>
      <c r="D165" s="324">
        <v>2923.4666666666667</v>
      </c>
      <c r="E165" s="324">
        <v>2885.9333333333334</v>
      </c>
      <c r="F165" s="324">
        <v>2857.4666666666667</v>
      </c>
      <c r="G165" s="324">
        <v>2819.9333333333334</v>
      </c>
      <c r="H165" s="324">
        <v>2951.9333333333334</v>
      </c>
      <c r="I165" s="324">
        <v>2989.4666666666672</v>
      </c>
      <c r="J165" s="324">
        <v>3017.9333333333334</v>
      </c>
      <c r="K165" s="323">
        <v>2961</v>
      </c>
      <c r="L165" s="323">
        <v>2895</v>
      </c>
      <c r="M165" s="323">
        <v>0.13643</v>
      </c>
      <c r="N165" s="1"/>
      <c r="O165" s="1"/>
    </row>
    <row r="166" spans="1:15" ht="12.75" customHeight="1">
      <c r="A166" s="30">
        <v>156</v>
      </c>
      <c r="B166" s="342" t="s">
        <v>367</v>
      </c>
      <c r="C166" s="323">
        <v>2752.85</v>
      </c>
      <c r="D166" s="324">
        <v>2741.8166666666671</v>
      </c>
      <c r="E166" s="324">
        <v>2685.233333333334</v>
      </c>
      <c r="F166" s="324">
        <v>2617.6166666666668</v>
      </c>
      <c r="G166" s="324">
        <v>2561.0333333333338</v>
      </c>
      <c r="H166" s="324">
        <v>2809.4333333333343</v>
      </c>
      <c r="I166" s="324">
        <v>2866.0166666666673</v>
      </c>
      <c r="J166" s="324">
        <v>2933.6333333333346</v>
      </c>
      <c r="K166" s="323">
        <v>2798.4</v>
      </c>
      <c r="L166" s="323">
        <v>2674.2</v>
      </c>
      <c r="M166" s="323">
        <v>0.12881000000000001</v>
      </c>
      <c r="N166" s="1"/>
      <c r="O166" s="1"/>
    </row>
    <row r="167" spans="1:15" ht="12.75" customHeight="1">
      <c r="A167" s="30">
        <v>157</v>
      </c>
      <c r="B167" s="342" t="s">
        <v>373</v>
      </c>
      <c r="C167" s="323">
        <v>347.75</v>
      </c>
      <c r="D167" s="324">
        <v>346.58333333333331</v>
      </c>
      <c r="E167" s="324">
        <v>341.16666666666663</v>
      </c>
      <c r="F167" s="324">
        <v>334.58333333333331</v>
      </c>
      <c r="G167" s="324">
        <v>329.16666666666663</v>
      </c>
      <c r="H167" s="324">
        <v>353.16666666666663</v>
      </c>
      <c r="I167" s="324">
        <v>358.58333333333326</v>
      </c>
      <c r="J167" s="324">
        <v>365.16666666666663</v>
      </c>
      <c r="K167" s="323">
        <v>352</v>
      </c>
      <c r="L167" s="323">
        <v>340</v>
      </c>
      <c r="M167" s="323">
        <v>1.8203800000000001</v>
      </c>
      <c r="N167" s="1"/>
      <c r="O167" s="1"/>
    </row>
    <row r="168" spans="1:15" ht="12.75" customHeight="1">
      <c r="A168" s="30">
        <v>158</v>
      </c>
      <c r="B168" s="342" t="s">
        <v>368</v>
      </c>
      <c r="C168" s="323">
        <v>111.85</v>
      </c>
      <c r="D168" s="324">
        <v>112.55</v>
      </c>
      <c r="E168" s="324">
        <v>110.19999999999999</v>
      </c>
      <c r="F168" s="324">
        <v>108.55</v>
      </c>
      <c r="G168" s="324">
        <v>106.19999999999999</v>
      </c>
      <c r="H168" s="324">
        <v>114.19999999999999</v>
      </c>
      <c r="I168" s="324">
        <v>116.54999999999998</v>
      </c>
      <c r="J168" s="324">
        <v>118.19999999999999</v>
      </c>
      <c r="K168" s="323">
        <v>114.9</v>
      </c>
      <c r="L168" s="323">
        <v>110.9</v>
      </c>
      <c r="M168" s="323">
        <v>6.6112599999999997</v>
      </c>
      <c r="N168" s="1"/>
      <c r="O168" s="1"/>
    </row>
    <row r="169" spans="1:15" ht="12.75" customHeight="1">
      <c r="A169" s="30">
        <v>159</v>
      </c>
      <c r="B169" s="342" t="s">
        <v>369</v>
      </c>
      <c r="C169" s="323">
        <v>4854.3999999999996</v>
      </c>
      <c r="D169" s="324">
        <v>4859.4666666666662</v>
      </c>
      <c r="E169" s="324">
        <v>4819.9333333333325</v>
      </c>
      <c r="F169" s="324">
        <v>4785.4666666666662</v>
      </c>
      <c r="G169" s="324">
        <v>4745.9333333333325</v>
      </c>
      <c r="H169" s="324">
        <v>4893.9333333333325</v>
      </c>
      <c r="I169" s="324">
        <v>4933.4666666666672</v>
      </c>
      <c r="J169" s="324">
        <v>4967.9333333333325</v>
      </c>
      <c r="K169" s="323">
        <v>4899</v>
      </c>
      <c r="L169" s="323">
        <v>4825</v>
      </c>
      <c r="M169" s="323">
        <v>0.1051</v>
      </c>
      <c r="N169" s="1"/>
      <c r="O169" s="1"/>
    </row>
    <row r="170" spans="1:15" ht="12.75" customHeight="1">
      <c r="A170" s="30">
        <v>160</v>
      </c>
      <c r="B170" s="342" t="s">
        <v>257</v>
      </c>
      <c r="C170" s="323">
        <v>3282.9</v>
      </c>
      <c r="D170" s="324">
        <v>3278.2833333333333</v>
      </c>
      <c r="E170" s="324">
        <v>3254.6666666666665</v>
      </c>
      <c r="F170" s="324">
        <v>3226.4333333333334</v>
      </c>
      <c r="G170" s="324">
        <v>3202.8166666666666</v>
      </c>
      <c r="H170" s="324">
        <v>3306.5166666666664</v>
      </c>
      <c r="I170" s="324">
        <v>3330.1333333333332</v>
      </c>
      <c r="J170" s="324">
        <v>3358.3666666666663</v>
      </c>
      <c r="K170" s="323">
        <v>3301.9</v>
      </c>
      <c r="L170" s="323">
        <v>3250.05</v>
      </c>
      <c r="M170" s="323">
        <v>1.3605700000000001</v>
      </c>
      <c r="N170" s="1"/>
      <c r="O170" s="1"/>
    </row>
    <row r="171" spans="1:15" ht="12.75" customHeight="1">
      <c r="A171" s="30">
        <v>161</v>
      </c>
      <c r="B171" s="342" t="s">
        <v>370</v>
      </c>
      <c r="C171" s="323">
        <v>1696.1</v>
      </c>
      <c r="D171" s="324">
        <v>1660.0333333333335</v>
      </c>
      <c r="E171" s="324">
        <v>1586.0666666666671</v>
      </c>
      <c r="F171" s="324">
        <v>1476.0333333333335</v>
      </c>
      <c r="G171" s="324">
        <v>1402.0666666666671</v>
      </c>
      <c r="H171" s="324">
        <v>1770.0666666666671</v>
      </c>
      <c r="I171" s="324">
        <v>1844.0333333333338</v>
      </c>
      <c r="J171" s="324">
        <v>1954.0666666666671</v>
      </c>
      <c r="K171" s="323">
        <v>1734</v>
      </c>
      <c r="L171" s="323">
        <v>1550</v>
      </c>
      <c r="M171" s="323">
        <v>1.8003100000000001</v>
      </c>
      <c r="N171" s="1"/>
      <c r="O171" s="1"/>
    </row>
    <row r="172" spans="1:15" ht="12.75" customHeight="1">
      <c r="A172" s="30">
        <v>162</v>
      </c>
      <c r="B172" s="342" t="s">
        <v>104</v>
      </c>
      <c r="C172" s="323">
        <v>452.4</v>
      </c>
      <c r="D172" s="324">
        <v>451.7833333333333</v>
      </c>
      <c r="E172" s="324">
        <v>445.76666666666659</v>
      </c>
      <c r="F172" s="324">
        <v>439.13333333333327</v>
      </c>
      <c r="G172" s="324">
        <v>433.11666666666656</v>
      </c>
      <c r="H172" s="324">
        <v>458.41666666666663</v>
      </c>
      <c r="I172" s="324">
        <v>464.43333333333328</v>
      </c>
      <c r="J172" s="324">
        <v>471.06666666666666</v>
      </c>
      <c r="K172" s="323">
        <v>457.8</v>
      </c>
      <c r="L172" s="323">
        <v>445.15</v>
      </c>
      <c r="M172" s="323">
        <v>10.973100000000001</v>
      </c>
      <c r="N172" s="1"/>
      <c r="O172" s="1"/>
    </row>
    <row r="173" spans="1:15" ht="12.75" customHeight="1">
      <c r="A173" s="30">
        <v>163</v>
      </c>
      <c r="B173" s="342" t="s">
        <v>365</v>
      </c>
      <c r="C173" s="323">
        <v>4391.3999999999996</v>
      </c>
      <c r="D173" s="324">
        <v>4402.5166666666664</v>
      </c>
      <c r="E173" s="324">
        <v>4266.6333333333332</v>
      </c>
      <c r="F173" s="324">
        <v>4141.8666666666668</v>
      </c>
      <c r="G173" s="324">
        <v>4005.9833333333336</v>
      </c>
      <c r="H173" s="324">
        <v>4527.2833333333328</v>
      </c>
      <c r="I173" s="324">
        <v>4663.1666666666661</v>
      </c>
      <c r="J173" s="324">
        <v>4787.9333333333325</v>
      </c>
      <c r="K173" s="323">
        <v>4538.3999999999996</v>
      </c>
      <c r="L173" s="323">
        <v>4277.75</v>
      </c>
      <c r="M173" s="323">
        <v>0.26606000000000002</v>
      </c>
      <c r="N173" s="1"/>
      <c r="O173" s="1"/>
    </row>
    <row r="174" spans="1:15" ht="12.75" customHeight="1">
      <c r="A174" s="30">
        <v>164</v>
      </c>
      <c r="B174" s="342" t="s">
        <v>379</v>
      </c>
      <c r="C174" s="323">
        <v>837.7</v>
      </c>
      <c r="D174" s="324">
        <v>836.26666666666677</v>
      </c>
      <c r="E174" s="324">
        <v>817.93333333333351</v>
      </c>
      <c r="F174" s="324">
        <v>798.16666666666674</v>
      </c>
      <c r="G174" s="324">
        <v>779.83333333333348</v>
      </c>
      <c r="H174" s="324">
        <v>856.03333333333353</v>
      </c>
      <c r="I174" s="324">
        <v>874.36666666666679</v>
      </c>
      <c r="J174" s="324">
        <v>894.13333333333355</v>
      </c>
      <c r="K174" s="323">
        <v>854.6</v>
      </c>
      <c r="L174" s="323">
        <v>816.5</v>
      </c>
      <c r="M174" s="323">
        <v>67.846080000000001</v>
      </c>
      <c r="N174" s="1"/>
      <c r="O174" s="1"/>
    </row>
    <row r="175" spans="1:15" ht="12.75" customHeight="1">
      <c r="A175" s="30">
        <v>165</v>
      </c>
      <c r="B175" s="342" t="s">
        <v>371</v>
      </c>
      <c r="C175" s="323">
        <v>1012.15</v>
      </c>
      <c r="D175" s="324">
        <v>1020.9499999999999</v>
      </c>
      <c r="E175" s="324">
        <v>999.19999999999982</v>
      </c>
      <c r="F175" s="324">
        <v>986.24999999999989</v>
      </c>
      <c r="G175" s="324">
        <v>964.49999999999977</v>
      </c>
      <c r="H175" s="324">
        <v>1033.8999999999999</v>
      </c>
      <c r="I175" s="324">
        <v>1055.6500000000001</v>
      </c>
      <c r="J175" s="324">
        <v>1068.5999999999999</v>
      </c>
      <c r="K175" s="323">
        <v>1042.7</v>
      </c>
      <c r="L175" s="323">
        <v>1008</v>
      </c>
      <c r="M175" s="323">
        <v>0.16017999999999999</v>
      </c>
      <c r="N175" s="1"/>
      <c r="O175" s="1"/>
    </row>
    <row r="176" spans="1:15" ht="12.75" customHeight="1">
      <c r="A176" s="30">
        <v>166</v>
      </c>
      <c r="B176" s="342" t="s">
        <v>258</v>
      </c>
      <c r="C176" s="323">
        <v>444.8</v>
      </c>
      <c r="D176" s="324">
        <v>449.40000000000003</v>
      </c>
      <c r="E176" s="324">
        <v>439.20000000000005</v>
      </c>
      <c r="F176" s="324">
        <v>433.6</v>
      </c>
      <c r="G176" s="324">
        <v>423.40000000000003</v>
      </c>
      <c r="H176" s="324">
        <v>455.00000000000006</v>
      </c>
      <c r="I176" s="324">
        <v>465.2</v>
      </c>
      <c r="J176" s="324">
        <v>470.80000000000007</v>
      </c>
      <c r="K176" s="323">
        <v>459.6</v>
      </c>
      <c r="L176" s="323">
        <v>443.8</v>
      </c>
      <c r="M176" s="323">
        <v>1.7575400000000001</v>
      </c>
      <c r="N176" s="1"/>
      <c r="O176" s="1"/>
    </row>
    <row r="177" spans="1:15" ht="12.75" customHeight="1">
      <c r="A177" s="30">
        <v>167</v>
      </c>
      <c r="B177" s="342" t="s">
        <v>107</v>
      </c>
      <c r="C177" s="323">
        <v>695.35</v>
      </c>
      <c r="D177" s="324">
        <v>693.01666666666677</v>
      </c>
      <c r="E177" s="324">
        <v>686.68333333333351</v>
      </c>
      <c r="F177" s="324">
        <v>678.01666666666677</v>
      </c>
      <c r="G177" s="324">
        <v>671.68333333333351</v>
      </c>
      <c r="H177" s="324">
        <v>701.68333333333351</v>
      </c>
      <c r="I177" s="324">
        <v>708.01666666666677</v>
      </c>
      <c r="J177" s="324">
        <v>716.68333333333351</v>
      </c>
      <c r="K177" s="323">
        <v>699.35</v>
      </c>
      <c r="L177" s="323">
        <v>684.35</v>
      </c>
      <c r="M177" s="323">
        <v>19.929919999999999</v>
      </c>
      <c r="N177" s="1"/>
      <c r="O177" s="1"/>
    </row>
    <row r="178" spans="1:15" ht="12.75" customHeight="1">
      <c r="A178" s="30">
        <v>168</v>
      </c>
      <c r="B178" s="342" t="s">
        <v>259</v>
      </c>
      <c r="C178" s="323">
        <v>453.15</v>
      </c>
      <c r="D178" s="324">
        <v>457.91666666666669</v>
      </c>
      <c r="E178" s="324">
        <v>446.43333333333339</v>
      </c>
      <c r="F178" s="324">
        <v>439.7166666666667</v>
      </c>
      <c r="G178" s="324">
        <v>428.23333333333341</v>
      </c>
      <c r="H178" s="324">
        <v>464.63333333333338</v>
      </c>
      <c r="I178" s="324">
        <v>476.11666666666662</v>
      </c>
      <c r="J178" s="324">
        <v>482.83333333333337</v>
      </c>
      <c r="K178" s="323">
        <v>469.4</v>
      </c>
      <c r="L178" s="323">
        <v>451.2</v>
      </c>
      <c r="M178" s="323">
        <v>5.8675899999999999</v>
      </c>
      <c r="N178" s="1"/>
      <c r="O178" s="1"/>
    </row>
    <row r="179" spans="1:15" ht="12.75" customHeight="1">
      <c r="A179" s="30">
        <v>169</v>
      </c>
      <c r="B179" s="342" t="s">
        <v>108</v>
      </c>
      <c r="C179" s="323">
        <v>1632.3</v>
      </c>
      <c r="D179" s="324">
        <v>1641.0666666666668</v>
      </c>
      <c r="E179" s="324">
        <v>1618.1333333333337</v>
      </c>
      <c r="F179" s="324">
        <v>1603.9666666666669</v>
      </c>
      <c r="G179" s="324">
        <v>1581.0333333333338</v>
      </c>
      <c r="H179" s="324">
        <v>1655.2333333333336</v>
      </c>
      <c r="I179" s="324">
        <v>1678.1666666666665</v>
      </c>
      <c r="J179" s="324">
        <v>1692.3333333333335</v>
      </c>
      <c r="K179" s="323">
        <v>1664</v>
      </c>
      <c r="L179" s="323">
        <v>1626.9</v>
      </c>
      <c r="M179" s="323">
        <v>8.7993900000000007</v>
      </c>
      <c r="N179" s="1"/>
      <c r="O179" s="1"/>
    </row>
    <row r="180" spans="1:15" ht="12.75" customHeight="1">
      <c r="A180" s="30">
        <v>170</v>
      </c>
      <c r="B180" s="342" t="s">
        <v>380</v>
      </c>
      <c r="C180" s="323">
        <v>77.900000000000006</v>
      </c>
      <c r="D180" s="324">
        <v>78.5</v>
      </c>
      <c r="E180" s="324">
        <v>76.75</v>
      </c>
      <c r="F180" s="324">
        <v>75.599999999999994</v>
      </c>
      <c r="G180" s="324">
        <v>73.849999999999994</v>
      </c>
      <c r="H180" s="324">
        <v>79.650000000000006</v>
      </c>
      <c r="I180" s="324">
        <v>81.400000000000006</v>
      </c>
      <c r="J180" s="324">
        <v>82.550000000000011</v>
      </c>
      <c r="K180" s="323">
        <v>80.25</v>
      </c>
      <c r="L180" s="323">
        <v>77.349999999999994</v>
      </c>
      <c r="M180" s="323">
        <v>10.69693</v>
      </c>
      <c r="N180" s="1"/>
      <c r="O180" s="1"/>
    </row>
    <row r="181" spans="1:15" ht="12.75" customHeight="1">
      <c r="A181" s="30">
        <v>171</v>
      </c>
      <c r="B181" s="342" t="s">
        <v>109</v>
      </c>
      <c r="C181" s="323">
        <v>310.85000000000002</v>
      </c>
      <c r="D181" s="324">
        <v>311.2166666666667</v>
      </c>
      <c r="E181" s="324">
        <v>306.83333333333337</v>
      </c>
      <c r="F181" s="324">
        <v>302.81666666666666</v>
      </c>
      <c r="G181" s="324">
        <v>298.43333333333334</v>
      </c>
      <c r="H181" s="324">
        <v>315.23333333333341</v>
      </c>
      <c r="I181" s="324">
        <v>319.61666666666673</v>
      </c>
      <c r="J181" s="324">
        <v>323.63333333333344</v>
      </c>
      <c r="K181" s="323">
        <v>315.60000000000002</v>
      </c>
      <c r="L181" s="323">
        <v>307.2</v>
      </c>
      <c r="M181" s="323">
        <v>8.9657</v>
      </c>
      <c r="N181" s="1"/>
      <c r="O181" s="1"/>
    </row>
    <row r="182" spans="1:15" ht="12.75" customHeight="1">
      <c r="A182" s="30">
        <v>172</v>
      </c>
      <c r="B182" s="342" t="s">
        <v>372</v>
      </c>
      <c r="C182" s="323">
        <v>512.79999999999995</v>
      </c>
      <c r="D182" s="324">
        <v>513.9</v>
      </c>
      <c r="E182" s="324">
        <v>506.09999999999991</v>
      </c>
      <c r="F182" s="324">
        <v>499.39999999999992</v>
      </c>
      <c r="G182" s="324">
        <v>491.59999999999985</v>
      </c>
      <c r="H182" s="324">
        <v>520.59999999999991</v>
      </c>
      <c r="I182" s="324">
        <v>528.39999999999986</v>
      </c>
      <c r="J182" s="324">
        <v>535.1</v>
      </c>
      <c r="K182" s="323">
        <v>521.70000000000005</v>
      </c>
      <c r="L182" s="323">
        <v>507.2</v>
      </c>
      <c r="M182" s="323">
        <v>13.36666</v>
      </c>
      <c r="N182" s="1"/>
      <c r="O182" s="1"/>
    </row>
    <row r="183" spans="1:15" ht="12.75" customHeight="1">
      <c r="A183" s="30">
        <v>173</v>
      </c>
      <c r="B183" s="342" t="s">
        <v>110</v>
      </c>
      <c r="C183" s="323">
        <v>1623.7</v>
      </c>
      <c r="D183" s="324">
        <v>1623.0833333333333</v>
      </c>
      <c r="E183" s="324">
        <v>1607.5666666666666</v>
      </c>
      <c r="F183" s="324">
        <v>1591.4333333333334</v>
      </c>
      <c r="G183" s="324">
        <v>1575.9166666666667</v>
      </c>
      <c r="H183" s="324">
        <v>1639.2166666666665</v>
      </c>
      <c r="I183" s="324">
        <v>1654.7333333333333</v>
      </c>
      <c r="J183" s="324">
        <v>1670.8666666666663</v>
      </c>
      <c r="K183" s="323">
        <v>1638.6</v>
      </c>
      <c r="L183" s="323">
        <v>1606.95</v>
      </c>
      <c r="M183" s="323">
        <v>17.3704</v>
      </c>
      <c r="N183" s="1"/>
      <c r="O183" s="1"/>
    </row>
    <row r="184" spans="1:15" ht="12.75" customHeight="1">
      <c r="A184" s="30">
        <v>174</v>
      </c>
      <c r="B184" s="342" t="s">
        <v>374</v>
      </c>
      <c r="C184" s="323">
        <v>191.7</v>
      </c>
      <c r="D184" s="324">
        <v>193.1</v>
      </c>
      <c r="E184" s="324">
        <v>189.29999999999998</v>
      </c>
      <c r="F184" s="324">
        <v>186.89999999999998</v>
      </c>
      <c r="G184" s="324">
        <v>183.09999999999997</v>
      </c>
      <c r="H184" s="324">
        <v>195.5</v>
      </c>
      <c r="I184" s="324">
        <v>199.3</v>
      </c>
      <c r="J184" s="324">
        <v>201.70000000000002</v>
      </c>
      <c r="K184" s="323">
        <v>196.9</v>
      </c>
      <c r="L184" s="323">
        <v>190.7</v>
      </c>
      <c r="M184" s="323">
        <v>49.305619999999998</v>
      </c>
      <c r="N184" s="1"/>
      <c r="O184" s="1"/>
    </row>
    <row r="185" spans="1:15" ht="12.75" customHeight="1">
      <c r="A185" s="30">
        <v>175</v>
      </c>
      <c r="B185" s="342" t="s">
        <v>375</v>
      </c>
      <c r="C185" s="323">
        <v>1865.15</v>
      </c>
      <c r="D185" s="324">
        <v>1853.7166666666665</v>
      </c>
      <c r="E185" s="324">
        <v>1809.4333333333329</v>
      </c>
      <c r="F185" s="324">
        <v>1753.7166666666665</v>
      </c>
      <c r="G185" s="324">
        <v>1709.4333333333329</v>
      </c>
      <c r="H185" s="324">
        <v>1909.4333333333329</v>
      </c>
      <c r="I185" s="324">
        <v>1953.7166666666662</v>
      </c>
      <c r="J185" s="324">
        <v>2009.4333333333329</v>
      </c>
      <c r="K185" s="323">
        <v>1898</v>
      </c>
      <c r="L185" s="323">
        <v>1798</v>
      </c>
      <c r="M185" s="323">
        <v>1.04237</v>
      </c>
      <c r="N185" s="1"/>
      <c r="O185" s="1"/>
    </row>
    <row r="186" spans="1:15" ht="12.75" customHeight="1">
      <c r="A186" s="30">
        <v>176</v>
      </c>
      <c r="B186" s="342" t="s">
        <v>381</v>
      </c>
      <c r="C186" s="323">
        <v>163.85</v>
      </c>
      <c r="D186" s="324">
        <v>163.08333333333334</v>
      </c>
      <c r="E186" s="324">
        <v>156.91666666666669</v>
      </c>
      <c r="F186" s="324">
        <v>149.98333333333335</v>
      </c>
      <c r="G186" s="324">
        <v>143.81666666666669</v>
      </c>
      <c r="H186" s="324">
        <v>170.01666666666668</v>
      </c>
      <c r="I186" s="324">
        <v>176.18333333333337</v>
      </c>
      <c r="J186" s="324">
        <v>183.11666666666667</v>
      </c>
      <c r="K186" s="323">
        <v>169.25</v>
      </c>
      <c r="L186" s="323">
        <v>156.15</v>
      </c>
      <c r="M186" s="323">
        <v>228.45513</v>
      </c>
      <c r="N186" s="1"/>
      <c r="O186" s="1"/>
    </row>
    <row r="187" spans="1:15" ht="12.75" customHeight="1">
      <c r="A187" s="30">
        <v>177</v>
      </c>
      <c r="B187" s="342" t="s">
        <v>260</v>
      </c>
      <c r="C187" s="323">
        <v>253.1</v>
      </c>
      <c r="D187" s="324">
        <v>255.75</v>
      </c>
      <c r="E187" s="324">
        <v>249.7</v>
      </c>
      <c r="F187" s="324">
        <v>246.29999999999998</v>
      </c>
      <c r="G187" s="324">
        <v>240.24999999999997</v>
      </c>
      <c r="H187" s="324">
        <v>259.14999999999998</v>
      </c>
      <c r="I187" s="324">
        <v>265.19999999999993</v>
      </c>
      <c r="J187" s="324">
        <v>268.60000000000002</v>
      </c>
      <c r="K187" s="323">
        <v>261.8</v>
      </c>
      <c r="L187" s="323">
        <v>252.35</v>
      </c>
      <c r="M187" s="323">
        <v>5.9930500000000002</v>
      </c>
      <c r="N187" s="1"/>
      <c r="O187" s="1"/>
    </row>
    <row r="188" spans="1:15" ht="12.75" customHeight="1">
      <c r="A188" s="30">
        <v>178</v>
      </c>
      <c r="B188" s="342" t="s">
        <v>376</v>
      </c>
      <c r="C188" s="323">
        <v>881.95</v>
      </c>
      <c r="D188" s="324">
        <v>888.2833333333333</v>
      </c>
      <c r="E188" s="324">
        <v>861.66666666666663</v>
      </c>
      <c r="F188" s="324">
        <v>841.38333333333333</v>
      </c>
      <c r="G188" s="324">
        <v>814.76666666666665</v>
      </c>
      <c r="H188" s="324">
        <v>908.56666666666661</v>
      </c>
      <c r="I188" s="324">
        <v>935.18333333333339</v>
      </c>
      <c r="J188" s="324">
        <v>955.46666666666658</v>
      </c>
      <c r="K188" s="323">
        <v>914.9</v>
      </c>
      <c r="L188" s="323">
        <v>868</v>
      </c>
      <c r="M188" s="323">
        <v>17.804469999999998</v>
      </c>
      <c r="N188" s="1"/>
      <c r="O188" s="1"/>
    </row>
    <row r="189" spans="1:15" ht="12.75" customHeight="1">
      <c r="A189" s="30">
        <v>179</v>
      </c>
      <c r="B189" s="342" t="s">
        <v>111</v>
      </c>
      <c r="C189" s="323">
        <v>488.3</v>
      </c>
      <c r="D189" s="324">
        <v>487.66666666666669</v>
      </c>
      <c r="E189" s="324">
        <v>483.93333333333339</v>
      </c>
      <c r="F189" s="324">
        <v>479.56666666666672</v>
      </c>
      <c r="G189" s="324">
        <v>475.83333333333343</v>
      </c>
      <c r="H189" s="324">
        <v>492.03333333333336</v>
      </c>
      <c r="I189" s="324">
        <v>495.76666666666659</v>
      </c>
      <c r="J189" s="324">
        <v>500.13333333333333</v>
      </c>
      <c r="K189" s="323">
        <v>491.4</v>
      </c>
      <c r="L189" s="323">
        <v>483.3</v>
      </c>
      <c r="M189" s="323">
        <v>11.678269999999999</v>
      </c>
      <c r="N189" s="1"/>
      <c r="O189" s="1"/>
    </row>
    <row r="190" spans="1:15" ht="12.75" customHeight="1">
      <c r="A190" s="30">
        <v>180</v>
      </c>
      <c r="B190" s="342" t="s">
        <v>261</v>
      </c>
      <c r="C190" s="323">
        <v>1400.5</v>
      </c>
      <c r="D190" s="324">
        <v>1404.9833333333333</v>
      </c>
      <c r="E190" s="324">
        <v>1391.5166666666667</v>
      </c>
      <c r="F190" s="324">
        <v>1382.5333333333333</v>
      </c>
      <c r="G190" s="324">
        <v>1369.0666666666666</v>
      </c>
      <c r="H190" s="324">
        <v>1413.9666666666667</v>
      </c>
      <c r="I190" s="324">
        <v>1427.4333333333334</v>
      </c>
      <c r="J190" s="324">
        <v>1436.4166666666667</v>
      </c>
      <c r="K190" s="323">
        <v>1418.45</v>
      </c>
      <c r="L190" s="323">
        <v>1396</v>
      </c>
      <c r="M190" s="323">
        <v>5.01084</v>
      </c>
      <c r="N190" s="1"/>
      <c r="O190" s="1"/>
    </row>
    <row r="191" spans="1:15" ht="12.75" customHeight="1">
      <c r="A191" s="30">
        <v>181</v>
      </c>
      <c r="B191" s="342" t="s">
        <v>385</v>
      </c>
      <c r="C191" s="323">
        <v>1060.2</v>
      </c>
      <c r="D191" s="324">
        <v>1068.9666666666667</v>
      </c>
      <c r="E191" s="324">
        <v>1045.2333333333333</v>
      </c>
      <c r="F191" s="324">
        <v>1030.2666666666667</v>
      </c>
      <c r="G191" s="324">
        <v>1006.5333333333333</v>
      </c>
      <c r="H191" s="324">
        <v>1083.9333333333334</v>
      </c>
      <c r="I191" s="324">
        <v>1107.666666666667</v>
      </c>
      <c r="J191" s="324">
        <v>1122.6333333333334</v>
      </c>
      <c r="K191" s="323">
        <v>1092.7</v>
      </c>
      <c r="L191" s="323">
        <v>1054</v>
      </c>
      <c r="M191" s="323">
        <v>3.1120899999999998</v>
      </c>
      <c r="N191" s="1"/>
      <c r="O191" s="1"/>
    </row>
    <row r="192" spans="1:15" ht="12.75" customHeight="1">
      <c r="A192" s="30">
        <v>182</v>
      </c>
      <c r="B192" s="342" t="s">
        <v>832</v>
      </c>
      <c r="C192" s="323">
        <v>17.25</v>
      </c>
      <c r="D192" s="324">
        <v>17.400000000000002</v>
      </c>
      <c r="E192" s="324">
        <v>16.900000000000006</v>
      </c>
      <c r="F192" s="324">
        <v>16.550000000000004</v>
      </c>
      <c r="G192" s="324">
        <v>16.050000000000008</v>
      </c>
      <c r="H192" s="324">
        <v>17.750000000000004</v>
      </c>
      <c r="I192" s="324">
        <v>18.249999999999996</v>
      </c>
      <c r="J192" s="324">
        <v>18.600000000000001</v>
      </c>
      <c r="K192" s="323">
        <v>17.899999999999999</v>
      </c>
      <c r="L192" s="323">
        <v>17.05</v>
      </c>
      <c r="M192" s="323">
        <v>45.429879999999997</v>
      </c>
      <c r="N192" s="1"/>
      <c r="O192" s="1"/>
    </row>
    <row r="193" spans="1:15" ht="12.75" customHeight="1">
      <c r="A193" s="30">
        <v>183</v>
      </c>
      <c r="B193" s="342" t="s">
        <v>386</v>
      </c>
      <c r="C193" s="323">
        <v>1096.7</v>
      </c>
      <c r="D193" s="324">
        <v>1097.2</v>
      </c>
      <c r="E193" s="324">
        <v>1084.6500000000001</v>
      </c>
      <c r="F193" s="324">
        <v>1072.6000000000001</v>
      </c>
      <c r="G193" s="324">
        <v>1060.0500000000002</v>
      </c>
      <c r="H193" s="324">
        <v>1109.25</v>
      </c>
      <c r="I193" s="324">
        <v>1121.7999999999997</v>
      </c>
      <c r="J193" s="324">
        <v>1133.8499999999999</v>
      </c>
      <c r="K193" s="323">
        <v>1109.75</v>
      </c>
      <c r="L193" s="323">
        <v>1085.1500000000001</v>
      </c>
      <c r="M193" s="323">
        <v>0.38168000000000002</v>
      </c>
      <c r="N193" s="1"/>
      <c r="O193" s="1"/>
    </row>
    <row r="194" spans="1:15" ht="12.75" customHeight="1">
      <c r="A194" s="30">
        <v>184</v>
      </c>
      <c r="B194" s="342" t="s">
        <v>112</v>
      </c>
      <c r="C194" s="323">
        <v>1153.5999999999999</v>
      </c>
      <c r="D194" s="324">
        <v>1145.05</v>
      </c>
      <c r="E194" s="324">
        <v>1132.5999999999999</v>
      </c>
      <c r="F194" s="324">
        <v>1111.5999999999999</v>
      </c>
      <c r="G194" s="324">
        <v>1099.1499999999999</v>
      </c>
      <c r="H194" s="324">
        <v>1166.05</v>
      </c>
      <c r="I194" s="324">
        <v>1178.5000000000002</v>
      </c>
      <c r="J194" s="324">
        <v>1199.5</v>
      </c>
      <c r="K194" s="323">
        <v>1157.5</v>
      </c>
      <c r="L194" s="323">
        <v>1124.05</v>
      </c>
      <c r="M194" s="323">
        <v>7.1763599999999999</v>
      </c>
      <c r="N194" s="1"/>
      <c r="O194" s="1"/>
    </row>
    <row r="195" spans="1:15" ht="12.75" customHeight="1">
      <c r="A195" s="30">
        <v>185</v>
      </c>
      <c r="B195" s="342" t="s">
        <v>113</v>
      </c>
      <c r="C195" s="323">
        <v>1167.7</v>
      </c>
      <c r="D195" s="324">
        <v>1168.7833333333333</v>
      </c>
      <c r="E195" s="324">
        <v>1162.5666666666666</v>
      </c>
      <c r="F195" s="324">
        <v>1157.4333333333334</v>
      </c>
      <c r="G195" s="324">
        <v>1151.2166666666667</v>
      </c>
      <c r="H195" s="324">
        <v>1173.9166666666665</v>
      </c>
      <c r="I195" s="324">
        <v>1180.1333333333332</v>
      </c>
      <c r="J195" s="324">
        <v>1185.2666666666664</v>
      </c>
      <c r="K195" s="323">
        <v>1175</v>
      </c>
      <c r="L195" s="323">
        <v>1163.6500000000001</v>
      </c>
      <c r="M195" s="323">
        <v>24.432300000000001</v>
      </c>
      <c r="N195" s="1"/>
      <c r="O195" s="1"/>
    </row>
    <row r="196" spans="1:15" ht="12.75" customHeight="1">
      <c r="A196" s="30">
        <v>186</v>
      </c>
      <c r="B196" s="342" t="s">
        <v>114</v>
      </c>
      <c r="C196" s="323">
        <v>2337.35</v>
      </c>
      <c r="D196" s="324">
        <v>2322.0833333333335</v>
      </c>
      <c r="E196" s="324">
        <v>2299.2666666666669</v>
      </c>
      <c r="F196" s="324">
        <v>2261.1833333333334</v>
      </c>
      <c r="G196" s="324">
        <v>2238.3666666666668</v>
      </c>
      <c r="H196" s="324">
        <v>2360.166666666667</v>
      </c>
      <c r="I196" s="324">
        <v>2382.9833333333336</v>
      </c>
      <c r="J196" s="324">
        <v>2421.0666666666671</v>
      </c>
      <c r="K196" s="323">
        <v>2344.9</v>
      </c>
      <c r="L196" s="323">
        <v>2284</v>
      </c>
      <c r="M196" s="323">
        <v>32.02852</v>
      </c>
      <c r="N196" s="1"/>
      <c r="O196" s="1"/>
    </row>
    <row r="197" spans="1:15" ht="12.75" customHeight="1">
      <c r="A197" s="30">
        <v>187</v>
      </c>
      <c r="B197" s="342" t="s">
        <v>115</v>
      </c>
      <c r="C197" s="323">
        <v>2094.0500000000002</v>
      </c>
      <c r="D197" s="324">
        <v>2097.35</v>
      </c>
      <c r="E197" s="324">
        <v>2081.25</v>
      </c>
      <c r="F197" s="324">
        <v>2068.4500000000003</v>
      </c>
      <c r="G197" s="324">
        <v>2052.3500000000004</v>
      </c>
      <c r="H197" s="324">
        <v>2110.1499999999996</v>
      </c>
      <c r="I197" s="324">
        <v>2126.2499999999991</v>
      </c>
      <c r="J197" s="324">
        <v>2139.0499999999993</v>
      </c>
      <c r="K197" s="323">
        <v>2113.4499999999998</v>
      </c>
      <c r="L197" s="323">
        <v>2084.5500000000002</v>
      </c>
      <c r="M197" s="323">
        <v>5.2481499999999999</v>
      </c>
      <c r="N197" s="1"/>
      <c r="O197" s="1"/>
    </row>
    <row r="198" spans="1:15" ht="12.75" customHeight="1">
      <c r="A198" s="30">
        <v>188</v>
      </c>
      <c r="B198" s="342" t="s">
        <v>116</v>
      </c>
      <c r="C198" s="323">
        <v>1451.8</v>
      </c>
      <c r="D198" s="324">
        <v>1447.3500000000001</v>
      </c>
      <c r="E198" s="324">
        <v>1434.4500000000003</v>
      </c>
      <c r="F198" s="324">
        <v>1417.1000000000001</v>
      </c>
      <c r="G198" s="324">
        <v>1404.2000000000003</v>
      </c>
      <c r="H198" s="324">
        <v>1464.7000000000003</v>
      </c>
      <c r="I198" s="324">
        <v>1477.6000000000004</v>
      </c>
      <c r="J198" s="324">
        <v>1494.9500000000003</v>
      </c>
      <c r="K198" s="323">
        <v>1460.25</v>
      </c>
      <c r="L198" s="323">
        <v>1430</v>
      </c>
      <c r="M198" s="323">
        <v>61.887239999999998</v>
      </c>
      <c r="N198" s="1"/>
      <c r="O198" s="1"/>
    </row>
    <row r="199" spans="1:15" ht="12.75" customHeight="1">
      <c r="A199" s="30">
        <v>189</v>
      </c>
      <c r="B199" s="342" t="s">
        <v>117</v>
      </c>
      <c r="C199" s="323">
        <v>523</v>
      </c>
      <c r="D199" s="324">
        <v>521.0333333333333</v>
      </c>
      <c r="E199" s="324">
        <v>516.36666666666656</v>
      </c>
      <c r="F199" s="324">
        <v>509.73333333333323</v>
      </c>
      <c r="G199" s="324">
        <v>505.06666666666649</v>
      </c>
      <c r="H199" s="324">
        <v>527.66666666666663</v>
      </c>
      <c r="I199" s="324">
        <v>532.33333333333337</v>
      </c>
      <c r="J199" s="324">
        <v>538.9666666666667</v>
      </c>
      <c r="K199" s="323">
        <v>525.70000000000005</v>
      </c>
      <c r="L199" s="323">
        <v>514.4</v>
      </c>
      <c r="M199" s="323">
        <v>34.289619999999999</v>
      </c>
      <c r="N199" s="1"/>
      <c r="O199" s="1"/>
    </row>
    <row r="200" spans="1:15" ht="12.75" customHeight="1">
      <c r="A200" s="30">
        <v>190</v>
      </c>
      <c r="B200" s="342" t="s">
        <v>383</v>
      </c>
      <c r="C200" s="323">
        <v>1382.8</v>
      </c>
      <c r="D200" s="324">
        <v>1382.2666666666667</v>
      </c>
      <c r="E200" s="324">
        <v>1345.5333333333333</v>
      </c>
      <c r="F200" s="324">
        <v>1308.2666666666667</v>
      </c>
      <c r="G200" s="324">
        <v>1271.5333333333333</v>
      </c>
      <c r="H200" s="324">
        <v>1419.5333333333333</v>
      </c>
      <c r="I200" s="324">
        <v>1456.2666666666664</v>
      </c>
      <c r="J200" s="324">
        <v>1493.5333333333333</v>
      </c>
      <c r="K200" s="323">
        <v>1419</v>
      </c>
      <c r="L200" s="323">
        <v>1345</v>
      </c>
      <c r="M200" s="323">
        <v>6.8985099999999999</v>
      </c>
      <c r="N200" s="1"/>
      <c r="O200" s="1"/>
    </row>
    <row r="201" spans="1:15" ht="12.75" customHeight="1">
      <c r="A201" s="30">
        <v>191</v>
      </c>
      <c r="B201" s="342" t="s">
        <v>387</v>
      </c>
      <c r="C201" s="323">
        <v>188.1</v>
      </c>
      <c r="D201" s="324">
        <v>188.54999999999998</v>
      </c>
      <c r="E201" s="324">
        <v>185.69999999999996</v>
      </c>
      <c r="F201" s="324">
        <v>183.29999999999998</v>
      </c>
      <c r="G201" s="324">
        <v>180.44999999999996</v>
      </c>
      <c r="H201" s="324">
        <v>190.94999999999996</v>
      </c>
      <c r="I201" s="324">
        <v>193.79999999999998</v>
      </c>
      <c r="J201" s="324">
        <v>196.19999999999996</v>
      </c>
      <c r="K201" s="323">
        <v>191.4</v>
      </c>
      <c r="L201" s="323">
        <v>186.15</v>
      </c>
      <c r="M201" s="323">
        <v>1.6989700000000001</v>
      </c>
      <c r="N201" s="1"/>
      <c r="O201" s="1"/>
    </row>
    <row r="202" spans="1:15" ht="12.75" customHeight="1">
      <c r="A202" s="30">
        <v>192</v>
      </c>
      <c r="B202" s="342" t="s">
        <v>388</v>
      </c>
      <c r="C202" s="323">
        <v>114.3</v>
      </c>
      <c r="D202" s="324">
        <v>115.76666666666665</v>
      </c>
      <c r="E202" s="324">
        <v>111.93333333333331</v>
      </c>
      <c r="F202" s="324">
        <v>109.56666666666666</v>
      </c>
      <c r="G202" s="324">
        <v>105.73333333333332</v>
      </c>
      <c r="H202" s="324">
        <v>118.1333333333333</v>
      </c>
      <c r="I202" s="324">
        <v>121.96666666666664</v>
      </c>
      <c r="J202" s="324">
        <v>124.33333333333329</v>
      </c>
      <c r="K202" s="323">
        <v>119.6</v>
      </c>
      <c r="L202" s="323">
        <v>113.4</v>
      </c>
      <c r="M202" s="323">
        <v>16.377079999999999</v>
      </c>
      <c r="N202" s="1"/>
      <c r="O202" s="1"/>
    </row>
    <row r="203" spans="1:15" ht="12.75" customHeight="1">
      <c r="A203" s="30">
        <v>193</v>
      </c>
      <c r="B203" s="342" t="s">
        <v>118</v>
      </c>
      <c r="C203" s="323">
        <v>2210.65</v>
      </c>
      <c r="D203" s="324">
        <v>2255.2333333333331</v>
      </c>
      <c r="E203" s="324">
        <v>2109.4666666666662</v>
      </c>
      <c r="F203" s="324">
        <v>2008.2833333333333</v>
      </c>
      <c r="G203" s="324">
        <v>1862.5166666666664</v>
      </c>
      <c r="H203" s="324">
        <v>2356.4166666666661</v>
      </c>
      <c r="I203" s="324">
        <v>2502.1833333333334</v>
      </c>
      <c r="J203" s="324">
        <v>2603.3666666666659</v>
      </c>
      <c r="K203" s="323">
        <v>2401</v>
      </c>
      <c r="L203" s="323">
        <v>2154.0500000000002</v>
      </c>
      <c r="M203" s="323">
        <v>24.758769999999998</v>
      </c>
      <c r="N203" s="1"/>
      <c r="O203" s="1"/>
    </row>
    <row r="204" spans="1:15" ht="12.75" customHeight="1">
      <c r="A204" s="30">
        <v>194</v>
      </c>
      <c r="B204" s="342" t="s">
        <v>384</v>
      </c>
      <c r="C204" s="323">
        <v>71.2</v>
      </c>
      <c r="D204" s="324">
        <v>71.300000000000011</v>
      </c>
      <c r="E204" s="324">
        <v>70.200000000000017</v>
      </c>
      <c r="F204" s="324">
        <v>69.2</v>
      </c>
      <c r="G204" s="324">
        <v>68.100000000000009</v>
      </c>
      <c r="H204" s="324">
        <v>72.300000000000026</v>
      </c>
      <c r="I204" s="324">
        <v>73.40000000000002</v>
      </c>
      <c r="J204" s="324">
        <v>74.400000000000034</v>
      </c>
      <c r="K204" s="323">
        <v>72.400000000000006</v>
      </c>
      <c r="L204" s="323">
        <v>70.3</v>
      </c>
      <c r="M204" s="323">
        <v>106.27576000000001</v>
      </c>
      <c r="N204" s="1"/>
      <c r="O204" s="1"/>
    </row>
    <row r="205" spans="1:15" ht="12.75" customHeight="1">
      <c r="A205" s="30">
        <v>195</v>
      </c>
      <c r="B205" s="342" t="s">
        <v>833</v>
      </c>
      <c r="C205" s="323">
        <v>1024.9000000000001</v>
      </c>
      <c r="D205" s="324">
        <v>1031.2166666666667</v>
      </c>
      <c r="E205" s="324">
        <v>1015.0333333333333</v>
      </c>
      <c r="F205" s="324">
        <v>1005.1666666666666</v>
      </c>
      <c r="G205" s="324">
        <v>988.98333333333323</v>
      </c>
      <c r="H205" s="324">
        <v>1041.0833333333335</v>
      </c>
      <c r="I205" s="324">
        <v>1057.2666666666669</v>
      </c>
      <c r="J205" s="324">
        <v>1067.1333333333334</v>
      </c>
      <c r="K205" s="323">
        <v>1047.4000000000001</v>
      </c>
      <c r="L205" s="323">
        <v>1021.35</v>
      </c>
      <c r="M205" s="323">
        <v>1.2050700000000001</v>
      </c>
      <c r="N205" s="1"/>
      <c r="O205" s="1"/>
    </row>
    <row r="206" spans="1:15" ht="12.75" customHeight="1">
      <c r="A206" s="30">
        <v>196</v>
      </c>
      <c r="B206" s="342" t="s">
        <v>822</v>
      </c>
      <c r="C206" s="323">
        <v>409.55</v>
      </c>
      <c r="D206" s="324">
        <v>411.81666666666666</v>
      </c>
      <c r="E206" s="324">
        <v>404.73333333333335</v>
      </c>
      <c r="F206" s="324">
        <v>399.91666666666669</v>
      </c>
      <c r="G206" s="324">
        <v>392.83333333333337</v>
      </c>
      <c r="H206" s="324">
        <v>416.63333333333333</v>
      </c>
      <c r="I206" s="324">
        <v>423.7166666666667</v>
      </c>
      <c r="J206" s="324">
        <v>428.5333333333333</v>
      </c>
      <c r="K206" s="323">
        <v>418.9</v>
      </c>
      <c r="L206" s="323">
        <v>407</v>
      </c>
      <c r="M206" s="323">
        <v>1.5582100000000001</v>
      </c>
      <c r="N206" s="1"/>
      <c r="O206" s="1"/>
    </row>
    <row r="207" spans="1:15" ht="12.75" customHeight="1">
      <c r="A207" s="30">
        <v>197</v>
      </c>
      <c r="B207" s="342" t="s">
        <v>120</v>
      </c>
      <c r="C207" s="323">
        <v>631.29999999999995</v>
      </c>
      <c r="D207" s="324">
        <v>630.6</v>
      </c>
      <c r="E207" s="324">
        <v>625.20000000000005</v>
      </c>
      <c r="F207" s="324">
        <v>619.1</v>
      </c>
      <c r="G207" s="324">
        <v>613.70000000000005</v>
      </c>
      <c r="H207" s="324">
        <v>636.70000000000005</v>
      </c>
      <c r="I207" s="324">
        <v>642.09999999999991</v>
      </c>
      <c r="J207" s="324">
        <v>648.20000000000005</v>
      </c>
      <c r="K207" s="323">
        <v>636</v>
      </c>
      <c r="L207" s="323">
        <v>624.5</v>
      </c>
      <c r="M207" s="323">
        <v>52.457880000000003</v>
      </c>
      <c r="N207" s="1"/>
      <c r="O207" s="1"/>
    </row>
    <row r="208" spans="1:15" ht="12.75" customHeight="1">
      <c r="A208" s="30">
        <v>198</v>
      </c>
      <c r="B208" s="342" t="s">
        <v>389</v>
      </c>
      <c r="C208" s="323">
        <v>112.45</v>
      </c>
      <c r="D208" s="324">
        <v>113.06666666666666</v>
      </c>
      <c r="E208" s="324">
        <v>111.38333333333333</v>
      </c>
      <c r="F208" s="324">
        <v>110.31666666666666</v>
      </c>
      <c r="G208" s="324">
        <v>108.63333333333333</v>
      </c>
      <c r="H208" s="324">
        <v>114.13333333333333</v>
      </c>
      <c r="I208" s="324">
        <v>115.81666666666666</v>
      </c>
      <c r="J208" s="324">
        <v>116.88333333333333</v>
      </c>
      <c r="K208" s="323">
        <v>114.75</v>
      </c>
      <c r="L208" s="323">
        <v>112</v>
      </c>
      <c r="M208" s="323">
        <v>48.595489999999998</v>
      </c>
      <c r="N208" s="1"/>
      <c r="O208" s="1"/>
    </row>
    <row r="209" spans="1:15" ht="12.75" customHeight="1">
      <c r="A209" s="30">
        <v>199</v>
      </c>
      <c r="B209" s="342" t="s">
        <v>121</v>
      </c>
      <c r="C209" s="323">
        <v>267.55</v>
      </c>
      <c r="D209" s="324">
        <v>268.3</v>
      </c>
      <c r="E209" s="324">
        <v>265.8</v>
      </c>
      <c r="F209" s="324">
        <v>264.05</v>
      </c>
      <c r="G209" s="324">
        <v>261.55</v>
      </c>
      <c r="H209" s="324">
        <v>270.05</v>
      </c>
      <c r="I209" s="324">
        <v>272.55</v>
      </c>
      <c r="J209" s="324">
        <v>274.3</v>
      </c>
      <c r="K209" s="323">
        <v>270.8</v>
      </c>
      <c r="L209" s="323">
        <v>266.55</v>
      </c>
      <c r="M209" s="323">
        <v>32.418840000000003</v>
      </c>
      <c r="N209" s="1"/>
      <c r="O209" s="1"/>
    </row>
    <row r="210" spans="1:15" ht="12.75" customHeight="1">
      <c r="A210" s="30">
        <v>200</v>
      </c>
      <c r="B210" s="342" t="s">
        <v>122</v>
      </c>
      <c r="C210" s="323">
        <v>1987.05</v>
      </c>
      <c r="D210" s="324">
        <v>1985.3166666666666</v>
      </c>
      <c r="E210" s="324">
        <v>1975.7833333333333</v>
      </c>
      <c r="F210" s="324">
        <v>1964.5166666666667</v>
      </c>
      <c r="G210" s="324">
        <v>1954.9833333333333</v>
      </c>
      <c r="H210" s="324">
        <v>1996.5833333333333</v>
      </c>
      <c r="I210" s="324">
        <v>2006.1166666666666</v>
      </c>
      <c r="J210" s="324">
        <v>2017.3833333333332</v>
      </c>
      <c r="K210" s="323">
        <v>1994.85</v>
      </c>
      <c r="L210" s="323">
        <v>1974.05</v>
      </c>
      <c r="M210" s="323">
        <v>12.491250000000001</v>
      </c>
      <c r="N210" s="1"/>
      <c r="O210" s="1"/>
    </row>
    <row r="211" spans="1:15" ht="12.75" customHeight="1">
      <c r="A211" s="30">
        <v>201</v>
      </c>
      <c r="B211" s="342" t="s">
        <v>262</v>
      </c>
      <c r="C211" s="323">
        <v>309.85000000000002</v>
      </c>
      <c r="D211" s="324">
        <v>309.5333333333333</v>
      </c>
      <c r="E211" s="324">
        <v>306.36666666666662</v>
      </c>
      <c r="F211" s="324">
        <v>302.88333333333333</v>
      </c>
      <c r="G211" s="324">
        <v>299.71666666666664</v>
      </c>
      <c r="H211" s="324">
        <v>313.01666666666659</v>
      </c>
      <c r="I211" s="324">
        <v>316.18333333333334</v>
      </c>
      <c r="J211" s="324">
        <v>319.66666666666657</v>
      </c>
      <c r="K211" s="323">
        <v>312.7</v>
      </c>
      <c r="L211" s="323">
        <v>306.05</v>
      </c>
      <c r="M211" s="323">
        <v>12.913460000000001</v>
      </c>
      <c r="N211" s="1"/>
      <c r="O211" s="1"/>
    </row>
    <row r="212" spans="1:15" ht="12.75" customHeight="1">
      <c r="A212" s="30">
        <v>202</v>
      </c>
      <c r="B212" s="342" t="s">
        <v>834</v>
      </c>
      <c r="C212" s="323">
        <v>708.25</v>
      </c>
      <c r="D212" s="324">
        <v>718.41666666666663</v>
      </c>
      <c r="E212" s="324">
        <v>692.83333333333326</v>
      </c>
      <c r="F212" s="324">
        <v>677.41666666666663</v>
      </c>
      <c r="G212" s="324">
        <v>651.83333333333326</v>
      </c>
      <c r="H212" s="324">
        <v>733.83333333333326</v>
      </c>
      <c r="I212" s="324">
        <v>759.41666666666652</v>
      </c>
      <c r="J212" s="324">
        <v>774.83333333333326</v>
      </c>
      <c r="K212" s="323">
        <v>744</v>
      </c>
      <c r="L212" s="323">
        <v>703</v>
      </c>
      <c r="M212" s="323">
        <v>0.70442000000000005</v>
      </c>
      <c r="N212" s="1"/>
      <c r="O212" s="1"/>
    </row>
    <row r="213" spans="1:15" ht="12.75" customHeight="1">
      <c r="A213" s="30">
        <v>203</v>
      </c>
      <c r="B213" s="342" t="s">
        <v>390</v>
      </c>
      <c r="C213" s="323">
        <v>38964.9</v>
      </c>
      <c r="D213" s="324">
        <v>38821.466666666667</v>
      </c>
      <c r="E213" s="324">
        <v>38153.433333333334</v>
      </c>
      <c r="F213" s="324">
        <v>37341.966666666667</v>
      </c>
      <c r="G213" s="324">
        <v>36673.933333333334</v>
      </c>
      <c r="H213" s="324">
        <v>39632.933333333334</v>
      </c>
      <c r="I213" s="324">
        <v>40300.966666666674</v>
      </c>
      <c r="J213" s="324">
        <v>41112.433333333334</v>
      </c>
      <c r="K213" s="323">
        <v>39489.5</v>
      </c>
      <c r="L213" s="323">
        <v>38010</v>
      </c>
      <c r="M213" s="323">
        <v>4.7210000000000002E-2</v>
      </c>
      <c r="N213" s="1"/>
      <c r="O213" s="1"/>
    </row>
    <row r="214" spans="1:15" ht="12.75" customHeight="1">
      <c r="A214" s="30">
        <v>204</v>
      </c>
      <c r="B214" s="342" t="s">
        <v>391</v>
      </c>
      <c r="C214" s="323">
        <v>33.5</v>
      </c>
      <c r="D214" s="324">
        <v>33.699999999999996</v>
      </c>
      <c r="E214" s="324">
        <v>33.199999999999989</v>
      </c>
      <c r="F214" s="324">
        <v>32.899999999999991</v>
      </c>
      <c r="G214" s="324">
        <v>32.399999999999984</v>
      </c>
      <c r="H214" s="324">
        <v>33.999999999999993</v>
      </c>
      <c r="I214" s="324">
        <v>34.500000000000007</v>
      </c>
      <c r="J214" s="324">
        <v>34.799999999999997</v>
      </c>
      <c r="K214" s="323">
        <v>34.200000000000003</v>
      </c>
      <c r="L214" s="323">
        <v>33.4</v>
      </c>
      <c r="M214" s="323">
        <v>21.82742</v>
      </c>
      <c r="N214" s="1"/>
      <c r="O214" s="1"/>
    </row>
    <row r="215" spans="1:15" ht="12.75" customHeight="1">
      <c r="A215" s="30">
        <v>205</v>
      </c>
      <c r="B215" s="342" t="s">
        <v>403</v>
      </c>
      <c r="C215" s="323">
        <v>101.95</v>
      </c>
      <c r="D215" s="324">
        <v>102.39999999999999</v>
      </c>
      <c r="E215" s="324">
        <v>100.34999999999998</v>
      </c>
      <c r="F215" s="324">
        <v>98.749999999999986</v>
      </c>
      <c r="G215" s="324">
        <v>96.699999999999974</v>
      </c>
      <c r="H215" s="324">
        <v>103.99999999999999</v>
      </c>
      <c r="I215" s="324">
        <v>106.05</v>
      </c>
      <c r="J215" s="324">
        <v>107.64999999999999</v>
      </c>
      <c r="K215" s="323">
        <v>104.45</v>
      </c>
      <c r="L215" s="323">
        <v>100.8</v>
      </c>
      <c r="M215" s="323">
        <v>162.65262000000001</v>
      </c>
      <c r="N215" s="1"/>
      <c r="O215" s="1"/>
    </row>
    <row r="216" spans="1:15" ht="12.75" customHeight="1">
      <c r="A216" s="30">
        <v>206</v>
      </c>
      <c r="B216" s="342" t="s">
        <v>123</v>
      </c>
      <c r="C216" s="323">
        <v>160.1</v>
      </c>
      <c r="D216" s="324">
        <v>159.4</v>
      </c>
      <c r="E216" s="324">
        <v>154.4</v>
      </c>
      <c r="F216" s="324">
        <v>148.69999999999999</v>
      </c>
      <c r="G216" s="324">
        <v>143.69999999999999</v>
      </c>
      <c r="H216" s="324">
        <v>165.10000000000002</v>
      </c>
      <c r="I216" s="324">
        <v>170.10000000000002</v>
      </c>
      <c r="J216" s="324">
        <v>175.80000000000004</v>
      </c>
      <c r="K216" s="323">
        <v>164.4</v>
      </c>
      <c r="L216" s="323">
        <v>153.69999999999999</v>
      </c>
      <c r="M216" s="323">
        <v>272.37027999999998</v>
      </c>
      <c r="N216" s="1"/>
      <c r="O216" s="1"/>
    </row>
    <row r="217" spans="1:15" ht="12.75" customHeight="1">
      <c r="A217" s="30">
        <v>207</v>
      </c>
      <c r="B217" s="342" t="s">
        <v>124</v>
      </c>
      <c r="C217" s="323">
        <v>715.3</v>
      </c>
      <c r="D217" s="324">
        <v>712.69999999999993</v>
      </c>
      <c r="E217" s="324">
        <v>708.44999999999982</v>
      </c>
      <c r="F217" s="324">
        <v>701.59999999999991</v>
      </c>
      <c r="G217" s="324">
        <v>697.3499999999998</v>
      </c>
      <c r="H217" s="324">
        <v>719.54999999999984</v>
      </c>
      <c r="I217" s="324">
        <v>723.80000000000007</v>
      </c>
      <c r="J217" s="324">
        <v>730.64999999999986</v>
      </c>
      <c r="K217" s="323">
        <v>716.95</v>
      </c>
      <c r="L217" s="323">
        <v>705.85</v>
      </c>
      <c r="M217" s="323">
        <v>114.89373999999999</v>
      </c>
      <c r="N217" s="1"/>
      <c r="O217" s="1"/>
    </row>
    <row r="218" spans="1:15" ht="12.75" customHeight="1">
      <c r="A218" s="30">
        <v>208</v>
      </c>
      <c r="B218" s="342" t="s">
        <v>125</v>
      </c>
      <c r="C218" s="323">
        <v>1275.8499999999999</v>
      </c>
      <c r="D218" s="324">
        <v>1274.6333333333334</v>
      </c>
      <c r="E218" s="324">
        <v>1264.8666666666668</v>
      </c>
      <c r="F218" s="324">
        <v>1253.8833333333334</v>
      </c>
      <c r="G218" s="324">
        <v>1244.1166666666668</v>
      </c>
      <c r="H218" s="324">
        <v>1285.6166666666668</v>
      </c>
      <c r="I218" s="324">
        <v>1295.3833333333337</v>
      </c>
      <c r="J218" s="324">
        <v>1306.3666666666668</v>
      </c>
      <c r="K218" s="323">
        <v>1284.4000000000001</v>
      </c>
      <c r="L218" s="323">
        <v>1263.6500000000001</v>
      </c>
      <c r="M218" s="323">
        <v>3.4908600000000001</v>
      </c>
      <c r="N218" s="1"/>
      <c r="O218" s="1"/>
    </row>
    <row r="219" spans="1:15" ht="12.75" customHeight="1">
      <c r="A219" s="30">
        <v>209</v>
      </c>
      <c r="B219" s="342" t="s">
        <v>126</v>
      </c>
      <c r="C219" s="323">
        <v>495.55</v>
      </c>
      <c r="D219" s="324">
        <v>490.16666666666669</v>
      </c>
      <c r="E219" s="324">
        <v>483.33333333333337</v>
      </c>
      <c r="F219" s="324">
        <v>471.11666666666667</v>
      </c>
      <c r="G219" s="324">
        <v>464.28333333333336</v>
      </c>
      <c r="H219" s="324">
        <v>502.38333333333338</v>
      </c>
      <c r="I219" s="324">
        <v>509.21666666666675</v>
      </c>
      <c r="J219" s="324">
        <v>521.43333333333339</v>
      </c>
      <c r="K219" s="323">
        <v>497</v>
      </c>
      <c r="L219" s="323">
        <v>477.95</v>
      </c>
      <c r="M219" s="323">
        <v>23.849360000000001</v>
      </c>
      <c r="N219" s="1"/>
      <c r="O219" s="1"/>
    </row>
    <row r="220" spans="1:15" ht="12.75" customHeight="1">
      <c r="A220" s="30">
        <v>210</v>
      </c>
      <c r="B220" s="342" t="s">
        <v>407</v>
      </c>
      <c r="C220" s="323">
        <v>150.5</v>
      </c>
      <c r="D220" s="324">
        <v>152.01666666666668</v>
      </c>
      <c r="E220" s="324">
        <v>146.98333333333335</v>
      </c>
      <c r="F220" s="324">
        <v>143.46666666666667</v>
      </c>
      <c r="G220" s="324">
        <v>138.43333333333334</v>
      </c>
      <c r="H220" s="324">
        <v>155.53333333333336</v>
      </c>
      <c r="I220" s="324">
        <v>160.56666666666672</v>
      </c>
      <c r="J220" s="324">
        <v>164.08333333333337</v>
      </c>
      <c r="K220" s="323">
        <v>157.05000000000001</v>
      </c>
      <c r="L220" s="323">
        <v>148.5</v>
      </c>
      <c r="M220" s="323">
        <v>14.79585</v>
      </c>
      <c r="N220" s="1"/>
      <c r="O220" s="1"/>
    </row>
    <row r="221" spans="1:15" ht="12.75" customHeight="1">
      <c r="A221" s="30">
        <v>211</v>
      </c>
      <c r="B221" s="342" t="s">
        <v>393</v>
      </c>
      <c r="C221" s="323">
        <v>42.75</v>
      </c>
      <c r="D221" s="324">
        <v>42.983333333333327</v>
      </c>
      <c r="E221" s="324">
        <v>41.266666666666652</v>
      </c>
      <c r="F221" s="324">
        <v>39.783333333333324</v>
      </c>
      <c r="G221" s="324">
        <v>38.066666666666649</v>
      </c>
      <c r="H221" s="324">
        <v>44.466666666666654</v>
      </c>
      <c r="I221" s="324">
        <v>46.183333333333337</v>
      </c>
      <c r="J221" s="324">
        <v>47.666666666666657</v>
      </c>
      <c r="K221" s="323">
        <v>44.7</v>
      </c>
      <c r="L221" s="323">
        <v>41.5</v>
      </c>
      <c r="M221" s="323">
        <v>60.329529999999998</v>
      </c>
      <c r="N221" s="1"/>
      <c r="O221" s="1"/>
    </row>
    <row r="222" spans="1:15" ht="12.75" customHeight="1">
      <c r="A222" s="30">
        <v>212</v>
      </c>
      <c r="B222" s="342" t="s">
        <v>127</v>
      </c>
      <c r="C222" s="323">
        <v>9.85</v>
      </c>
      <c r="D222" s="324">
        <v>9.9</v>
      </c>
      <c r="E222" s="324">
        <v>9.65</v>
      </c>
      <c r="F222" s="324">
        <v>9.4499999999999993</v>
      </c>
      <c r="G222" s="324">
        <v>9.1999999999999993</v>
      </c>
      <c r="H222" s="324">
        <v>10.100000000000001</v>
      </c>
      <c r="I222" s="324">
        <v>10.350000000000001</v>
      </c>
      <c r="J222" s="324">
        <v>10.550000000000002</v>
      </c>
      <c r="K222" s="323">
        <v>10.15</v>
      </c>
      <c r="L222" s="323">
        <v>9.6999999999999993</v>
      </c>
      <c r="M222" s="323">
        <v>2031.59086</v>
      </c>
      <c r="N222" s="1"/>
      <c r="O222" s="1"/>
    </row>
    <row r="223" spans="1:15" ht="12.75" customHeight="1">
      <c r="A223" s="30">
        <v>213</v>
      </c>
      <c r="B223" s="342" t="s">
        <v>394</v>
      </c>
      <c r="C223" s="323">
        <v>61.65</v>
      </c>
      <c r="D223" s="324">
        <v>62.016666666666659</v>
      </c>
      <c r="E223" s="324">
        <v>60.23333333333332</v>
      </c>
      <c r="F223" s="324">
        <v>58.816666666666663</v>
      </c>
      <c r="G223" s="324">
        <v>57.033333333333324</v>
      </c>
      <c r="H223" s="324">
        <v>63.433333333333316</v>
      </c>
      <c r="I223" s="324">
        <v>65.216666666666669</v>
      </c>
      <c r="J223" s="324">
        <v>66.633333333333312</v>
      </c>
      <c r="K223" s="323">
        <v>63.8</v>
      </c>
      <c r="L223" s="323">
        <v>60.6</v>
      </c>
      <c r="M223" s="323">
        <v>99.004670000000004</v>
      </c>
      <c r="N223" s="1"/>
      <c r="O223" s="1"/>
    </row>
    <row r="224" spans="1:15" ht="12.75" customHeight="1">
      <c r="A224" s="30">
        <v>214</v>
      </c>
      <c r="B224" s="342" t="s">
        <v>128</v>
      </c>
      <c r="C224" s="323">
        <v>37.9</v>
      </c>
      <c r="D224" s="324">
        <v>38.200000000000003</v>
      </c>
      <c r="E224" s="324">
        <v>37.400000000000006</v>
      </c>
      <c r="F224" s="324">
        <v>36.900000000000006</v>
      </c>
      <c r="G224" s="324">
        <v>36.100000000000009</v>
      </c>
      <c r="H224" s="324">
        <v>38.700000000000003</v>
      </c>
      <c r="I224" s="324">
        <v>39.5</v>
      </c>
      <c r="J224" s="324">
        <v>40</v>
      </c>
      <c r="K224" s="323">
        <v>39</v>
      </c>
      <c r="L224" s="323">
        <v>37.700000000000003</v>
      </c>
      <c r="M224" s="323">
        <v>534.29939000000002</v>
      </c>
      <c r="N224" s="1"/>
      <c r="O224" s="1"/>
    </row>
    <row r="225" spans="1:15" ht="12.75" customHeight="1">
      <c r="A225" s="30">
        <v>215</v>
      </c>
      <c r="B225" s="342" t="s">
        <v>405</v>
      </c>
      <c r="C225" s="323">
        <v>225.35</v>
      </c>
      <c r="D225" s="324">
        <v>227.41666666666666</v>
      </c>
      <c r="E225" s="324">
        <v>222.43333333333331</v>
      </c>
      <c r="F225" s="324">
        <v>219.51666666666665</v>
      </c>
      <c r="G225" s="324">
        <v>214.5333333333333</v>
      </c>
      <c r="H225" s="324">
        <v>230.33333333333331</v>
      </c>
      <c r="I225" s="324">
        <v>235.31666666666666</v>
      </c>
      <c r="J225" s="324">
        <v>238.23333333333332</v>
      </c>
      <c r="K225" s="323">
        <v>232.4</v>
      </c>
      <c r="L225" s="323">
        <v>224.5</v>
      </c>
      <c r="M225" s="323">
        <v>53.762479999999996</v>
      </c>
      <c r="N225" s="1"/>
      <c r="O225" s="1"/>
    </row>
    <row r="226" spans="1:15" ht="12.75" customHeight="1">
      <c r="A226" s="30">
        <v>216</v>
      </c>
      <c r="B226" s="342" t="s">
        <v>395</v>
      </c>
      <c r="C226" s="323">
        <v>1001.75</v>
      </c>
      <c r="D226" s="324">
        <v>996.4</v>
      </c>
      <c r="E226" s="324">
        <v>962.8</v>
      </c>
      <c r="F226" s="324">
        <v>923.85</v>
      </c>
      <c r="G226" s="324">
        <v>890.25</v>
      </c>
      <c r="H226" s="324">
        <v>1035.3499999999999</v>
      </c>
      <c r="I226" s="324">
        <v>1068.95</v>
      </c>
      <c r="J226" s="324">
        <v>1107.8999999999999</v>
      </c>
      <c r="K226" s="323">
        <v>1030</v>
      </c>
      <c r="L226" s="323">
        <v>957.45</v>
      </c>
      <c r="M226" s="323">
        <v>1.3917200000000001</v>
      </c>
      <c r="N226" s="1"/>
      <c r="O226" s="1"/>
    </row>
    <row r="227" spans="1:15" ht="12.75" customHeight="1">
      <c r="A227" s="30">
        <v>217</v>
      </c>
      <c r="B227" s="342" t="s">
        <v>129</v>
      </c>
      <c r="C227" s="323">
        <v>369.2</v>
      </c>
      <c r="D227" s="324">
        <v>370.66666666666669</v>
      </c>
      <c r="E227" s="324">
        <v>365.63333333333338</v>
      </c>
      <c r="F227" s="324">
        <v>362.06666666666672</v>
      </c>
      <c r="G227" s="324">
        <v>357.03333333333342</v>
      </c>
      <c r="H227" s="324">
        <v>374.23333333333335</v>
      </c>
      <c r="I227" s="324">
        <v>379.26666666666665</v>
      </c>
      <c r="J227" s="324">
        <v>382.83333333333331</v>
      </c>
      <c r="K227" s="323">
        <v>375.7</v>
      </c>
      <c r="L227" s="323">
        <v>367.1</v>
      </c>
      <c r="M227" s="323">
        <v>26.267710000000001</v>
      </c>
      <c r="N227" s="1"/>
      <c r="O227" s="1"/>
    </row>
    <row r="228" spans="1:15" ht="12.75" customHeight="1">
      <c r="A228" s="30">
        <v>218</v>
      </c>
      <c r="B228" s="342" t="s">
        <v>396</v>
      </c>
      <c r="C228" s="323">
        <v>287.85000000000002</v>
      </c>
      <c r="D228" s="324">
        <v>284.3</v>
      </c>
      <c r="E228" s="324">
        <v>276.15000000000003</v>
      </c>
      <c r="F228" s="324">
        <v>264.45000000000005</v>
      </c>
      <c r="G228" s="324">
        <v>256.30000000000007</v>
      </c>
      <c r="H228" s="324">
        <v>296</v>
      </c>
      <c r="I228" s="324">
        <v>304.14999999999998</v>
      </c>
      <c r="J228" s="324">
        <v>315.84999999999997</v>
      </c>
      <c r="K228" s="323">
        <v>292.45</v>
      </c>
      <c r="L228" s="323">
        <v>272.60000000000002</v>
      </c>
      <c r="M228" s="323">
        <v>23.166930000000001</v>
      </c>
      <c r="N228" s="1"/>
      <c r="O228" s="1"/>
    </row>
    <row r="229" spans="1:15" ht="12.75" customHeight="1">
      <c r="A229" s="30">
        <v>219</v>
      </c>
      <c r="B229" s="342" t="s">
        <v>397</v>
      </c>
      <c r="C229" s="323">
        <v>1663.15</v>
      </c>
      <c r="D229" s="324">
        <v>1660.8833333333334</v>
      </c>
      <c r="E229" s="324">
        <v>1633.3166666666668</v>
      </c>
      <c r="F229" s="324">
        <v>1603.4833333333333</v>
      </c>
      <c r="G229" s="324">
        <v>1575.9166666666667</v>
      </c>
      <c r="H229" s="324">
        <v>1690.7166666666669</v>
      </c>
      <c r="I229" s="324">
        <v>1718.2833333333335</v>
      </c>
      <c r="J229" s="324">
        <v>1748.116666666667</v>
      </c>
      <c r="K229" s="323">
        <v>1688.45</v>
      </c>
      <c r="L229" s="323">
        <v>1631.05</v>
      </c>
      <c r="M229" s="323">
        <v>0.54281000000000001</v>
      </c>
      <c r="N229" s="1"/>
      <c r="O229" s="1"/>
    </row>
    <row r="230" spans="1:15" ht="12.75" customHeight="1">
      <c r="A230" s="30">
        <v>220</v>
      </c>
      <c r="B230" s="342" t="s">
        <v>130</v>
      </c>
      <c r="C230" s="323">
        <v>240.65</v>
      </c>
      <c r="D230" s="324">
        <v>236.48333333333335</v>
      </c>
      <c r="E230" s="324">
        <v>231.4666666666667</v>
      </c>
      <c r="F230" s="324">
        <v>222.28333333333336</v>
      </c>
      <c r="G230" s="324">
        <v>217.26666666666671</v>
      </c>
      <c r="H230" s="324">
        <v>245.66666666666669</v>
      </c>
      <c r="I230" s="324">
        <v>250.68333333333334</v>
      </c>
      <c r="J230" s="324">
        <v>259.86666666666667</v>
      </c>
      <c r="K230" s="323">
        <v>241.5</v>
      </c>
      <c r="L230" s="323">
        <v>227.3</v>
      </c>
      <c r="M230" s="323">
        <v>155.71563</v>
      </c>
      <c r="N230" s="1"/>
      <c r="O230" s="1"/>
    </row>
    <row r="231" spans="1:15" ht="12.75" customHeight="1">
      <c r="A231" s="30">
        <v>221</v>
      </c>
      <c r="B231" s="342" t="s">
        <v>402</v>
      </c>
      <c r="C231" s="323">
        <v>209.4</v>
      </c>
      <c r="D231" s="324">
        <v>210.58333333333334</v>
      </c>
      <c r="E231" s="324">
        <v>205.36666666666667</v>
      </c>
      <c r="F231" s="324">
        <v>201.33333333333334</v>
      </c>
      <c r="G231" s="324">
        <v>196.11666666666667</v>
      </c>
      <c r="H231" s="324">
        <v>214.61666666666667</v>
      </c>
      <c r="I231" s="324">
        <v>219.83333333333331</v>
      </c>
      <c r="J231" s="324">
        <v>223.86666666666667</v>
      </c>
      <c r="K231" s="323">
        <v>215.8</v>
      </c>
      <c r="L231" s="323">
        <v>206.55</v>
      </c>
      <c r="M231" s="323">
        <v>58.374980000000001</v>
      </c>
      <c r="N231" s="1"/>
      <c r="O231" s="1"/>
    </row>
    <row r="232" spans="1:15" ht="12.75" customHeight="1">
      <c r="A232" s="30">
        <v>222</v>
      </c>
      <c r="B232" s="342" t="s">
        <v>264</v>
      </c>
      <c r="C232" s="323">
        <v>4302.3999999999996</v>
      </c>
      <c r="D232" s="324">
        <v>4331.6333333333332</v>
      </c>
      <c r="E232" s="324">
        <v>4255.7666666666664</v>
      </c>
      <c r="F232" s="324">
        <v>4209.1333333333332</v>
      </c>
      <c r="G232" s="324">
        <v>4133.2666666666664</v>
      </c>
      <c r="H232" s="324">
        <v>4378.2666666666664</v>
      </c>
      <c r="I232" s="324">
        <v>4454.1333333333332</v>
      </c>
      <c r="J232" s="324">
        <v>4500.7666666666664</v>
      </c>
      <c r="K232" s="323">
        <v>4407.5</v>
      </c>
      <c r="L232" s="323">
        <v>4285</v>
      </c>
      <c r="M232" s="323">
        <v>1.12978</v>
      </c>
      <c r="N232" s="1"/>
      <c r="O232" s="1"/>
    </row>
    <row r="233" spans="1:15" ht="12.75" customHeight="1">
      <c r="A233" s="30">
        <v>223</v>
      </c>
      <c r="B233" s="342" t="s">
        <v>404</v>
      </c>
      <c r="C233" s="323">
        <v>148.1</v>
      </c>
      <c r="D233" s="324">
        <v>148.86666666666667</v>
      </c>
      <c r="E233" s="324">
        <v>146.23333333333335</v>
      </c>
      <c r="F233" s="324">
        <v>144.36666666666667</v>
      </c>
      <c r="G233" s="324">
        <v>141.73333333333335</v>
      </c>
      <c r="H233" s="324">
        <v>150.73333333333335</v>
      </c>
      <c r="I233" s="324">
        <v>153.36666666666667</v>
      </c>
      <c r="J233" s="324">
        <v>155.23333333333335</v>
      </c>
      <c r="K233" s="323">
        <v>151.5</v>
      </c>
      <c r="L233" s="323">
        <v>147</v>
      </c>
      <c r="M233" s="323">
        <v>11.090070000000001</v>
      </c>
      <c r="N233" s="1"/>
      <c r="O233" s="1"/>
    </row>
    <row r="234" spans="1:15" ht="12.75" customHeight="1">
      <c r="A234" s="30">
        <v>224</v>
      </c>
      <c r="B234" s="342" t="s">
        <v>131</v>
      </c>
      <c r="C234" s="323">
        <v>1963.15</v>
      </c>
      <c r="D234" s="324">
        <v>1977.6833333333332</v>
      </c>
      <c r="E234" s="324">
        <v>1935.5666666666664</v>
      </c>
      <c r="F234" s="324">
        <v>1907.9833333333331</v>
      </c>
      <c r="G234" s="324">
        <v>1865.8666666666663</v>
      </c>
      <c r="H234" s="324">
        <v>2005.2666666666664</v>
      </c>
      <c r="I234" s="324">
        <v>2047.3833333333332</v>
      </c>
      <c r="J234" s="324">
        <v>2074.9666666666662</v>
      </c>
      <c r="K234" s="323">
        <v>2019.8</v>
      </c>
      <c r="L234" s="323">
        <v>1950.1</v>
      </c>
      <c r="M234" s="323">
        <v>11.76404</v>
      </c>
      <c r="N234" s="1"/>
      <c r="O234" s="1"/>
    </row>
    <row r="235" spans="1:15" ht="12.75" customHeight="1">
      <c r="A235" s="30">
        <v>225</v>
      </c>
      <c r="B235" s="342" t="s">
        <v>835</v>
      </c>
      <c r="C235" s="323">
        <v>1507.65</v>
      </c>
      <c r="D235" s="324">
        <v>1539.5666666666668</v>
      </c>
      <c r="E235" s="324">
        <v>1469.2333333333336</v>
      </c>
      <c r="F235" s="324">
        <v>1430.8166666666668</v>
      </c>
      <c r="G235" s="324">
        <v>1360.4833333333336</v>
      </c>
      <c r="H235" s="324">
        <v>1577.9833333333336</v>
      </c>
      <c r="I235" s="324">
        <v>1648.3166666666671</v>
      </c>
      <c r="J235" s="324">
        <v>1686.7333333333336</v>
      </c>
      <c r="K235" s="323">
        <v>1609.9</v>
      </c>
      <c r="L235" s="323">
        <v>1501.15</v>
      </c>
      <c r="M235" s="323">
        <v>0.45762999999999998</v>
      </c>
      <c r="N235" s="1"/>
      <c r="O235" s="1"/>
    </row>
    <row r="236" spans="1:15" ht="12.75" customHeight="1">
      <c r="A236" s="30">
        <v>226</v>
      </c>
      <c r="B236" s="342" t="s">
        <v>408</v>
      </c>
      <c r="C236" s="323">
        <v>365.8</v>
      </c>
      <c r="D236" s="324">
        <v>368.36666666666662</v>
      </c>
      <c r="E236" s="324">
        <v>360.43333333333322</v>
      </c>
      <c r="F236" s="324">
        <v>355.06666666666661</v>
      </c>
      <c r="G236" s="324">
        <v>347.13333333333321</v>
      </c>
      <c r="H236" s="324">
        <v>373.73333333333323</v>
      </c>
      <c r="I236" s="324">
        <v>381.66666666666663</v>
      </c>
      <c r="J236" s="324">
        <v>387.03333333333325</v>
      </c>
      <c r="K236" s="323">
        <v>376.3</v>
      </c>
      <c r="L236" s="323">
        <v>363</v>
      </c>
      <c r="M236" s="323">
        <v>1.2257100000000001</v>
      </c>
      <c r="N236" s="1"/>
      <c r="O236" s="1"/>
    </row>
    <row r="237" spans="1:15" ht="12.75" customHeight="1">
      <c r="A237" s="30">
        <v>227</v>
      </c>
      <c r="B237" s="342" t="s">
        <v>132</v>
      </c>
      <c r="C237" s="323">
        <v>929.15</v>
      </c>
      <c r="D237" s="324">
        <v>931.68333333333339</v>
      </c>
      <c r="E237" s="324">
        <v>918.86666666666679</v>
      </c>
      <c r="F237" s="324">
        <v>908.58333333333337</v>
      </c>
      <c r="G237" s="324">
        <v>895.76666666666677</v>
      </c>
      <c r="H237" s="324">
        <v>941.96666666666681</v>
      </c>
      <c r="I237" s="324">
        <v>954.78333333333342</v>
      </c>
      <c r="J237" s="324">
        <v>965.06666666666683</v>
      </c>
      <c r="K237" s="323">
        <v>944.5</v>
      </c>
      <c r="L237" s="323">
        <v>921.4</v>
      </c>
      <c r="M237" s="323">
        <v>33.515619999999998</v>
      </c>
      <c r="N237" s="1"/>
      <c r="O237" s="1"/>
    </row>
    <row r="238" spans="1:15" ht="12.75" customHeight="1">
      <c r="A238" s="30">
        <v>228</v>
      </c>
      <c r="B238" s="342" t="s">
        <v>133</v>
      </c>
      <c r="C238" s="323">
        <v>215.1</v>
      </c>
      <c r="D238" s="324">
        <v>210.45000000000002</v>
      </c>
      <c r="E238" s="324">
        <v>204.15000000000003</v>
      </c>
      <c r="F238" s="324">
        <v>193.20000000000002</v>
      </c>
      <c r="G238" s="324">
        <v>186.90000000000003</v>
      </c>
      <c r="H238" s="324">
        <v>221.40000000000003</v>
      </c>
      <c r="I238" s="324">
        <v>227.70000000000005</v>
      </c>
      <c r="J238" s="324">
        <v>238.65000000000003</v>
      </c>
      <c r="K238" s="323">
        <v>216.75</v>
      </c>
      <c r="L238" s="323">
        <v>199.5</v>
      </c>
      <c r="M238" s="323">
        <v>172.96191999999999</v>
      </c>
      <c r="N238" s="1"/>
      <c r="O238" s="1"/>
    </row>
    <row r="239" spans="1:15" ht="12.75" customHeight="1">
      <c r="A239" s="30">
        <v>229</v>
      </c>
      <c r="B239" s="342" t="s">
        <v>409</v>
      </c>
      <c r="C239" s="323">
        <v>19.149999999999999</v>
      </c>
      <c r="D239" s="324">
        <v>19.366666666666664</v>
      </c>
      <c r="E239" s="324">
        <v>18.733333333333327</v>
      </c>
      <c r="F239" s="324">
        <v>18.316666666666663</v>
      </c>
      <c r="G239" s="324">
        <v>17.683333333333326</v>
      </c>
      <c r="H239" s="324">
        <v>19.783333333333328</v>
      </c>
      <c r="I239" s="324">
        <v>20.416666666666661</v>
      </c>
      <c r="J239" s="324">
        <v>20.833333333333329</v>
      </c>
      <c r="K239" s="323">
        <v>20</v>
      </c>
      <c r="L239" s="323">
        <v>18.95</v>
      </c>
      <c r="M239" s="323">
        <v>68.253460000000004</v>
      </c>
      <c r="N239" s="1"/>
      <c r="O239" s="1"/>
    </row>
    <row r="240" spans="1:15" ht="12.75" customHeight="1">
      <c r="A240" s="30">
        <v>230</v>
      </c>
      <c r="B240" s="342" t="s">
        <v>134</v>
      </c>
      <c r="C240" s="323">
        <v>1886</v>
      </c>
      <c r="D240" s="324">
        <v>1878.6499999999999</v>
      </c>
      <c r="E240" s="324">
        <v>1867.8999999999996</v>
      </c>
      <c r="F240" s="324">
        <v>1849.7999999999997</v>
      </c>
      <c r="G240" s="324">
        <v>1839.0499999999995</v>
      </c>
      <c r="H240" s="324">
        <v>1896.7499999999998</v>
      </c>
      <c r="I240" s="324">
        <v>1907.5000000000002</v>
      </c>
      <c r="J240" s="324">
        <v>1925.6</v>
      </c>
      <c r="K240" s="323">
        <v>1889.4</v>
      </c>
      <c r="L240" s="323">
        <v>1860.55</v>
      </c>
      <c r="M240" s="323">
        <v>39.177849999999999</v>
      </c>
      <c r="N240" s="1"/>
      <c r="O240" s="1"/>
    </row>
    <row r="241" spans="1:15" ht="12.75" customHeight="1">
      <c r="A241" s="30">
        <v>231</v>
      </c>
      <c r="B241" s="342" t="s">
        <v>410</v>
      </c>
      <c r="C241" s="323">
        <v>1663.05</v>
      </c>
      <c r="D241" s="324">
        <v>1665.9666666666665</v>
      </c>
      <c r="E241" s="324">
        <v>1612.083333333333</v>
      </c>
      <c r="F241" s="324">
        <v>1561.1166666666666</v>
      </c>
      <c r="G241" s="324">
        <v>1507.2333333333331</v>
      </c>
      <c r="H241" s="324">
        <v>1716.9333333333329</v>
      </c>
      <c r="I241" s="324">
        <v>1770.8166666666666</v>
      </c>
      <c r="J241" s="324">
        <v>1821.7833333333328</v>
      </c>
      <c r="K241" s="323">
        <v>1719.85</v>
      </c>
      <c r="L241" s="323">
        <v>1615</v>
      </c>
      <c r="M241" s="323">
        <v>1.1281399999999999</v>
      </c>
      <c r="N241" s="1"/>
      <c r="O241" s="1"/>
    </row>
    <row r="242" spans="1:15" ht="12.75" customHeight="1">
      <c r="A242" s="30">
        <v>232</v>
      </c>
      <c r="B242" s="342" t="s">
        <v>411</v>
      </c>
      <c r="C242" s="323">
        <v>511</v>
      </c>
      <c r="D242" s="324">
        <v>516.0333333333333</v>
      </c>
      <c r="E242" s="324">
        <v>490.06666666666661</v>
      </c>
      <c r="F242" s="324">
        <v>469.13333333333333</v>
      </c>
      <c r="G242" s="324">
        <v>443.16666666666663</v>
      </c>
      <c r="H242" s="324">
        <v>536.96666666666658</v>
      </c>
      <c r="I242" s="324">
        <v>562.93333333333328</v>
      </c>
      <c r="J242" s="324">
        <v>583.86666666666656</v>
      </c>
      <c r="K242" s="323">
        <v>542</v>
      </c>
      <c r="L242" s="323">
        <v>495.1</v>
      </c>
      <c r="M242" s="323">
        <v>38.854379999999999</v>
      </c>
      <c r="N242" s="1"/>
      <c r="O242" s="1"/>
    </row>
    <row r="243" spans="1:15" ht="12.75" customHeight="1">
      <c r="A243" s="30">
        <v>233</v>
      </c>
      <c r="B243" s="342" t="s">
        <v>412</v>
      </c>
      <c r="C243" s="323">
        <v>903.6</v>
      </c>
      <c r="D243" s="324">
        <v>890.68333333333339</v>
      </c>
      <c r="E243" s="324">
        <v>867.91666666666674</v>
      </c>
      <c r="F243" s="324">
        <v>832.23333333333335</v>
      </c>
      <c r="G243" s="324">
        <v>809.4666666666667</v>
      </c>
      <c r="H243" s="324">
        <v>926.36666666666679</v>
      </c>
      <c r="I243" s="324">
        <v>949.13333333333344</v>
      </c>
      <c r="J243" s="324">
        <v>984.81666666666683</v>
      </c>
      <c r="K243" s="323">
        <v>913.45</v>
      </c>
      <c r="L243" s="323">
        <v>855</v>
      </c>
      <c r="M243" s="323">
        <v>20.02872</v>
      </c>
      <c r="N243" s="1"/>
      <c r="O243" s="1"/>
    </row>
    <row r="244" spans="1:15" ht="12.75" customHeight="1">
      <c r="A244" s="30">
        <v>234</v>
      </c>
      <c r="B244" s="342" t="s">
        <v>406</v>
      </c>
      <c r="C244" s="323">
        <v>17.2</v>
      </c>
      <c r="D244" s="324">
        <v>17.366666666666667</v>
      </c>
      <c r="E244" s="324">
        <v>16.933333333333334</v>
      </c>
      <c r="F244" s="324">
        <v>16.666666666666668</v>
      </c>
      <c r="G244" s="324">
        <v>16.233333333333334</v>
      </c>
      <c r="H244" s="324">
        <v>17.633333333333333</v>
      </c>
      <c r="I244" s="324">
        <v>18.06666666666667</v>
      </c>
      <c r="J244" s="324">
        <v>18.333333333333332</v>
      </c>
      <c r="K244" s="323">
        <v>17.8</v>
      </c>
      <c r="L244" s="323">
        <v>17.100000000000001</v>
      </c>
      <c r="M244" s="323">
        <v>27.175840000000001</v>
      </c>
      <c r="N244" s="1"/>
      <c r="O244" s="1"/>
    </row>
    <row r="245" spans="1:15" ht="12.75" customHeight="1">
      <c r="A245" s="30">
        <v>235</v>
      </c>
      <c r="B245" s="342" t="s">
        <v>135</v>
      </c>
      <c r="C245" s="323">
        <v>118.3</v>
      </c>
      <c r="D245" s="324">
        <v>119.2</v>
      </c>
      <c r="E245" s="324">
        <v>117.10000000000001</v>
      </c>
      <c r="F245" s="324">
        <v>115.9</v>
      </c>
      <c r="G245" s="324">
        <v>113.80000000000001</v>
      </c>
      <c r="H245" s="324">
        <v>120.4</v>
      </c>
      <c r="I245" s="324">
        <v>122.5</v>
      </c>
      <c r="J245" s="324">
        <v>123.7</v>
      </c>
      <c r="K245" s="323">
        <v>121.3</v>
      </c>
      <c r="L245" s="323">
        <v>118</v>
      </c>
      <c r="M245" s="323">
        <v>97.513829999999999</v>
      </c>
      <c r="N245" s="1"/>
      <c r="O245" s="1"/>
    </row>
    <row r="246" spans="1:15" ht="12.75" customHeight="1">
      <c r="A246" s="30">
        <v>236</v>
      </c>
      <c r="B246" s="342" t="s">
        <v>398</v>
      </c>
      <c r="C246" s="323">
        <v>368.65</v>
      </c>
      <c r="D246" s="324">
        <v>372.16666666666669</v>
      </c>
      <c r="E246" s="324">
        <v>356.48333333333335</v>
      </c>
      <c r="F246" s="324">
        <v>344.31666666666666</v>
      </c>
      <c r="G246" s="324">
        <v>328.63333333333333</v>
      </c>
      <c r="H246" s="324">
        <v>384.33333333333337</v>
      </c>
      <c r="I246" s="324">
        <v>400.01666666666665</v>
      </c>
      <c r="J246" s="324">
        <v>412.18333333333339</v>
      </c>
      <c r="K246" s="323">
        <v>387.85</v>
      </c>
      <c r="L246" s="323">
        <v>360</v>
      </c>
      <c r="M246" s="323">
        <v>5.6540400000000002</v>
      </c>
      <c r="N246" s="1"/>
      <c r="O246" s="1"/>
    </row>
    <row r="247" spans="1:15" ht="12.75" customHeight="1">
      <c r="A247" s="30">
        <v>237</v>
      </c>
      <c r="B247" s="342" t="s">
        <v>265</v>
      </c>
      <c r="C247" s="323">
        <v>1059.2</v>
      </c>
      <c r="D247" s="324">
        <v>1040.7</v>
      </c>
      <c r="E247" s="324">
        <v>1018.5</v>
      </c>
      <c r="F247" s="324">
        <v>977.8</v>
      </c>
      <c r="G247" s="324">
        <v>955.59999999999991</v>
      </c>
      <c r="H247" s="324">
        <v>1081.4000000000001</v>
      </c>
      <c r="I247" s="324">
        <v>1103.6000000000004</v>
      </c>
      <c r="J247" s="324">
        <v>1144.3000000000002</v>
      </c>
      <c r="K247" s="323">
        <v>1062.9000000000001</v>
      </c>
      <c r="L247" s="323">
        <v>1000</v>
      </c>
      <c r="M247" s="323">
        <v>12.34599</v>
      </c>
      <c r="N247" s="1"/>
      <c r="O247" s="1"/>
    </row>
    <row r="248" spans="1:15" ht="12.75" customHeight="1">
      <c r="A248" s="30">
        <v>238</v>
      </c>
      <c r="B248" s="342" t="s">
        <v>399</v>
      </c>
      <c r="C248" s="323">
        <v>251.15</v>
      </c>
      <c r="D248" s="324">
        <v>247.81666666666669</v>
      </c>
      <c r="E248" s="324">
        <v>244.13333333333338</v>
      </c>
      <c r="F248" s="324">
        <v>237.1166666666667</v>
      </c>
      <c r="G248" s="324">
        <v>233.43333333333339</v>
      </c>
      <c r="H248" s="324">
        <v>254.83333333333337</v>
      </c>
      <c r="I248" s="324">
        <v>258.51666666666671</v>
      </c>
      <c r="J248" s="324">
        <v>265.53333333333336</v>
      </c>
      <c r="K248" s="323">
        <v>251.5</v>
      </c>
      <c r="L248" s="323">
        <v>240.8</v>
      </c>
      <c r="M248" s="323">
        <v>25.241710000000001</v>
      </c>
      <c r="N248" s="1"/>
      <c r="O248" s="1"/>
    </row>
    <row r="249" spans="1:15" ht="12.75" customHeight="1">
      <c r="A249" s="30">
        <v>239</v>
      </c>
      <c r="B249" s="342" t="s">
        <v>400</v>
      </c>
      <c r="C249" s="323">
        <v>39.950000000000003</v>
      </c>
      <c r="D249" s="324">
        <v>40.166666666666664</v>
      </c>
      <c r="E249" s="324">
        <v>39.633333333333326</v>
      </c>
      <c r="F249" s="324">
        <v>39.316666666666663</v>
      </c>
      <c r="G249" s="324">
        <v>38.783333333333324</v>
      </c>
      <c r="H249" s="324">
        <v>40.483333333333327</v>
      </c>
      <c r="I249" s="324">
        <v>41.016666666666673</v>
      </c>
      <c r="J249" s="324">
        <v>41.333333333333329</v>
      </c>
      <c r="K249" s="323">
        <v>40.700000000000003</v>
      </c>
      <c r="L249" s="323">
        <v>39.85</v>
      </c>
      <c r="M249" s="323">
        <v>15.88984</v>
      </c>
      <c r="N249" s="1"/>
      <c r="O249" s="1"/>
    </row>
    <row r="250" spans="1:15" ht="12.75" customHeight="1">
      <c r="A250" s="30">
        <v>240</v>
      </c>
      <c r="B250" s="342" t="s">
        <v>136</v>
      </c>
      <c r="C250" s="323">
        <v>767.6</v>
      </c>
      <c r="D250" s="324">
        <v>769.7833333333333</v>
      </c>
      <c r="E250" s="324">
        <v>763.81666666666661</v>
      </c>
      <c r="F250" s="324">
        <v>760.0333333333333</v>
      </c>
      <c r="G250" s="324">
        <v>754.06666666666661</v>
      </c>
      <c r="H250" s="324">
        <v>773.56666666666661</v>
      </c>
      <c r="I250" s="324">
        <v>779.5333333333333</v>
      </c>
      <c r="J250" s="324">
        <v>783.31666666666661</v>
      </c>
      <c r="K250" s="323">
        <v>775.75</v>
      </c>
      <c r="L250" s="323">
        <v>766</v>
      </c>
      <c r="M250" s="323">
        <v>24.963049999999999</v>
      </c>
      <c r="N250" s="1"/>
      <c r="O250" s="1"/>
    </row>
    <row r="251" spans="1:15" ht="12.75" customHeight="1">
      <c r="A251" s="30">
        <v>241</v>
      </c>
      <c r="B251" s="342" t="s">
        <v>828</v>
      </c>
      <c r="C251" s="323">
        <v>21.55</v>
      </c>
      <c r="D251" s="324">
        <v>21.666666666666668</v>
      </c>
      <c r="E251" s="324">
        <v>21.433333333333337</v>
      </c>
      <c r="F251" s="324">
        <v>21.31666666666667</v>
      </c>
      <c r="G251" s="324">
        <v>21.083333333333339</v>
      </c>
      <c r="H251" s="324">
        <v>21.783333333333335</v>
      </c>
      <c r="I251" s="324">
        <v>22.016666666666662</v>
      </c>
      <c r="J251" s="324">
        <v>22.133333333333333</v>
      </c>
      <c r="K251" s="323">
        <v>21.9</v>
      </c>
      <c r="L251" s="323">
        <v>21.55</v>
      </c>
      <c r="M251" s="323">
        <v>64.977919999999997</v>
      </c>
      <c r="N251" s="1"/>
      <c r="O251" s="1"/>
    </row>
    <row r="252" spans="1:15" ht="12.75" customHeight="1">
      <c r="A252" s="30">
        <v>242</v>
      </c>
      <c r="B252" s="342" t="s">
        <v>263</v>
      </c>
      <c r="C252" s="323">
        <v>615.65</v>
      </c>
      <c r="D252" s="324">
        <v>616.88333333333333</v>
      </c>
      <c r="E252" s="324">
        <v>608.76666666666665</v>
      </c>
      <c r="F252" s="324">
        <v>601.88333333333333</v>
      </c>
      <c r="G252" s="324">
        <v>593.76666666666665</v>
      </c>
      <c r="H252" s="324">
        <v>623.76666666666665</v>
      </c>
      <c r="I252" s="324">
        <v>631.88333333333321</v>
      </c>
      <c r="J252" s="324">
        <v>638.76666666666665</v>
      </c>
      <c r="K252" s="323">
        <v>625</v>
      </c>
      <c r="L252" s="323">
        <v>610</v>
      </c>
      <c r="M252" s="323">
        <v>3.8259099999999999</v>
      </c>
      <c r="N252" s="1"/>
      <c r="O252" s="1"/>
    </row>
    <row r="253" spans="1:15" ht="12.75" customHeight="1">
      <c r="A253" s="30">
        <v>243</v>
      </c>
      <c r="B253" s="342" t="s">
        <v>137</v>
      </c>
      <c r="C253" s="323">
        <v>254.6</v>
      </c>
      <c r="D253" s="324">
        <v>255.28333333333333</v>
      </c>
      <c r="E253" s="324">
        <v>253.06666666666666</v>
      </c>
      <c r="F253" s="324">
        <v>251.53333333333333</v>
      </c>
      <c r="G253" s="324">
        <v>249.31666666666666</v>
      </c>
      <c r="H253" s="324">
        <v>256.81666666666666</v>
      </c>
      <c r="I253" s="324">
        <v>259.0333333333333</v>
      </c>
      <c r="J253" s="324">
        <v>260.56666666666666</v>
      </c>
      <c r="K253" s="323">
        <v>257.5</v>
      </c>
      <c r="L253" s="323">
        <v>253.75</v>
      </c>
      <c r="M253" s="323">
        <v>181.22713999999999</v>
      </c>
      <c r="N253" s="1"/>
      <c r="O253" s="1"/>
    </row>
    <row r="254" spans="1:15" ht="12.75" customHeight="1">
      <c r="A254" s="30">
        <v>244</v>
      </c>
      <c r="B254" s="342" t="s">
        <v>401</v>
      </c>
      <c r="C254" s="323">
        <v>95.85</v>
      </c>
      <c r="D254" s="324">
        <v>96.850000000000009</v>
      </c>
      <c r="E254" s="324">
        <v>94.500000000000014</v>
      </c>
      <c r="F254" s="324">
        <v>93.15</v>
      </c>
      <c r="G254" s="324">
        <v>90.800000000000011</v>
      </c>
      <c r="H254" s="324">
        <v>98.200000000000017</v>
      </c>
      <c r="I254" s="324">
        <v>100.55000000000001</v>
      </c>
      <c r="J254" s="324">
        <v>101.90000000000002</v>
      </c>
      <c r="K254" s="323">
        <v>99.2</v>
      </c>
      <c r="L254" s="323">
        <v>95.5</v>
      </c>
      <c r="M254" s="323">
        <v>3.1981000000000002</v>
      </c>
      <c r="N254" s="1"/>
      <c r="O254" s="1"/>
    </row>
    <row r="255" spans="1:15" ht="12.75" customHeight="1">
      <c r="A255" s="30">
        <v>245</v>
      </c>
      <c r="B255" s="342" t="s">
        <v>419</v>
      </c>
      <c r="C255" s="323">
        <v>101.2</v>
      </c>
      <c r="D255" s="324">
        <v>100.90000000000002</v>
      </c>
      <c r="E255" s="324">
        <v>98.900000000000034</v>
      </c>
      <c r="F255" s="324">
        <v>96.600000000000009</v>
      </c>
      <c r="G255" s="324">
        <v>94.600000000000023</v>
      </c>
      <c r="H255" s="324">
        <v>103.20000000000005</v>
      </c>
      <c r="I255" s="324">
        <v>105.20000000000002</v>
      </c>
      <c r="J255" s="324">
        <v>107.50000000000006</v>
      </c>
      <c r="K255" s="323">
        <v>102.9</v>
      </c>
      <c r="L255" s="323">
        <v>98.6</v>
      </c>
      <c r="M255" s="323">
        <v>12.13334</v>
      </c>
      <c r="N255" s="1"/>
      <c r="O255" s="1"/>
    </row>
    <row r="256" spans="1:15" ht="12.75" customHeight="1">
      <c r="A256" s="30">
        <v>246</v>
      </c>
      <c r="B256" s="342" t="s">
        <v>413</v>
      </c>
      <c r="C256" s="323">
        <v>1561.3</v>
      </c>
      <c r="D256" s="324">
        <v>1555.6833333333334</v>
      </c>
      <c r="E256" s="324">
        <v>1536.3666666666668</v>
      </c>
      <c r="F256" s="324">
        <v>1511.4333333333334</v>
      </c>
      <c r="G256" s="324">
        <v>1492.1166666666668</v>
      </c>
      <c r="H256" s="324">
        <v>1580.6166666666668</v>
      </c>
      <c r="I256" s="324">
        <v>1599.9333333333334</v>
      </c>
      <c r="J256" s="324">
        <v>1624.8666666666668</v>
      </c>
      <c r="K256" s="323">
        <v>1575</v>
      </c>
      <c r="L256" s="323">
        <v>1530.75</v>
      </c>
      <c r="M256" s="323">
        <v>1.2343900000000001</v>
      </c>
      <c r="N256" s="1"/>
      <c r="O256" s="1"/>
    </row>
    <row r="257" spans="1:15" ht="12.75" customHeight="1">
      <c r="A257" s="30">
        <v>247</v>
      </c>
      <c r="B257" s="342" t="s">
        <v>423</v>
      </c>
      <c r="C257" s="323">
        <v>1781.5</v>
      </c>
      <c r="D257" s="324">
        <v>1784.8333333333333</v>
      </c>
      <c r="E257" s="324">
        <v>1771.6666666666665</v>
      </c>
      <c r="F257" s="324">
        <v>1761.8333333333333</v>
      </c>
      <c r="G257" s="324">
        <v>1748.6666666666665</v>
      </c>
      <c r="H257" s="324">
        <v>1794.6666666666665</v>
      </c>
      <c r="I257" s="324">
        <v>1807.833333333333</v>
      </c>
      <c r="J257" s="324">
        <v>1817.6666666666665</v>
      </c>
      <c r="K257" s="323">
        <v>1798</v>
      </c>
      <c r="L257" s="323">
        <v>1775</v>
      </c>
      <c r="M257" s="323">
        <v>0.19713</v>
      </c>
      <c r="N257" s="1"/>
      <c r="O257" s="1"/>
    </row>
    <row r="258" spans="1:15" ht="12.75" customHeight="1">
      <c r="A258" s="30">
        <v>248</v>
      </c>
      <c r="B258" s="342" t="s">
        <v>420</v>
      </c>
      <c r="C258" s="323">
        <v>88.75</v>
      </c>
      <c r="D258" s="324">
        <v>89.383333333333326</v>
      </c>
      <c r="E258" s="324">
        <v>87.416666666666657</v>
      </c>
      <c r="F258" s="324">
        <v>86.083333333333329</v>
      </c>
      <c r="G258" s="324">
        <v>84.11666666666666</v>
      </c>
      <c r="H258" s="324">
        <v>90.716666666666654</v>
      </c>
      <c r="I258" s="324">
        <v>92.683333333333323</v>
      </c>
      <c r="J258" s="324">
        <v>94.016666666666652</v>
      </c>
      <c r="K258" s="323">
        <v>91.35</v>
      </c>
      <c r="L258" s="323">
        <v>88.05</v>
      </c>
      <c r="M258" s="323">
        <v>19.993860000000002</v>
      </c>
      <c r="N258" s="1"/>
      <c r="O258" s="1"/>
    </row>
    <row r="259" spans="1:15" ht="12.75" customHeight="1">
      <c r="A259" s="30">
        <v>249</v>
      </c>
      <c r="B259" s="342" t="s">
        <v>138</v>
      </c>
      <c r="C259" s="323">
        <v>535.04999999999995</v>
      </c>
      <c r="D259" s="324">
        <v>531.4</v>
      </c>
      <c r="E259" s="324">
        <v>522.25</v>
      </c>
      <c r="F259" s="324">
        <v>509.45000000000005</v>
      </c>
      <c r="G259" s="324">
        <v>500.30000000000007</v>
      </c>
      <c r="H259" s="324">
        <v>544.19999999999993</v>
      </c>
      <c r="I259" s="324">
        <v>553.3499999999998</v>
      </c>
      <c r="J259" s="324">
        <v>566.14999999999986</v>
      </c>
      <c r="K259" s="323">
        <v>540.54999999999995</v>
      </c>
      <c r="L259" s="323">
        <v>518.6</v>
      </c>
      <c r="M259" s="323">
        <v>83.564940000000007</v>
      </c>
      <c r="N259" s="1"/>
      <c r="O259" s="1"/>
    </row>
    <row r="260" spans="1:15" ht="12.75" customHeight="1">
      <c r="A260" s="30">
        <v>250</v>
      </c>
      <c r="B260" s="342" t="s">
        <v>414</v>
      </c>
      <c r="C260" s="323">
        <v>2372.6999999999998</v>
      </c>
      <c r="D260" s="324">
        <v>2345.6833333333329</v>
      </c>
      <c r="E260" s="324">
        <v>2287.4166666666661</v>
      </c>
      <c r="F260" s="324">
        <v>2202.1333333333332</v>
      </c>
      <c r="G260" s="324">
        <v>2143.8666666666663</v>
      </c>
      <c r="H260" s="324">
        <v>2430.9666666666658</v>
      </c>
      <c r="I260" s="324">
        <v>2489.2333333333331</v>
      </c>
      <c r="J260" s="324">
        <v>2574.5166666666655</v>
      </c>
      <c r="K260" s="323">
        <v>2403.9499999999998</v>
      </c>
      <c r="L260" s="323">
        <v>2260.4</v>
      </c>
      <c r="M260" s="323">
        <v>6.3390300000000002</v>
      </c>
      <c r="N260" s="1"/>
      <c r="O260" s="1"/>
    </row>
    <row r="261" spans="1:15" ht="12.75" customHeight="1">
      <c r="A261" s="30">
        <v>251</v>
      </c>
      <c r="B261" s="342" t="s">
        <v>415</v>
      </c>
      <c r="C261" s="323">
        <v>443.4</v>
      </c>
      <c r="D261" s="324">
        <v>434.56666666666666</v>
      </c>
      <c r="E261" s="324">
        <v>422.7833333333333</v>
      </c>
      <c r="F261" s="324">
        <v>402.16666666666663</v>
      </c>
      <c r="G261" s="324">
        <v>390.38333333333327</v>
      </c>
      <c r="H261" s="324">
        <v>455.18333333333334</v>
      </c>
      <c r="I261" s="324">
        <v>466.96666666666675</v>
      </c>
      <c r="J261" s="324">
        <v>487.58333333333337</v>
      </c>
      <c r="K261" s="323">
        <v>446.35</v>
      </c>
      <c r="L261" s="323">
        <v>413.95</v>
      </c>
      <c r="M261" s="323">
        <v>6.3257000000000003</v>
      </c>
      <c r="N261" s="1"/>
      <c r="O261" s="1"/>
    </row>
    <row r="262" spans="1:15" ht="12.75" customHeight="1">
      <c r="A262" s="30">
        <v>252</v>
      </c>
      <c r="B262" s="342" t="s">
        <v>416</v>
      </c>
      <c r="C262" s="323">
        <v>308.05</v>
      </c>
      <c r="D262" s="324">
        <v>311.08333333333331</v>
      </c>
      <c r="E262" s="324">
        <v>303.16666666666663</v>
      </c>
      <c r="F262" s="324">
        <v>298.2833333333333</v>
      </c>
      <c r="G262" s="324">
        <v>290.36666666666662</v>
      </c>
      <c r="H262" s="324">
        <v>315.96666666666664</v>
      </c>
      <c r="I262" s="324">
        <v>323.88333333333327</v>
      </c>
      <c r="J262" s="324">
        <v>328.76666666666665</v>
      </c>
      <c r="K262" s="323">
        <v>319</v>
      </c>
      <c r="L262" s="323">
        <v>306.2</v>
      </c>
      <c r="M262" s="323">
        <v>16.458760000000002</v>
      </c>
      <c r="N262" s="1"/>
      <c r="O262" s="1"/>
    </row>
    <row r="263" spans="1:15" ht="12.75" customHeight="1">
      <c r="A263" s="30">
        <v>253</v>
      </c>
      <c r="B263" s="342" t="s">
        <v>417</v>
      </c>
      <c r="C263" s="323">
        <v>119.55</v>
      </c>
      <c r="D263" s="324">
        <v>119.40000000000002</v>
      </c>
      <c r="E263" s="324">
        <v>117.55000000000004</v>
      </c>
      <c r="F263" s="324">
        <v>115.55000000000003</v>
      </c>
      <c r="G263" s="324">
        <v>113.70000000000005</v>
      </c>
      <c r="H263" s="324">
        <v>121.40000000000003</v>
      </c>
      <c r="I263" s="324">
        <v>123.25000000000003</v>
      </c>
      <c r="J263" s="324">
        <v>125.25000000000003</v>
      </c>
      <c r="K263" s="323">
        <v>121.25</v>
      </c>
      <c r="L263" s="323">
        <v>117.4</v>
      </c>
      <c r="M263" s="323">
        <v>30.381229999999999</v>
      </c>
      <c r="N263" s="1"/>
      <c r="O263" s="1"/>
    </row>
    <row r="264" spans="1:15" ht="12.75" customHeight="1">
      <c r="A264" s="30">
        <v>254</v>
      </c>
      <c r="B264" s="342" t="s">
        <v>418</v>
      </c>
      <c r="C264" s="323">
        <v>65.7</v>
      </c>
      <c r="D264" s="324">
        <v>66.233333333333334</v>
      </c>
      <c r="E264" s="324">
        <v>64.566666666666663</v>
      </c>
      <c r="F264" s="324">
        <v>63.433333333333323</v>
      </c>
      <c r="G264" s="324">
        <v>61.766666666666652</v>
      </c>
      <c r="H264" s="324">
        <v>67.366666666666674</v>
      </c>
      <c r="I264" s="324">
        <v>69.033333333333331</v>
      </c>
      <c r="J264" s="324">
        <v>70.166666666666686</v>
      </c>
      <c r="K264" s="323">
        <v>67.900000000000006</v>
      </c>
      <c r="L264" s="323">
        <v>65.099999999999994</v>
      </c>
      <c r="M264" s="323">
        <v>8.9870400000000004</v>
      </c>
      <c r="N264" s="1"/>
      <c r="O264" s="1"/>
    </row>
    <row r="265" spans="1:15" ht="12.75" customHeight="1">
      <c r="A265" s="30">
        <v>255</v>
      </c>
      <c r="B265" s="342" t="s">
        <v>422</v>
      </c>
      <c r="C265" s="323">
        <v>194.5</v>
      </c>
      <c r="D265" s="324">
        <v>193.80000000000004</v>
      </c>
      <c r="E265" s="324">
        <v>189.75000000000009</v>
      </c>
      <c r="F265" s="324">
        <v>185.00000000000006</v>
      </c>
      <c r="G265" s="324">
        <v>180.9500000000001</v>
      </c>
      <c r="H265" s="324">
        <v>198.55000000000007</v>
      </c>
      <c r="I265" s="324">
        <v>202.60000000000002</v>
      </c>
      <c r="J265" s="324">
        <v>207.35000000000005</v>
      </c>
      <c r="K265" s="323">
        <v>197.85</v>
      </c>
      <c r="L265" s="323">
        <v>189.05</v>
      </c>
      <c r="M265" s="323">
        <v>16.465859999999999</v>
      </c>
      <c r="N265" s="1"/>
      <c r="O265" s="1"/>
    </row>
    <row r="266" spans="1:15" ht="12.75" customHeight="1">
      <c r="A266" s="30">
        <v>256</v>
      </c>
      <c r="B266" s="342" t="s">
        <v>421</v>
      </c>
      <c r="C266" s="323">
        <v>372.9</v>
      </c>
      <c r="D266" s="324">
        <v>370.2833333333333</v>
      </c>
      <c r="E266" s="324">
        <v>364.06666666666661</v>
      </c>
      <c r="F266" s="324">
        <v>355.23333333333329</v>
      </c>
      <c r="G266" s="324">
        <v>349.01666666666659</v>
      </c>
      <c r="H266" s="324">
        <v>379.11666666666662</v>
      </c>
      <c r="I266" s="324">
        <v>385.33333333333331</v>
      </c>
      <c r="J266" s="324">
        <v>394.16666666666663</v>
      </c>
      <c r="K266" s="323">
        <v>376.5</v>
      </c>
      <c r="L266" s="323">
        <v>361.45</v>
      </c>
      <c r="M266" s="323">
        <v>1.4133899999999999</v>
      </c>
      <c r="N266" s="1"/>
      <c r="O266" s="1"/>
    </row>
    <row r="267" spans="1:15" ht="12.75" customHeight="1">
      <c r="A267" s="30">
        <v>257</v>
      </c>
      <c r="B267" s="342" t="s">
        <v>266</v>
      </c>
      <c r="C267" s="323">
        <v>294.25</v>
      </c>
      <c r="D267" s="324">
        <v>297.05</v>
      </c>
      <c r="E267" s="324">
        <v>289.25</v>
      </c>
      <c r="F267" s="324">
        <v>284.25</v>
      </c>
      <c r="G267" s="324">
        <v>276.45</v>
      </c>
      <c r="H267" s="324">
        <v>302.05</v>
      </c>
      <c r="I267" s="324">
        <v>309.85000000000008</v>
      </c>
      <c r="J267" s="324">
        <v>314.85000000000002</v>
      </c>
      <c r="K267" s="323">
        <v>304.85000000000002</v>
      </c>
      <c r="L267" s="323">
        <v>292.05</v>
      </c>
      <c r="M267" s="323">
        <v>3.3986399999999999</v>
      </c>
      <c r="N267" s="1"/>
      <c r="O267" s="1"/>
    </row>
    <row r="268" spans="1:15" ht="12.75" customHeight="1">
      <c r="A268" s="30">
        <v>258</v>
      </c>
      <c r="B268" s="342" t="s">
        <v>139</v>
      </c>
      <c r="C268" s="323">
        <v>753.9</v>
      </c>
      <c r="D268" s="324">
        <v>748.43333333333339</v>
      </c>
      <c r="E268" s="324">
        <v>732.11666666666679</v>
      </c>
      <c r="F268" s="324">
        <v>710.33333333333337</v>
      </c>
      <c r="G268" s="324">
        <v>694.01666666666677</v>
      </c>
      <c r="H268" s="324">
        <v>770.21666666666681</v>
      </c>
      <c r="I268" s="324">
        <v>786.53333333333342</v>
      </c>
      <c r="J268" s="324">
        <v>808.31666666666683</v>
      </c>
      <c r="K268" s="323">
        <v>764.75</v>
      </c>
      <c r="L268" s="323">
        <v>726.65</v>
      </c>
      <c r="M268" s="323">
        <v>72.851910000000004</v>
      </c>
      <c r="N268" s="1"/>
      <c r="O268" s="1"/>
    </row>
    <row r="269" spans="1:15" ht="12.75" customHeight="1">
      <c r="A269" s="30">
        <v>259</v>
      </c>
      <c r="B269" s="342" t="s">
        <v>140</v>
      </c>
      <c r="C269" s="323">
        <v>2629.65</v>
      </c>
      <c r="D269" s="324">
        <v>2645.8833333333332</v>
      </c>
      <c r="E269" s="324">
        <v>2604.7666666666664</v>
      </c>
      <c r="F269" s="324">
        <v>2579.8833333333332</v>
      </c>
      <c r="G269" s="324">
        <v>2538.7666666666664</v>
      </c>
      <c r="H269" s="324">
        <v>2670.7666666666664</v>
      </c>
      <c r="I269" s="324">
        <v>2711.8833333333332</v>
      </c>
      <c r="J269" s="324">
        <v>2736.7666666666664</v>
      </c>
      <c r="K269" s="323">
        <v>2687</v>
      </c>
      <c r="L269" s="323">
        <v>2621</v>
      </c>
      <c r="M269" s="323">
        <v>7.25136</v>
      </c>
      <c r="N269" s="1"/>
      <c r="O269" s="1"/>
    </row>
    <row r="270" spans="1:15" ht="12.75" customHeight="1">
      <c r="A270" s="30">
        <v>260</v>
      </c>
      <c r="B270" s="342" t="s">
        <v>836</v>
      </c>
      <c r="C270" s="323">
        <v>462.6</v>
      </c>
      <c r="D270" s="324">
        <v>470.16666666666669</v>
      </c>
      <c r="E270" s="324">
        <v>452.53333333333336</v>
      </c>
      <c r="F270" s="324">
        <v>442.4666666666667</v>
      </c>
      <c r="G270" s="324">
        <v>424.83333333333337</v>
      </c>
      <c r="H270" s="324">
        <v>480.23333333333335</v>
      </c>
      <c r="I270" s="324">
        <v>497.86666666666667</v>
      </c>
      <c r="J270" s="324">
        <v>507.93333333333334</v>
      </c>
      <c r="K270" s="323">
        <v>487.8</v>
      </c>
      <c r="L270" s="323">
        <v>460.1</v>
      </c>
      <c r="M270" s="323">
        <v>8.5660000000000007</v>
      </c>
      <c r="N270" s="1"/>
      <c r="O270" s="1"/>
    </row>
    <row r="271" spans="1:15" ht="12.75" customHeight="1">
      <c r="A271" s="30">
        <v>261</v>
      </c>
      <c r="B271" s="342" t="s">
        <v>837</v>
      </c>
      <c r="C271" s="323">
        <v>399.9</v>
      </c>
      <c r="D271" s="324">
        <v>406.61666666666662</v>
      </c>
      <c r="E271" s="324">
        <v>389.48333333333323</v>
      </c>
      <c r="F271" s="324">
        <v>379.06666666666661</v>
      </c>
      <c r="G271" s="324">
        <v>361.93333333333322</v>
      </c>
      <c r="H271" s="324">
        <v>417.03333333333325</v>
      </c>
      <c r="I271" s="324">
        <v>434.16666666666657</v>
      </c>
      <c r="J271" s="324">
        <v>444.58333333333326</v>
      </c>
      <c r="K271" s="323">
        <v>423.75</v>
      </c>
      <c r="L271" s="323">
        <v>396.2</v>
      </c>
      <c r="M271" s="323">
        <v>3.1694599999999999</v>
      </c>
      <c r="N271" s="1"/>
      <c r="O271" s="1"/>
    </row>
    <row r="272" spans="1:15" ht="12.75" customHeight="1">
      <c r="A272" s="30">
        <v>262</v>
      </c>
      <c r="B272" s="342" t="s">
        <v>424</v>
      </c>
      <c r="C272" s="323">
        <v>716.65</v>
      </c>
      <c r="D272" s="324">
        <v>721.1</v>
      </c>
      <c r="E272" s="324">
        <v>707.55000000000007</v>
      </c>
      <c r="F272" s="324">
        <v>698.45</v>
      </c>
      <c r="G272" s="324">
        <v>684.90000000000009</v>
      </c>
      <c r="H272" s="324">
        <v>730.2</v>
      </c>
      <c r="I272" s="324">
        <v>743.75</v>
      </c>
      <c r="J272" s="324">
        <v>752.85</v>
      </c>
      <c r="K272" s="323">
        <v>734.65</v>
      </c>
      <c r="L272" s="323">
        <v>712</v>
      </c>
      <c r="M272" s="323">
        <v>3.7520899999999999</v>
      </c>
      <c r="N272" s="1"/>
      <c r="O272" s="1"/>
    </row>
    <row r="273" spans="1:15" ht="12.75" customHeight="1">
      <c r="A273" s="30">
        <v>263</v>
      </c>
      <c r="B273" s="342" t="s">
        <v>425</v>
      </c>
      <c r="C273" s="323">
        <v>134.65</v>
      </c>
      <c r="D273" s="324">
        <v>136.30000000000001</v>
      </c>
      <c r="E273" s="324">
        <v>132.15000000000003</v>
      </c>
      <c r="F273" s="324">
        <v>129.65000000000003</v>
      </c>
      <c r="G273" s="324">
        <v>125.50000000000006</v>
      </c>
      <c r="H273" s="324">
        <v>138.80000000000001</v>
      </c>
      <c r="I273" s="324">
        <v>142.94999999999999</v>
      </c>
      <c r="J273" s="324">
        <v>145.44999999999999</v>
      </c>
      <c r="K273" s="323">
        <v>140.44999999999999</v>
      </c>
      <c r="L273" s="323">
        <v>133.80000000000001</v>
      </c>
      <c r="M273" s="323">
        <v>2.6743199999999998</v>
      </c>
      <c r="N273" s="1"/>
      <c r="O273" s="1"/>
    </row>
    <row r="274" spans="1:15" ht="12.75" customHeight="1">
      <c r="A274" s="30">
        <v>264</v>
      </c>
      <c r="B274" s="342" t="s">
        <v>432</v>
      </c>
      <c r="C274" s="323">
        <v>997.15</v>
      </c>
      <c r="D274" s="324">
        <v>982.38333333333333</v>
      </c>
      <c r="E274" s="324">
        <v>964.76666666666665</v>
      </c>
      <c r="F274" s="324">
        <v>932.38333333333333</v>
      </c>
      <c r="G274" s="324">
        <v>914.76666666666665</v>
      </c>
      <c r="H274" s="324">
        <v>1014.7666666666667</v>
      </c>
      <c r="I274" s="324">
        <v>1032.3833333333332</v>
      </c>
      <c r="J274" s="324">
        <v>1064.7666666666667</v>
      </c>
      <c r="K274" s="323">
        <v>1000</v>
      </c>
      <c r="L274" s="323">
        <v>950</v>
      </c>
      <c r="M274" s="323">
        <v>4.1937199999999999</v>
      </c>
      <c r="N274" s="1"/>
      <c r="O274" s="1"/>
    </row>
    <row r="275" spans="1:15" ht="12.75" customHeight="1">
      <c r="A275" s="30">
        <v>265</v>
      </c>
      <c r="B275" s="342" t="s">
        <v>433</v>
      </c>
      <c r="C275" s="323">
        <v>368.2</v>
      </c>
      <c r="D275" s="324">
        <v>369.54999999999995</v>
      </c>
      <c r="E275" s="324">
        <v>365.19999999999993</v>
      </c>
      <c r="F275" s="324">
        <v>362.2</v>
      </c>
      <c r="G275" s="324">
        <v>357.84999999999997</v>
      </c>
      <c r="H275" s="324">
        <v>372.5499999999999</v>
      </c>
      <c r="I275" s="324">
        <v>376.89999999999992</v>
      </c>
      <c r="J275" s="324">
        <v>379.89999999999986</v>
      </c>
      <c r="K275" s="323">
        <v>373.9</v>
      </c>
      <c r="L275" s="323">
        <v>366.55</v>
      </c>
      <c r="M275" s="323">
        <v>1.1209899999999999</v>
      </c>
      <c r="N275" s="1"/>
      <c r="O275" s="1"/>
    </row>
    <row r="276" spans="1:15" ht="12.75" customHeight="1">
      <c r="A276" s="30">
        <v>266</v>
      </c>
      <c r="B276" s="342" t="s">
        <v>838</v>
      </c>
      <c r="C276" s="323">
        <v>60.8</v>
      </c>
      <c r="D276" s="324">
        <v>60.416666666666664</v>
      </c>
      <c r="E276" s="324">
        <v>59.43333333333333</v>
      </c>
      <c r="F276" s="324">
        <v>58.066666666666663</v>
      </c>
      <c r="G276" s="324">
        <v>57.083333333333329</v>
      </c>
      <c r="H276" s="324">
        <v>61.783333333333331</v>
      </c>
      <c r="I276" s="324">
        <v>62.766666666666666</v>
      </c>
      <c r="J276" s="324">
        <v>64.133333333333326</v>
      </c>
      <c r="K276" s="323">
        <v>61.4</v>
      </c>
      <c r="L276" s="323">
        <v>59.05</v>
      </c>
      <c r="M276" s="323">
        <v>15.51398</v>
      </c>
      <c r="N276" s="1"/>
      <c r="O276" s="1"/>
    </row>
    <row r="277" spans="1:15" ht="12.75" customHeight="1">
      <c r="A277" s="30">
        <v>267</v>
      </c>
      <c r="B277" s="342" t="s">
        <v>434</v>
      </c>
      <c r="C277" s="323">
        <v>447.8</v>
      </c>
      <c r="D277" s="324">
        <v>448.56666666666666</v>
      </c>
      <c r="E277" s="324">
        <v>442.23333333333335</v>
      </c>
      <c r="F277" s="324">
        <v>436.66666666666669</v>
      </c>
      <c r="G277" s="324">
        <v>430.33333333333337</v>
      </c>
      <c r="H277" s="324">
        <v>454.13333333333333</v>
      </c>
      <c r="I277" s="324">
        <v>460.4666666666667</v>
      </c>
      <c r="J277" s="324">
        <v>466.0333333333333</v>
      </c>
      <c r="K277" s="323">
        <v>454.9</v>
      </c>
      <c r="L277" s="323">
        <v>443</v>
      </c>
      <c r="M277" s="323">
        <v>0.83799999999999997</v>
      </c>
      <c r="N277" s="1"/>
      <c r="O277" s="1"/>
    </row>
    <row r="278" spans="1:15" ht="12.75" customHeight="1">
      <c r="A278" s="30">
        <v>268</v>
      </c>
      <c r="B278" s="342" t="s">
        <v>435</v>
      </c>
      <c r="C278" s="323">
        <v>45.55</v>
      </c>
      <c r="D278" s="324">
        <v>45.716666666666661</v>
      </c>
      <c r="E278" s="324">
        <v>45.033333333333324</v>
      </c>
      <c r="F278" s="324">
        <v>44.516666666666666</v>
      </c>
      <c r="G278" s="324">
        <v>43.833333333333329</v>
      </c>
      <c r="H278" s="324">
        <v>46.23333333333332</v>
      </c>
      <c r="I278" s="324">
        <v>46.916666666666657</v>
      </c>
      <c r="J278" s="324">
        <v>47.433333333333316</v>
      </c>
      <c r="K278" s="323">
        <v>46.4</v>
      </c>
      <c r="L278" s="323">
        <v>45.2</v>
      </c>
      <c r="M278" s="323">
        <v>20.98348</v>
      </c>
      <c r="N278" s="1"/>
      <c r="O278" s="1"/>
    </row>
    <row r="279" spans="1:15" ht="12.75" customHeight="1">
      <c r="A279" s="30">
        <v>269</v>
      </c>
      <c r="B279" s="342" t="s">
        <v>437</v>
      </c>
      <c r="C279" s="323">
        <v>381.5</v>
      </c>
      <c r="D279" s="324">
        <v>382.98333333333335</v>
      </c>
      <c r="E279" s="324">
        <v>374.51666666666671</v>
      </c>
      <c r="F279" s="324">
        <v>367.53333333333336</v>
      </c>
      <c r="G279" s="324">
        <v>359.06666666666672</v>
      </c>
      <c r="H279" s="324">
        <v>389.9666666666667</v>
      </c>
      <c r="I279" s="324">
        <v>398.43333333333339</v>
      </c>
      <c r="J279" s="324">
        <v>405.41666666666669</v>
      </c>
      <c r="K279" s="323">
        <v>391.45</v>
      </c>
      <c r="L279" s="323">
        <v>376</v>
      </c>
      <c r="M279" s="323">
        <v>3.5551599999999999</v>
      </c>
      <c r="N279" s="1"/>
      <c r="O279" s="1"/>
    </row>
    <row r="280" spans="1:15" ht="12.75" customHeight="1">
      <c r="A280" s="30">
        <v>270</v>
      </c>
      <c r="B280" s="342" t="s">
        <v>427</v>
      </c>
      <c r="C280" s="323">
        <v>1182.6500000000001</v>
      </c>
      <c r="D280" s="324">
        <v>1191.0166666666667</v>
      </c>
      <c r="E280" s="324">
        <v>1167.1833333333334</v>
      </c>
      <c r="F280" s="324">
        <v>1151.7166666666667</v>
      </c>
      <c r="G280" s="324">
        <v>1127.8833333333334</v>
      </c>
      <c r="H280" s="324">
        <v>1206.4833333333333</v>
      </c>
      <c r="I280" s="324">
        <v>1230.3166666666668</v>
      </c>
      <c r="J280" s="324">
        <v>1245.7833333333333</v>
      </c>
      <c r="K280" s="323">
        <v>1214.8499999999999</v>
      </c>
      <c r="L280" s="323">
        <v>1175.55</v>
      </c>
      <c r="M280" s="323">
        <v>1.0401</v>
      </c>
      <c r="N280" s="1"/>
      <c r="O280" s="1"/>
    </row>
    <row r="281" spans="1:15" ht="12.75" customHeight="1">
      <c r="A281" s="30">
        <v>271</v>
      </c>
      <c r="B281" s="342" t="s">
        <v>428</v>
      </c>
      <c r="C281" s="323">
        <v>272.10000000000002</v>
      </c>
      <c r="D281" s="324">
        <v>271.7166666666667</v>
      </c>
      <c r="E281" s="324">
        <v>268.68333333333339</v>
      </c>
      <c r="F281" s="324">
        <v>265.26666666666671</v>
      </c>
      <c r="G281" s="324">
        <v>262.23333333333341</v>
      </c>
      <c r="H281" s="324">
        <v>275.13333333333338</v>
      </c>
      <c r="I281" s="324">
        <v>278.16666666666669</v>
      </c>
      <c r="J281" s="324">
        <v>281.58333333333337</v>
      </c>
      <c r="K281" s="323">
        <v>274.75</v>
      </c>
      <c r="L281" s="323">
        <v>268.3</v>
      </c>
      <c r="M281" s="323">
        <v>4.4336700000000002</v>
      </c>
      <c r="N281" s="1"/>
      <c r="O281" s="1"/>
    </row>
    <row r="282" spans="1:15" ht="12.75" customHeight="1">
      <c r="A282" s="30">
        <v>272</v>
      </c>
      <c r="B282" s="342" t="s">
        <v>141</v>
      </c>
      <c r="C282" s="323">
        <v>1730</v>
      </c>
      <c r="D282" s="324">
        <v>1729.8833333333332</v>
      </c>
      <c r="E282" s="324">
        <v>1718.8666666666663</v>
      </c>
      <c r="F282" s="324">
        <v>1707.7333333333331</v>
      </c>
      <c r="G282" s="324">
        <v>1696.7166666666662</v>
      </c>
      <c r="H282" s="324">
        <v>1741.0166666666664</v>
      </c>
      <c r="I282" s="324">
        <v>1752.0333333333333</v>
      </c>
      <c r="J282" s="324">
        <v>1763.1666666666665</v>
      </c>
      <c r="K282" s="323">
        <v>1740.9</v>
      </c>
      <c r="L282" s="323">
        <v>1718.75</v>
      </c>
      <c r="M282" s="323">
        <v>25.857900000000001</v>
      </c>
      <c r="N282" s="1"/>
      <c r="O282" s="1"/>
    </row>
    <row r="283" spans="1:15" ht="12.75" customHeight="1">
      <c r="A283" s="30">
        <v>273</v>
      </c>
      <c r="B283" s="342" t="s">
        <v>429</v>
      </c>
      <c r="C283" s="323">
        <v>572.45000000000005</v>
      </c>
      <c r="D283" s="324">
        <v>575.23333333333323</v>
      </c>
      <c r="E283" s="324">
        <v>565.56666666666649</v>
      </c>
      <c r="F283" s="324">
        <v>558.68333333333328</v>
      </c>
      <c r="G283" s="324">
        <v>549.01666666666654</v>
      </c>
      <c r="H283" s="324">
        <v>582.11666666666645</v>
      </c>
      <c r="I283" s="324">
        <v>591.78333333333319</v>
      </c>
      <c r="J283" s="324">
        <v>598.6666666666664</v>
      </c>
      <c r="K283" s="323">
        <v>584.9</v>
      </c>
      <c r="L283" s="323">
        <v>568.35</v>
      </c>
      <c r="M283" s="323">
        <v>8.7313500000000008</v>
      </c>
      <c r="N283" s="1"/>
      <c r="O283" s="1"/>
    </row>
    <row r="284" spans="1:15" ht="12.75" customHeight="1">
      <c r="A284" s="30">
        <v>274</v>
      </c>
      <c r="B284" s="342" t="s">
        <v>426</v>
      </c>
      <c r="C284" s="323">
        <v>633.65</v>
      </c>
      <c r="D284" s="324">
        <v>635.43333333333328</v>
      </c>
      <c r="E284" s="324">
        <v>628.56666666666661</v>
      </c>
      <c r="F284" s="324">
        <v>623.48333333333335</v>
      </c>
      <c r="G284" s="324">
        <v>616.61666666666667</v>
      </c>
      <c r="H284" s="324">
        <v>640.51666666666654</v>
      </c>
      <c r="I284" s="324">
        <v>647.3833333333331</v>
      </c>
      <c r="J284" s="324">
        <v>652.46666666666647</v>
      </c>
      <c r="K284" s="323">
        <v>642.29999999999995</v>
      </c>
      <c r="L284" s="323">
        <v>630.35</v>
      </c>
      <c r="M284" s="323">
        <v>4.7453900000000004</v>
      </c>
      <c r="N284" s="1"/>
      <c r="O284" s="1"/>
    </row>
    <row r="285" spans="1:15" ht="12.75" customHeight="1">
      <c r="A285" s="30">
        <v>275</v>
      </c>
      <c r="B285" s="342" t="s">
        <v>430</v>
      </c>
      <c r="C285" s="323">
        <v>206.65</v>
      </c>
      <c r="D285" s="324">
        <v>209.16666666666666</v>
      </c>
      <c r="E285" s="324">
        <v>200.7833333333333</v>
      </c>
      <c r="F285" s="324">
        <v>194.91666666666666</v>
      </c>
      <c r="G285" s="324">
        <v>186.5333333333333</v>
      </c>
      <c r="H285" s="324">
        <v>215.0333333333333</v>
      </c>
      <c r="I285" s="324">
        <v>223.41666666666669</v>
      </c>
      <c r="J285" s="324">
        <v>229.2833333333333</v>
      </c>
      <c r="K285" s="323">
        <v>217.55</v>
      </c>
      <c r="L285" s="323">
        <v>203.3</v>
      </c>
      <c r="M285" s="323">
        <v>7.1905000000000001</v>
      </c>
      <c r="N285" s="1"/>
      <c r="O285" s="1"/>
    </row>
    <row r="286" spans="1:15" ht="12.75" customHeight="1">
      <c r="A286" s="30">
        <v>276</v>
      </c>
      <c r="B286" s="342" t="s">
        <v>431</v>
      </c>
      <c r="C286" s="323">
        <v>1243.2</v>
      </c>
      <c r="D286" s="324">
        <v>1238.1166666666668</v>
      </c>
      <c r="E286" s="324">
        <v>1223.0333333333335</v>
      </c>
      <c r="F286" s="324">
        <v>1202.8666666666668</v>
      </c>
      <c r="G286" s="324">
        <v>1187.7833333333335</v>
      </c>
      <c r="H286" s="324">
        <v>1258.2833333333335</v>
      </c>
      <c r="I286" s="324">
        <v>1273.3666666666666</v>
      </c>
      <c r="J286" s="324">
        <v>1293.5333333333335</v>
      </c>
      <c r="K286" s="323">
        <v>1253.2</v>
      </c>
      <c r="L286" s="323">
        <v>1217.95</v>
      </c>
      <c r="M286" s="323">
        <v>0.28843999999999997</v>
      </c>
      <c r="N286" s="1"/>
      <c r="O286" s="1"/>
    </row>
    <row r="287" spans="1:15" ht="12.75" customHeight="1">
      <c r="A287" s="30">
        <v>277</v>
      </c>
      <c r="B287" s="342" t="s">
        <v>436</v>
      </c>
      <c r="C287" s="323">
        <v>539.29999999999995</v>
      </c>
      <c r="D287" s="324">
        <v>540.19999999999993</v>
      </c>
      <c r="E287" s="324">
        <v>530.49999999999989</v>
      </c>
      <c r="F287" s="324">
        <v>521.69999999999993</v>
      </c>
      <c r="G287" s="324">
        <v>511.99999999999989</v>
      </c>
      <c r="H287" s="324">
        <v>548.99999999999989</v>
      </c>
      <c r="I287" s="324">
        <v>558.69999999999993</v>
      </c>
      <c r="J287" s="324">
        <v>567.49999999999989</v>
      </c>
      <c r="K287" s="323">
        <v>549.9</v>
      </c>
      <c r="L287" s="323">
        <v>531.4</v>
      </c>
      <c r="M287" s="323">
        <v>1.4877199999999999</v>
      </c>
      <c r="N287" s="1"/>
      <c r="O287" s="1"/>
    </row>
    <row r="288" spans="1:15" ht="12.75" customHeight="1">
      <c r="A288" s="30">
        <v>278</v>
      </c>
      <c r="B288" s="342" t="s">
        <v>142</v>
      </c>
      <c r="C288" s="323">
        <v>82.65</v>
      </c>
      <c r="D288" s="324">
        <v>83.183333333333337</v>
      </c>
      <c r="E288" s="324">
        <v>81.866666666666674</v>
      </c>
      <c r="F288" s="324">
        <v>81.083333333333343</v>
      </c>
      <c r="G288" s="324">
        <v>79.76666666666668</v>
      </c>
      <c r="H288" s="324">
        <v>83.966666666666669</v>
      </c>
      <c r="I288" s="324">
        <v>85.283333333333331</v>
      </c>
      <c r="J288" s="324">
        <v>86.066666666666663</v>
      </c>
      <c r="K288" s="323">
        <v>84.5</v>
      </c>
      <c r="L288" s="323">
        <v>82.4</v>
      </c>
      <c r="M288" s="323">
        <v>167.46889999999999</v>
      </c>
      <c r="N288" s="1"/>
      <c r="O288" s="1"/>
    </row>
    <row r="289" spans="1:15" ht="12.75" customHeight="1">
      <c r="A289" s="30">
        <v>279</v>
      </c>
      <c r="B289" s="342" t="s">
        <v>143</v>
      </c>
      <c r="C289" s="323">
        <v>2615.0500000000002</v>
      </c>
      <c r="D289" s="324">
        <v>2605.2333333333336</v>
      </c>
      <c r="E289" s="324">
        <v>2566.8166666666671</v>
      </c>
      <c r="F289" s="324">
        <v>2518.5833333333335</v>
      </c>
      <c r="G289" s="324">
        <v>2480.166666666667</v>
      </c>
      <c r="H289" s="324">
        <v>2653.4666666666672</v>
      </c>
      <c r="I289" s="324">
        <v>2691.8833333333332</v>
      </c>
      <c r="J289" s="324">
        <v>2740.1166666666672</v>
      </c>
      <c r="K289" s="323">
        <v>2643.65</v>
      </c>
      <c r="L289" s="323">
        <v>2557</v>
      </c>
      <c r="M289" s="323">
        <v>2.26518</v>
      </c>
      <c r="N289" s="1"/>
      <c r="O289" s="1"/>
    </row>
    <row r="290" spans="1:15" ht="12.75" customHeight="1">
      <c r="A290" s="30">
        <v>280</v>
      </c>
      <c r="B290" s="342" t="s">
        <v>438</v>
      </c>
      <c r="C290" s="323">
        <v>356.5</v>
      </c>
      <c r="D290" s="324">
        <v>356.16666666666669</v>
      </c>
      <c r="E290" s="324">
        <v>351.33333333333337</v>
      </c>
      <c r="F290" s="324">
        <v>346.16666666666669</v>
      </c>
      <c r="G290" s="324">
        <v>341.33333333333337</v>
      </c>
      <c r="H290" s="324">
        <v>361.33333333333337</v>
      </c>
      <c r="I290" s="324">
        <v>366.16666666666674</v>
      </c>
      <c r="J290" s="324">
        <v>371.33333333333337</v>
      </c>
      <c r="K290" s="323">
        <v>361</v>
      </c>
      <c r="L290" s="323">
        <v>351</v>
      </c>
      <c r="M290" s="323">
        <v>1.51509</v>
      </c>
      <c r="N290" s="1"/>
      <c r="O290" s="1"/>
    </row>
    <row r="291" spans="1:15" ht="12.75" customHeight="1">
      <c r="A291" s="30">
        <v>281</v>
      </c>
      <c r="B291" s="342" t="s">
        <v>267</v>
      </c>
      <c r="C291" s="323">
        <v>594.04999999999995</v>
      </c>
      <c r="D291" s="324">
        <v>594.4</v>
      </c>
      <c r="E291" s="324">
        <v>590.04999999999995</v>
      </c>
      <c r="F291" s="324">
        <v>586.04999999999995</v>
      </c>
      <c r="G291" s="324">
        <v>581.69999999999993</v>
      </c>
      <c r="H291" s="324">
        <v>598.4</v>
      </c>
      <c r="I291" s="324">
        <v>602.75000000000011</v>
      </c>
      <c r="J291" s="324">
        <v>606.75</v>
      </c>
      <c r="K291" s="323">
        <v>598.75</v>
      </c>
      <c r="L291" s="323">
        <v>590.4</v>
      </c>
      <c r="M291" s="323">
        <v>14.304399999999999</v>
      </c>
      <c r="N291" s="1"/>
      <c r="O291" s="1"/>
    </row>
    <row r="292" spans="1:15" ht="12.75" customHeight="1">
      <c r="A292" s="30">
        <v>282</v>
      </c>
      <c r="B292" s="342" t="s">
        <v>439</v>
      </c>
      <c r="C292" s="323">
        <v>9932.7000000000007</v>
      </c>
      <c r="D292" s="324">
        <v>9912.8833333333332</v>
      </c>
      <c r="E292" s="324">
        <v>9825.7666666666664</v>
      </c>
      <c r="F292" s="324">
        <v>9718.8333333333339</v>
      </c>
      <c r="G292" s="324">
        <v>9631.7166666666672</v>
      </c>
      <c r="H292" s="324">
        <v>10019.816666666666</v>
      </c>
      <c r="I292" s="324">
        <v>10106.933333333331</v>
      </c>
      <c r="J292" s="324">
        <v>10213.866666666665</v>
      </c>
      <c r="K292" s="323">
        <v>10000</v>
      </c>
      <c r="L292" s="323">
        <v>9805.9500000000007</v>
      </c>
      <c r="M292" s="323">
        <v>6.7900000000000002E-2</v>
      </c>
      <c r="N292" s="1"/>
      <c r="O292" s="1"/>
    </row>
    <row r="293" spans="1:15" ht="12.75" customHeight="1">
      <c r="A293" s="30">
        <v>283</v>
      </c>
      <c r="B293" s="342" t="s">
        <v>440</v>
      </c>
      <c r="C293" s="323">
        <v>68.45</v>
      </c>
      <c r="D293" s="324">
        <v>68.416666666666671</v>
      </c>
      <c r="E293" s="324">
        <v>65.63333333333334</v>
      </c>
      <c r="F293" s="324">
        <v>62.816666666666663</v>
      </c>
      <c r="G293" s="324">
        <v>60.033333333333331</v>
      </c>
      <c r="H293" s="324">
        <v>71.233333333333348</v>
      </c>
      <c r="I293" s="324">
        <v>74.01666666666668</v>
      </c>
      <c r="J293" s="324">
        <v>76.833333333333357</v>
      </c>
      <c r="K293" s="323">
        <v>71.2</v>
      </c>
      <c r="L293" s="323">
        <v>65.599999999999994</v>
      </c>
      <c r="M293" s="323">
        <v>285.62535000000003</v>
      </c>
      <c r="N293" s="1"/>
      <c r="O293" s="1"/>
    </row>
    <row r="294" spans="1:15" ht="12.75" customHeight="1">
      <c r="A294" s="30">
        <v>284</v>
      </c>
      <c r="B294" s="342" t="s">
        <v>144</v>
      </c>
      <c r="C294" s="323">
        <v>360.5</v>
      </c>
      <c r="D294" s="324">
        <v>361.51666666666665</v>
      </c>
      <c r="E294" s="324">
        <v>357.13333333333333</v>
      </c>
      <c r="F294" s="324">
        <v>353.76666666666665</v>
      </c>
      <c r="G294" s="324">
        <v>349.38333333333333</v>
      </c>
      <c r="H294" s="324">
        <v>364.88333333333333</v>
      </c>
      <c r="I294" s="324">
        <v>369.26666666666665</v>
      </c>
      <c r="J294" s="324">
        <v>372.63333333333333</v>
      </c>
      <c r="K294" s="323">
        <v>365.9</v>
      </c>
      <c r="L294" s="323">
        <v>358.15</v>
      </c>
      <c r="M294" s="323">
        <v>16.920069999999999</v>
      </c>
      <c r="N294" s="1"/>
      <c r="O294" s="1"/>
    </row>
    <row r="295" spans="1:15" ht="12.75" customHeight="1">
      <c r="A295" s="30">
        <v>285</v>
      </c>
      <c r="B295" s="342" t="s">
        <v>441</v>
      </c>
      <c r="C295" s="323">
        <v>3553.5</v>
      </c>
      <c r="D295" s="324">
        <v>3561.8166666666671</v>
      </c>
      <c r="E295" s="324">
        <v>3446.6833333333343</v>
      </c>
      <c r="F295" s="324">
        <v>3339.8666666666672</v>
      </c>
      <c r="G295" s="324">
        <v>3224.7333333333345</v>
      </c>
      <c r="H295" s="324">
        <v>3668.6333333333341</v>
      </c>
      <c r="I295" s="324">
        <v>3783.7666666666664</v>
      </c>
      <c r="J295" s="324">
        <v>3890.5833333333339</v>
      </c>
      <c r="K295" s="323">
        <v>3676.95</v>
      </c>
      <c r="L295" s="323">
        <v>3455</v>
      </c>
      <c r="M295" s="323">
        <v>3.9386100000000002</v>
      </c>
      <c r="N295" s="1"/>
      <c r="O295" s="1"/>
    </row>
    <row r="296" spans="1:15" ht="12.75" customHeight="1">
      <c r="A296" s="30">
        <v>286</v>
      </c>
      <c r="B296" s="342" t="s">
        <v>839</v>
      </c>
      <c r="C296" s="323">
        <v>1072.25</v>
      </c>
      <c r="D296" s="324">
        <v>1077.3999999999999</v>
      </c>
      <c r="E296" s="324">
        <v>1059.8499999999997</v>
      </c>
      <c r="F296" s="324">
        <v>1047.4499999999998</v>
      </c>
      <c r="G296" s="324">
        <v>1029.8999999999996</v>
      </c>
      <c r="H296" s="324">
        <v>1089.7999999999997</v>
      </c>
      <c r="I296" s="324">
        <v>1107.3499999999999</v>
      </c>
      <c r="J296" s="324">
        <v>1119.7499999999998</v>
      </c>
      <c r="K296" s="323">
        <v>1094.95</v>
      </c>
      <c r="L296" s="323">
        <v>1065</v>
      </c>
      <c r="M296" s="323">
        <v>2.6702599999999999</v>
      </c>
      <c r="N296" s="1"/>
      <c r="O296" s="1"/>
    </row>
    <row r="297" spans="1:15" ht="12.75" customHeight="1">
      <c r="A297" s="30">
        <v>287</v>
      </c>
      <c r="B297" s="342" t="s">
        <v>145</v>
      </c>
      <c r="C297" s="323">
        <v>1746.65</v>
      </c>
      <c r="D297" s="324">
        <v>1744.5833333333333</v>
      </c>
      <c r="E297" s="324">
        <v>1735.0666666666666</v>
      </c>
      <c r="F297" s="324">
        <v>1723.4833333333333</v>
      </c>
      <c r="G297" s="324">
        <v>1713.9666666666667</v>
      </c>
      <c r="H297" s="324">
        <v>1756.1666666666665</v>
      </c>
      <c r="I297" s="324">
        <v>1765.6833333333334</v>
      </c>
      <c r="J297" s="324">
        <v>1777.2666666666664</v>
      </c>
      <c r="K297" s="323">
        <v>1754.1</v>
      </c>
      <c r="L297" s="323">
        <v>1733</v>
      </c>
      <c r="M297" s="323">
        <v>20.717790000000001</v>
      </c>
      <c r="N297" s="1"/>
      <c r="O297" s="1"/>
    </row>
    <row r="298" spans="1:15" ht="12.75" customHeight="1">
      <c r="A298" s="30">
        <v>288</v>
      </c>
      <c r="B298" s="342" t="s">
        <v>146</v>
      </c>
      <c r="C298" s="323">
        <v>6024.25</v>
      </c>
      <c r="D298" s="324">
        <v>6052.2333333333336</v>
      </c>
      <c r="E298" s="324">
        <v>5964.4666666666672</v>
      </c>
      <c r="F298" s="324">
        <v>5904.6833333333334</v>
      </c>
      <c r="G298" s="324">
        <v>5816.916666666667</v>
      </c>
      <c r="H298" s="324">
        <v>6112.0166666666673</v>
      </c>
      <c r="I298" s="324">
        <v>6199.7833333333338</v>
      </c>
      <c r="J298" s="324">
        <v>6259.5666666666675</v>
      </c>
      <c r="K298" s="323">
        <v>6140</v>
      </c>
      <c r="L298" s="323">
        <v>5992.45</v>
      </c>
      <c r="M298" s="323">
        <v>2.0714600000000001</v>
      </c>
      <c r="N298" s="1"/>
      <c r="O298" s="1"/>
    </row>
    <row r="299" spans="1:15" ht="12.75" customHeight="1">
      <c r="A299" s="30">
        <v>289</v>
      </c>
      <c r="B299" s="342" t="s">
        <v>147</v>
      </c>
      <c r="C299" s="323">
        <v>4973.75</v>
      </c>
      <c r="D299" s="324">
        <v>4965.3666666666668</v>
      </c>
      <c r="E299" s="324">
        <v>4925.7333333333336</v>
      </c>
      <c r="F299" s="324">
        <v>4877.7166666666672</v>
      </c>
      <c r="G299" s="324">
        <v>4838.0833333333339</v>
      </c>
      <c r="H299" s="324">
        <v>5013.3833333333332</v>
      </c>
      <c r="I299" s="324">
        <v>5053.0166666666664</v>
      </c>
      <c r="J299" s="324">
        <v>5101.0333333333328</v>
      </c>
      <c r="K299" s="323">
        <v>5005</v>
      </c>
      <c r="L299" s="323">
        <v>4917.3500000000004</v>
      </c>
      <c r="M299" s="323">
        <v>1.8218000000000001</v>
      </c>
      <c r="N299" s="1"/>
      <c r="O299" s="1"/>
    </row>
    <row r="300" spans="1:15" ht="12.75" customHeight="1">
      <c r="A300" s="30">
        <v>290</v>
      </c>
      <c r="B300" s="342" t="s">
        <v>148</v>
      </c>
      <c r="C300" s="323">
        <v>761.5</v>
      </c>
      <c r="D300" s="324">
        <v>760.05000000000007</v>
      </c>
      <c r="E300" s="324">
        <v>753.10000000000014</v>
      </c>
      <c r="F300" s="324">
        <v>744.7</v>
      </c>
      <c r="G300" s="324">
        <v>737.75000000000011</v>
      </c>
      <c r="H300" s="324">
        <v>768.45000000000016</v>
      </c>
      <c r="I300" s="324">
        <v>775.4000000000002</v>
      </c>
      <c r="J300" s="324">
        <v>783.80000000000018</v>
      </c>
      <c r="K300" s="323">
        <v>767</v>
      </c>
      <c r="L300" s="323">
        <v>751.65</v>
      </c>
      <c r="M300" s="323">
        <v>20.372949999999999</v>
      </c>
      <c r="N300" s="1"/>
      <c r="O300" s="1"/>
    </row>
    <row r="301" spans="1:15" ht="12.75" customHeight="1">
      <c r="A301" s="30">
        <v>291</v>
      </c>
      <c r="B301" s="342" t="s">
        <v>442</v>
      </c>
      <c r="C301" s="323">
        <v>2160</v>
      </c>
      <c r="D301" s="324">
        <v>2179.65</v>
      </c>
      <c r="E301" s="324">
        <v>2130.3500000000004</v>
      </c>
      <c r="F301" s="324">
        <v>2100.7000000000003</v>
      </c>
      <c r="G301" s="324">
        <v>2051.4000000000005</v>
      </c>
      <c r="H301" s="324">
        <v>2209.3000000000002</v>
      </c>
      <c r="I301" s="324">
        <v>2258.6000000000004</v>
      </c>
      <c r="J301" s="324">
        <v>2288.25</v>
      </c>
      <c r="K301" s="323">
        <v>2228.9499999999998</v>
      </c>
      <c r="L301" s="323">
        <v>2150</v>
      </c>
      <c r="M301" s="323">
        <v>0.90669</v>
      </c>
      <c r="N301" s="1"/>
      <c r="O301" s="1"/>
    </row>
    <row r="302" spans="1:15" ht="12.75" customHeight="1">
      <c r="A302" s="30">
        <v>292</v>
      </c>
      <c r="B302" s="342" t="s">
        <v>840</v>
      </c>
      <c r="C302" s="323">
        <v>399.25</v>
      </c>
      <c r="D302" s="324">
        <v>402.40000000000003</v>
      </c>
      <c r="E302" s="324">
        <v>394.85000000000008</v>
      </c>
      <c r="F302" s="324">
        <v>390.45000000000005</v>
      </c>
      <c r="G302" s="324">
        <v>382.90000000000009</v>
      </c>
      <c r="H302" s="324">
        <v>406.80000000000007</v>
      </c>
      <c r="I302" s="324">
        <v>414.35</v>
      </c>
      <c r="J302" s="324">
        <v>418.75000000000006</v>
      </c>
      <c r="K302" s="323">
        <v>409.95</v>
      </c>
      <c r="L302" s="323">
        <v>398</v>
      </c>
      <c r="M302" s="323">
        <v>6.6373499999999996</v>
      </c>
      <c r="N302" s="1"/>
      <c r="O302" s="1"/>
    </row>
    <row r="303" spans="1:15" ht="12.75" customHeight="1">
      <c r="A303" s="30">
        <v>293</v>
      </c>
      <c r="B303" s="342" t="s">
        <v>149</v>
      </c>
      <c r="C303" s="323">
        <v>773.35</v>
      </c>
      <c r="D303" s="324">
        <v>775.68333333333339</v>
      </c>
      <c r="E303" s="324">
        <v>768.36666666666679</v>
      </c>
      <c r="F303" s="324">
        <v>763.38333333333344</v>
      </c>
      <c r="G303" s="324">
        <v>756.06666666666683</v>
      </c>
      <c r="H303" s="324">
        <v>780.66666666666674</v>
      </c>
      <c r="I303" s="324">
        <v>787.98333333333335</v>
      </c>
      <c r="J303" s="324">
        <v>792.9666666666667</v>
      </c>
      <c r="K303" s="323">
        <v>783</v>
      </c>
      <c r="L303" s="323">
        <v>770.7</v>
      </c>
      <c r="M303" s="323">
        <v>35.196100000000001</v>
      </c>
      <c r="N303" s="1"/>
      <c r="O303" s="1"/>
    </row>
    <row r="304" spans="1:15" ht="12.75" customHeight="1">
      <c r="A304" s="30">
        <v>294</v>
      </c>
      <c r="B304" s="342" t="s">
        <v>150</v>
      </c>
      <c r="C304" s="323">
        <v>158.19999999999999</v>
      </c>
      <c r="D304" s="324">
        <v>158.46666666666667</v>
      </c>
      <c r="E304" s="324">
        <v>157.08333333333334</v>
      </c>
      <c r="F304" s="324">
        <v>155.96666666666667</v>
      </c>
      <c r="G304" s="324">
        <v>154.58333333333334</v>
      </c>
      <c r="H304" s="324">
        <v>159.58333333333334</v>
      </c>
      <c r="I304" s="324">
        <v>160.96666666666667</v>
      </c>
      <c r="J304" s="324">
        <v>162.08333333333334</v>
      </c>
      <c r="K304" s="323">
        <v>159.85</v>
      </c>
      <c r="L304" s="323">
        <v>157.35</v>
      </c>
      <c r="M304" s="323">
        <v>22.990480000000002</v>
      </c>
      <c r="N304" s="1"/>
      <c r="O304" s="1"/>
    </row>
    <row r="305" spans="1:15" ht="12.75" customHeight="1">
      <c r="A305" s="30">
        <v>295</v>
      </c>
      <c r="B305" s="342" t="s">
        <v>316</v>
      </c>
      <c r="C305" s="323">
        <v>16.55</v>
      </c>
      <c r="D305" s="324">
        <v>16.8</v>
      </c>
      <c r="E305" s="324">
        <v>15.8</v>
      </c>
      <c r="F305" s="324">
        <v>15.05</v>
      </c>
      <c r="G305" s="324">
        <v>14.05</v>
      </c>
      <c r="H305" s="324">
        <v>17.55</v>
      </c>
      <c r="I305" s="324">
        <v>18.55</v>
      </c>
      <c r="J305" s="324">
        <v>19.3</v>
      </c>
      <c r="K305" s="323">
        <v>17.8</v>
      </c>
      <c r="L305" s="323">
        <v>16.05</v>
      </c>
      <c r="M305" s="323">
        <v>162.95103</v>
      </c>
      <c r="N305" s="1"/>
      <c r="O305" s="1"/>
    </row>
    <row r="306" spans="1:15" ht="12.75" customHeight="1">
      <c r="A306" s="30">
        <v>296</v>
      </c>
      <c r="B306" s="342" t="s">
        <v>445</v>
      </c>
      <c r="C306" s="323">
        <v>167.8</v>
      </c>
      <c r="D306" s="324">
        <v>168.66666666666666</v>
      </c>
      <c r="E306" s="324">
        <v>165.33333333333331</v>
      </c>
      <c r="F306" s="324">
        <v>162.86666666666665</v>
      </c>
      <c r="G306" s="324">
        <v>159.5333333333333</v>
      </c>
      <c r="H306" s="324">
        <v>171.13333333333333</v>
      </c>
      <c r="I306" s="324">
        <v>174.46666666666664</v>
      </c>
      <c r="J306" s="324">
        <v>176.93333333333334</v>
      </c>
      <c r="K306" s="323">
        <v>172</v>
      </c>
      <c r="L306" s="323">
        <v>166.2</v>
      </c>
      <c r="M306" s="323">
        <v>1.78159</v>
      </c>
      <c r="N306" s="1"/>
      <c r="O306" s="1"/>
    </row>
    <row r="307" spans="1:15" ht="12.75" customHeight="1">
      <c r="A307" s="30">
        <v>297</v>
      </c>
      <c r="B307" s="342" t="s">
        <v>447</v>
      </c>
      <c r="C307" s="323">
        <v>475.9</v>
      </c>
      <c r="D307" s="324">
        <v>471.65000000000003</v>
      </c>
      <c r="E307" s="324">
        <v>461.30000000000007</v>
      </c>
      <c r="F307" s="324">
        <v>446.70000000000005</v>
      </c>
      <c r="G307" s="324">
        <v>436.35000000000008</v>
      </c>
      <c r="H307" s="324">
        <v>486.25000000000006</v>
      </c>
      <c r="I307" s="324">
        <v>496.60000000000008</v>
      </c>
      <c r="J307" s="324">
        <v>511.20000000000005</v>
      </c>
      <c r="K307" s="323">
        <v>482</v>
      </c>
      <c r="L307" s="323">
        <v>457.05</v>
      </c>
      <c r="M307" s="323">
        <v>1.4190700000000001</v>
      </c>
      <c r="N307" s="1"/>
      <c r="O307" s="1"/>
    </row>
    <row r="308" spans="1:15" ht="12.75" customHeight="1">
      <c r="A308" s="30">
        <v>298</v>
      </c>
      <c r="B308" s="342" t="s">
        <v>151</v>
      </c>
      <c r="C308" s="323">
        <v>114</v>
      </c>
      <c r="D308" s="324">
        <v>114.38333333333333</v>
      </c>
      <c r="E308" s="324">
        <v>113.01666666666665</v>
      </c>
      <c r="F308" s="324">
        <v>112.03333333333333</v>
      </c>
      <c r="G308" s="324">
        <v>110.66666666666666</v>
      </c>
      <c r="H308" s="324">
        <v>115.36666666666665</v>
      </c>
      <c r="I308" s="324">
        <v>116.73333333333332</v>
      </c>
      <c r="J308" s="324">
        <v>117.71666666666664</v>
      </c>
      <c r="K308" s="323">
        <v>115.75</v>
      </c>
      <c r="L308" s="323">
        <v>113.4</v>
      </c>
      <c r="M308" s="323">
        <v>36.787739999999999</v>
      </c>
      <c r="N308" s="1"/>
      <c r="O308" s="1"/>
    </row>
    <row r="309" spans="1:15" ht="12.75" customHeight="1">
      <c r="A309" s="30">
        <v>299</v>
      </c>
      <c r="B309" s="342" t="s">
        <v>152</v>
      </c>
      <c r="C309" s="323">
        <v>482.5</v>
      </c>
      <c r="D309" s="324">
        <v>480.90000000000003</v>
      </c>
      <c r="E309" s="324">
        <v>477.80000000000007</v>
      </c>
      <c r="F309" s="324">
        <v>473.1</v>
      </c>
      <c r="G309" s="324">
        <v>470.00000000000006</v>
      </c>
      <c r="H309" s="324">
        <v>485.60000000000008</v>
      </c>
      <c r="I309" s="324">
        <v>488.7000000000001</v>
      </c>
      <c r="J309" s="324">
        <v>493.40000000000009</v>
      </c>
      <c r="K309" s="323">
        <v>484</v>
      </c>
      <c r="L309" s="323">
        <v>476.2</v>
      </c>
      <c r="M309" s="323">
        <v>8.61768</v>
      </c>
      <c r="N309" s="1"/>
      <c r="O309" s="1"/>
    </row>
    <row r="310" spans="1:15" ht="12.75" customHeight="1">
      <c r="A310" s="30">
        <v>300</v>
      </c>
      <c r="B310" s="342" t="s">
        <v>153</v>
      </c>
      <c r="C310" s="323">
        <v>7439.15</v>
      </c>
      <c r="D310" s="324">
        <v>7467.75</v>
      </c>
      <c r="E310" s="324">
        <v>7372.4</v>
      </c>
      <c r="F310" s="324">
        <v>7305.65</v>
      </c>
      <c r="G310" s="324">
        <v>7210.2999999999993</v>
      </c>
      <c r="H310" s="324">
        <v>7534.5</v>
      </c>
      <c r="I310" s="324">
        <v>7629.85</v>
      </c>
      <c r="J310" s="324">
        <v>7696.6</v>
      </c>
      <c r="K310" s="323">
        <v>7563.1</v>
      </c>
      <c r="L310" s="323">
        <v>7401</v>
      </c>
      <c r="M310" s="323">
        <v>4.4625700000000004</v>
      </c>
      <c r="N310" s="1"/>
      <c r="O310" s="1"/>
    </row>
    <row r="311" spans="1:15" ht="12.75" customHeight="1">
      <c r="A311" s="30">
        <v>301</v>
      </c>
      <c r="B311" s="342" t="s">
        <v>841</v>
      </c>
      <c r="C311" s="323">
        <v>3078.45</v>
      </c>
      <c r="D311" s="324">
        <v>3079.4333333333329</v>
      </c>
      <c r="E311" s="324">
        <v>3039.0666666666657</v>
      </c>
      <c r="F311" s="324">
        <v>2999.6833333333329</v>
      </c>
      <c r="G311" s="324">
        <v>2959.3166666666657</v>
      </c>
      <c r="H311" s="324">
        <v>3118.8166666666657</v>
      </c>
      <c r="I311" s="324">
        <v>3159.1833333333334</v>
      </c>
      <c r="J311" s="324">
        <v>3198.5666666666657</v>
      </c>
      <c r="K311" s="323">
        <v>3119.8</v>
      </c>
      <c r="L311" s="323">
        <v>3040.05</v>
      </c>
      <c r="M311" s="323">
        <v>0.64951999999999999</v>
      </c>
      <c r="N311" s="1"/>
      <c r="O311" s="1"/>
    </row>
    <row r="312" spans="1:15" ht="12.75" customHeight="1">
      <c r="A312" s="30">
        <v>302</v>
      </c>
      <c r="B312" s="342" t="s">
        <v>449</v>
      </c>
      <c r="C312" s="323">
        <v>355.5</v>
      </c>
      <c r="D312" s="324">
        <v>352.18333333333334</v>
      </c>
      <c r="E312" s="324">
        <v>346.36666666666667</v>
      </c>
      <c r="F312" s="324">
        <v>337.23333333333335</v>
      </c>
      <c r="G312" s="324">
        <v>331.41666666666669</v>
      </c>
      <c r="H312" s="324">
        <v>361.31666666666666</v>
      </c>
      <c r="I312" s="324">
        <v>367.13333333333338</v>
      </c>
      <c r="J312" s="324">
        <v>376.26666666666665</v>
      </c>
      <c r="K312" s="323">
        <v>358</v>
      </c>
      <c r="L312" s="323">
        <v>343.05</v>
      </c>
      <c r="M312" s="323">
        <v>14.9634</v>
      </c>
      <c r="N312" s="1"/>
      <c r="O312" s="1"/>
    </row>
    <row r="313" spans="1:15" ht="12.75" customHeight="1">
      <c r="A313" s="30">
        <v>303</v>
      </c>
      <c r="B313" s="342" t="s">
        <v>450</v>
      </c>
      <c r="C313" s="323">
        <v>237.85</v>
      </c>
      <c r="D313" s="324">
        <v>239.43333333333331</v>
      </c>
      <c r="E313" s="324">
        <v>234.86666666666662</v>
      </c>
      <c r="F313" s="324">
        <v>231.8833333333333</v>
      </c>
      <c r="G313" s="324">
        <v>227.31666666666661</v>
      </c>
      <c r="H313" s="324">
        <v>242.41666666666663</v>
      </c>
      <c r="I313" s="324">
        <v>246.98333333333329</v>
      </c>
      <c r="J313" s="324">
        <v>249.96666666666664</v>
      </c>
      <c r="K313" s="323">
        <v>244</v>
      </c>
      <c r="L313" s="323">
        <v>236.45</v>
      </c>
      <c r="M313" s="323">
        <v>2.6215999999999999</v>
      </c>
      <c r="N313" s="1"/>
      <c r="O313" s="1"/>
    </row>
    <row r="314" spans="1:15" ht="12.75" customHeight="1">
      <c r="A314" s="30">
        <v>304</v>
      </c>
      <c r="B314" s="342" t="s">
        <v>154</v>
      </c>
      <c r="C314" s="323">
        <v>859.6</v>
      </c>
      <c r="D314" s="324">
        <v>865.19999999999993</v>
      </c>
      <c r="E314" s="324">
        <v>852.39999999999986</v>
      </c>
      <c r="F314" s="324">
        <v>845.19999999999993</v>
      </c>
      <c r="G314" s="324">
        <v>832.39999999999986</v>
      </c>
      <c r="H314" s="324">
        <v>872.39999999999986</v>
      </c>
      <c r="I314" s="324">
        <v>885.19999999999982</v>
      </c>
      <c r="J314" s="324">
        <v>892.39999999999986</v>
      </c>
      <c r="K314" s="323">
        <v>878</v>
      </c>
      <c r="L314" s="323">
        <v>858</v>
      </c>
      <c r="M314" s="323">
        <v>14.98901</v>
      </c>
      <c r="N314" s="1"/>
      <c r="O314" s="1"/>
    </row>
    <row r="315" spans="1:15" ht="12.75" customHeight="1">
      <c r="A315" s="30">
        <v>305</v>
      </c>
      <c r="B315" s="342" t="s">
        <v>455</v>
      </c>
      <c r="C315" s="323">
        <v>1421.7</v>
      </c>
      <c r="D315" s="324">
        <v>1427.7333333333333</v>
      </c>
      <c r="E315" s="324">
        <v>1408.9666666666667</v>
      </c>
      <c r="F315" s="324">
        <v>1396.2333333333333</v>
      </c>
      <c r="G315" s="324">
        <v>1377.4666666666667</v>
      </c>
      <c r="H315" s="324">
        <v>1440.4666666666667</v>
      </c>
      <c r="I315" s="324">
        <v>1459.2333333333336</v>
      </c>
      <c r="J315" s="324">
        <v>1471.9666666666667</v>
      </c>
      <c r="K315" s="323">
        <v>1446.5</v>
      </c>
      <c r="L315" s="323">
        <v>1415</v>
      </c>
      <c r="M315" s="323">
        <v>3.2545500000000001</v>
      </c>
      <c r="N315" s="1"/>
      <c r="O315" s="1"/>
    </row>
    <row r="316" spans="1:15" ht="12.75" customHeight="1">
      <c r="A316" s="30">
        <v>306</v>
      </c>
      <c r="B316" s="342" t="s">
        <v>155</v>
      </c>
      <c r="C316" s="323">
        <v>2047.75</v>
      </c>
      <c r="D316" s="324">
        <v>2042.25</v>
      </c>
      <c r="E316" s="324">
        <v>1995.5</v>
      </c>
      <c r="F316" s="324">
        <v>1943.25</v>
      </c>
      <c r="G316" s="324">
        <v>1896.5</v>
      </c>
      <c r="H316" s="324">
        <v>2094.5</v>
      </c>
      <c r="I316" s="324">
        <v>2141.25</v>
      </c>
      <c r="J316" s="324">
        <v>2193.5</v>
      </c>
      <c r="K316" s="323">
        <v>2089</v>
      </c>
      <c r="L316" s="323">
        <v>1990</v>
      </c>
      <c r="M316" s="323">
        <v>3.12771</v>
      </c>
      <c r="N316" s="1"/>
      <c r="O316" s="1"/>
    </row>
    <row r="317" spans="1:15" ht="12.75" customHeight="1">
      <c r="A317" s="30">
        <v>307</v>
      </c>
      <c r="B317" s="342" t="s">
        <v>156</v>
      </c>
      <c r="C317" s="323">
        <v>740</v>
      </c>
      <c r="D317" s="324">
        <v>728.4666666666667</v>
      </c>
      <c r="E317" s="324">
        <v>715.13333333333344</v>
      </c>
      <c r="F317" s="324">
        <v>690.26666666666677</v>
      </c>
      <c r="G317" s="324">
        <v>676.93333333333351</v>
      </c>
      <c r="H317" s="324">
        <v>753.33333333333337</v>
      </c>
      <c r="I317" s="324">
        <v>766.66666666666663</v>
      </c>
      <c r="J317" s="324">
        <v>791.5333333333333</v>
      </c>
      <c r="K317" s="323">
        <v>741.8</v>
      </c>
      <c r="L317" s="323">
        <v>703.6</v>
      </c>
      <c r="M317" s="323">
        <v>15.51942</v>
      </c>
      <c r="N317" s="1"/>
      <c r="O317" s="1"/>
    </row>
    <row r="318" spans="1:15" ht="12.75" customHeight="1">
      <c r="A318" s="30">
        <v>308</v>
      </c>
      <c r="B318" s="342" t="s">
        <v>157</v>
      </c>
      <c r="C318" s="323">
        <v>778.3</v>
      </c>
      <c r="D318" s="324">
        <v>777.76666666666677</v>
      </c>
      <c r="E318" s="324">
        <v>761.53333333333353</v>
      </c>
      <c r="F318" s="324">
        <v>744.76666666666677</v>
      </c>
      <c r="G318" s="324">
        <v>728.53333333333353</v>
      </c>
      <c r="H318" s="324">
        <v>794.53333333333353</v>
      </c>
      <c r="I318" s="324">
        <v>810.76666666666688</v>
      </c>
      <c r="J318" s="324">
        <v>827.53333333333353</v>
      </c>
      <c r="K318" s="323">
        <v>794</v>
      </c>
      <c r="L318" s="323">
        <v>761</v>
      </c>
      <c r="M318" s="323">
        <v>15.416840000000001</v>
      </c>
      <c r="N318" s="1"/>
      <c r="O318" s="1"/>
    </row>
    <row r="319" spans="1:15" ht="12.75" customHeight="1">
      <c r="A319" s="30">
        <v>309</v>
      </c>
      <c r="B319" s="342" t="s">
        <v>446</v>
      </c>
      <c r="C319" s="323">
        <v>238.35</v>
      </c>
      <c r="D319" s="324">
        <v>237.80000000000004</v>
      </c>
      <c r="E319" s="324">
        <v>235.60000000000008</v>
      </c>
      <c r="F319" s="324">
        <v>232.85000000000005</v>
      </c>
      <c r="G319" s="324">
        <v>230.65000000000009</v>
      </c>
      <c r="H319" s="324">
        <v>240.55000000000007</v>
      </c>
      <c r="I319" s="324">
        <v>242.75000000000006</v>
      </c>
      <c r="J319" s="324">
        <v>245.50000000000006</v>
      </c>
      <c r="K319" s="323">
        <v>240</v>
      </c>
      <c r="L319" s="323">
        <v>235.05</v>
      </c>
      <c r="M319" s="323">
        <v>5.3159599999999996</v>
      </c>
      <c r="N319" s="1"/>
      <c r="O319" s="1"/>
    </row>
    <row r="320" spans="1:15" ht="12.75" customHeight="1">
      <c r="A320" s="30">
        <v>310</v>
      </c>
      <c r="B320" s="342" t="s">
        <v>453</v>
      </c>
      <c r="C320" s="323">
        <v>166.55</v>
      </c>
      <c r="D320" s="324">
        <v>167.5</v>
      </c>
      <c r="E320" s="324">
        <v>165.2</v>
      </c>
      <c r="F320" s="324">
        <v>163.85</v>
      </c>
      <c r="G320" s="324">
        <v>161.54999999999998</v>
      </c>
      <c r="H320" s="324">
        <v>168.85</v>
      </c>
      <c r="I320" s="324">
        <v>171.15</v>
      </c>
      <c r="J320" s="324">
        <v>172.5</v>
      </c>
      <c r="K320" s="323">
        <v>169.8</v>
      </c>
      <c r="L320" s="323">
        <v>166.15</v>
      </c>
      <c r="M320" s="323">
        <v>2.2186699999999999</v>
      </c>
      <c r="N320" s="1"/>
      <c r="O320" s="1"/>
    </row>
    <row r="321" spans="1:15" ht="12.75" customHeight="1">
      <c r="A321" s="30">
        <v>311</v>
      </c>
      <c r="B321" s="342" t="s">
        <v>451</v>
      </c>
      <c r="C321" s="323">
        <v>203.35</v>
      </c>
      <c r="D321" s="324">
        <v>201.75</v>
      </c>
      <c r="E321" s="324">
        <v>198.05</v>
      </c>
      <c r="F321" s="324">
        <v>192.75</v>
      </c>
      <c r="G321" s="324">
        <v>189.05</v>
      </c>
      <c r="H321" s="324">
        <v>207.05</v>
      </c>
      <c r="I321" s="324">
        <v>210.75</v>
      </c>
      <c r="J321" s="324">
        <v>216.05</v>
      </c>
      <c r="K321" s="323">
        <v>205.45</v>
      </c>
      <c r="L321" s="323">
        <v>196.45</v>
      </c>
      <c r="M321" s="323">
        <v>12.722939999999999</v>
      </c>
      <c r="N321" s="1"/>
      <c r="O321" s="1"/>
    </row>
    <row r="322" spans="1:15" ht="12.75" customHeight="1">
      <c r="A322" s="30">
        <v>312</v>
      </c>
      <c r="B322" s="342" t="s">
        <v>452</v>
      </c>
      <c r="C322" s="323">
        <v>920.35</v>
      </c>
      <c r="D322" s="324">
        <v>931.98333333333346</v>
      </c>
      <c r="E322" s="324">
        <v>901.51666666666688</v>
      </c>
      <c r="F322" s="324">
        <v>882.68333333333339</v>
      </c>
      <c r="G322" s="324">
        <v>852.21666666666681</v>
      </c>
      <c r="H322" s="324">
        <v>950.81666666666695</v>
      </c>
      <c r="I322" s="324">
        <v>981.28333333333342</v>
      </c>
      <c r="J322" s="324">
        <v>1000.116666666667</v>
      </c>
      <c r="K322" s="323">
        <v>962.45</v>
      </c>
      <c r="L322" s="323">
        <v>913.15</v>
      </c>
      <c r="M322" s="323">
        <v>3.7438099999999999</v>
      </c>
      <c r="N322" s="1"/>
      <c r="O322" s="1"/>
    </row>
    <row r="323" spans="1:15" ht="12.75" customHeight="1">
      <c r="A323" s="30">
        <v>313</v>
      </c>
      <c r="B323" s="342" t="s">
        <v>158</v>
      </c>
      <c r="C323" s="323">
        <v>4250.95</v>
      </c>
      <c r="D323" s="324">
        <v>4251.7</v>
      </c>
      <c r="E323" s="324">
        <v>4218.3999999999996</v>
      </c>
      <c r="F323" s="324">
        <v>4185.8499999999995</v>
      </c>
      <c r="G323" s="324">
        <v>4152.5499999999993</v>
      </c>
      <c r="H323" s="324">
        <v>4284.25</v>
      </c>
      <c r="I323" s="324">
        <v>4317.5500000000011</v>
      </c>
      <c r="J323" s="324">
        <v>4350.1000000000004</v>
      </c>
      <c r="K323" s="323">
        <v>4285</v>
      </c>
      <c r="L323" s="323">
        <v>4219.1499999999996</v>
      </c>
      <c r="M323" s="323">
        <v>4.4052300000000004</v>
      </c>
      <c r="N323" s="1"/>
      <c r="O323" s="1"/>
    </row>
    <row r="324" spans="1:15" ht="12.75" customHeight="1">
      <c r="A324" s="30">
        <v>314</v>
      </c>
      <c r="B324" s="342" t="s">
        <v>443</v>
      </c>
      <c r="C324" s="323">
        <v>44.75</v>
      </c>
      <c r="D324" s="324">
        <v>44.833333333333336</v>
      </c>
      <c r="E324" s="324">
        <v>44.016666666666673</v>
      </c>
      <c r="F324" s="324">
        <v>43.283333333333339</v>
      </c>
      <c r="G324" s="324">
        <v>42.466666666666676</v>
      </c>
      <c r="H324" s="324">
        <v>45.56666666666667</v>
      </c>
      <c r="I324" s="324">
        <v>46.383333333333333</v>
      </c>
      <c r="J324" s="324">
        <v>47.116666666666667</v>
      </c>
      <c r="K324" s="323">
        <v>45.65</v>
      </c>
      <c r="L324" s="323">
        <v>44.1</v>
      </c>
      <c r="M324" s="323">
        <v>30.913019999999999</v>
      </c>
      <c r="N324" s="1"/>
      <c r="O324" s="1"/>
    </row>
    <row r="325" spans="1:15" ht="12.75" customHeight="1">
      <c r="A325" s="30">
        <v>315</v>
      </c>
      <c r="B325" s="342" t="s">
        <v>444</v>
      </c>
      <c r="C325" s="323">
        <v>191.8</v>
      </c>
      <c r="D325" s="324">
        <v>189.96666666666667</v>
      </c>
      <c r="E325" s="324">
        <v>186.43333333333334</v>
      </c>
      <c r="F325" s="324">
        <v>181.06666666666666</v>
      </c>
      <c r="G325" s="324">
        <v>177.53333333333333</v>
      </c>
      <c r="H325" s="324">
        <v>195.33333333333334</v>
      </c>
      <c r="I325" s="324">
        <v>198.8666666666667</v>
      </c>
      <c r="J325" s="324">
        <v>204.23333333333335</v>
      </c>
      <c r="K325" s="323">
        <v>193.5</v>
      </c>
      <c r="L325" s="323">
        <v>184.6</v>
      </c>
      <c r="M325" s="323">
        <v>19.110810000000001</v>
      </c>
      <c r="N325" s="1"/>
      <c r="O325" s="1"/>
    </row>
    <row r="326" spans="1:15" ht="12.75" customHeight="1">
      <c r="A326" s="30">
        <v>316</v>
      </c>
      <c r="B326" s="342" t="s">
        <v>454</v>
      </c>
      <c r="C326" s="323">
        <v>910.45</v>
      </c>
      <c r="D326" s="324">
        <v>917.18333333333339</v>
      </c>
      <c r="E326" s="324">
        <v>898.36666666666679</v>
      </c>
      <c r="F326" s="324">
        <v>886.28333333333342</v>
      </c>
      <c r="G326" s="324">
        <v>867.46666666666681</v>
      </c>
      <c r="H326" s="324">
        <v>929.26666666666677</v>
      </c>
      <c r="I326" s="324">
        <v>948.08333333333337</v>
      </c>
      <c r="J326" s="324">
        <v>960.16666666666674</v>
      </c>
      <c r="K326" s="323">
        <v>936</v>
      </c>
      <c r="L326" s="323">
        <v>905.1</v>
      </c>
      <c r="M326" s="323">
        <v>1.6249400000000001</v>
      </c>
      <c r="N326" s="1"/>
      <c r="O326" s="1"/>
    </row>
    <row r="327" spans="1:15" ht="12.75" customHeight="1">
      <c r="A327" s="30">
        <v>317</v>
      </c>
      <c r="B327" s="342" t="s">
        <v>160</v>
      </c>
      <c r="C327" s="323">
        <v>3378.05</v>
      </c>
      <c r="D327" s="324">
        <v>3372.6666666666665</v>
      </c>
      <c r="E327" s="324">
        <v>3340.3833333333332</v>
      </c>
      <c r="F327" s="324">
        <v>3302.7166666666667</v>
      </c>
      <c r="G327" s="324">
        <v>3270.4333333333334</v>
      </c>
      <c r="H327" s="324">
        <v>3410.333333333333</v>
      </c>
      <c r="I327" s="324">
        <v>3442.6166666666668</v>
      </c>
      <c r="J327" s="324">
        <v>3480.2833333333328</v>
      </c>
      <c r="K327" s="323">
        <v>3404.95</v>
      </c>
      <c r="L327" s="323">
        <v>3335</v>
      </c>
      <c r="M327" s="323">
        <v>3.6679900000000001</v>
      </c>
      <c r="N327" s="1"/>
      <c r="O327" s="1"/>
    </row>
    <row r="328" spans="1:15" ht="12.75" customHeight="1">
      <c r="A328" s="30">
        <v>318</v>
      </c>
      <c r="B328" s="342" t="s">
        <v>161</v>
      </c>
      <c r="C328" s="323">
        <v>65297.05</v>
      </c>
      <c r="D328" s="324">
        <v>65728.466666666674</v>
      </c>
      <c r="E328" s="324">
        <v>64578.583333333343</v>
      </c>
      <c r="F328" s="324">
        <v>63860.116666666669</v>
      </c>
      <c r="G328" s="324">
        <v>62710.233333333337</v>
      </c>
      <c r="H328" s="324">
        <v>66446.933333333349</v>
      </c>
      <c r="I328" s="324">
        <v>67596.81666666668</v>
      </c>
      <c r="J328" s="324">
        <v>68315.283333333355</v>
      </c>
      <c r="K328" s="323">
        <v>66878.350000000006</v>
      </c>
      <c r="L328" s="323">
        <v>65010</v>
      </c>
      <c r="M328" s="323">
        <v>9.7040000000000001E-2</v>
      </c>
      <c r="N328" s="1"/>
      <c r="O328" s="1"/>
    </row>
    <row r="329" spans="1:15" ht="12.75" customHeight="1">
      <c r="A329" s="30">
        <v>319</v>
      </c>
      <c r="B329" s="342" t="s">
        <v>448</v>
      </c>
      <c r="C329" s="323">
        <v>40.9</v>
      </c>
      <c r="D329" s="324">
        <v>41.1</v>
      </c>
      <c r="E329" s="324">
        <v>40.35</v>
      </c>
      <c r="F329" s="324">
        <v>39.799999999999997</v>
      </c>
      <c r="G329" s="324">
        <v>39.049999999999997</v>
      </c>
      <c r="H329" s="324">
        <v>41.650000000000006</v>
      </c>
      <c r="I329" s="324">
        <v>42.400000000000006</v>
      </c>
      <c r="J329" s="324">
        <v>42.95000000000001</v>
      </c>
      <c r="K329" s="323">
        <v>41.85</v>
      </c>
      <c r="L329" s="323">
        <v>40.549999999999997</v>
      </c>
      <c r="M329" s="323">
        <v>14.61398</v>
      </c>
      <c r="N329" s="1"/>
      <c r="O329" s="1"/>
    </row>
    <row r="330" spans="1:15" ht="12.75" customHeight="1">
      <c r="A330" s="30">
        <v>320</v>
      </c>
      <c r="B330" s="342" t="s">
        <v>162</v>
      </c>
      <c r="C330" s="323">
        <v>1293.2</v>
      </c>
      <c r="D330" s="324">
        <v>1298.2166666666667</v>
      </c>
      <c r="E330" s="324">
        <v>1281.4833333333333</v>
      </c>
      <c r="F330" s="324">
        <v>1269.7666666666667</v>
      </c>
      <c r="G330" s="324">
        <v>1253.0333333333333</v>
      </c>
      <c r="H330" s="324">
        <v>1309.9333333333334</v>
      </c>
      <c r="I330" s="324">
        <v>1326.666666666667</v>
      </c>
      <c r="J330" s="324">
        <v>1338.3833333333334</v>
      </c>
      <c r="K330" s="323">
        <v>1314.95</v>
      </c>
      <c r="L330" s="323">
        <v>1286.5</v>
      </c>
      <c r="M330" s="323">
        <v>9.9325700000000001</v>
      </c>
      <c r="N330" s="1"/>
      <c r="O330" s="1"/>
    </row>
    <row r="331" spans="1:15" ht="12.75" customHeight="1">
      <c r="A331" s="30">
        <v>321</v>
      </c>
      <c r="B331" s="342" t="s">
        <v>163</v>
      </c>
      <c r="C331" s="323">
        <v>340.05</v>
      </c>
      <c r="D331" s="324">
        <v>341.65000000000003</v>
      </c>
      <c r="E331" s="324">
        <v>334.50000000000006</v>
      </c>
      <c r="F331" s="324">
        <v>328.95000000000005</v>
      </c>
      <c r="G331" s="324">
        <v>321.80000000000007</v>
      </c>
      <c r="H331" s="324">
        <v>347.20000000000005</v>
      </c>
      <c r="I331" s="324">
        <v>354.35</v>
      </c>
      <c r="J331" s="324">
        <v>359.90000000000003</v>
      </c>
      <c r="K331" s="323">
        <v>348.8</v>
      </c>
      <c r="L331" s="323">
        <v>336.1</v>
      </c>
      <c r="M331" s="323">
        <v>5.6003499999999997</v>
      </c>
      <c r="N331" s="1"/>
      <c r="O331" s="1"/>
    </row>
    <row r="332" spans="1:15" ht="12.75" customHeight="1">
      <c r="A332" s="30">
        <v>322</v>
      </c>
      <c r="B332" s="342" t="s">
        <v>268</v>
      </c>
      <c r="C332" s="323">
        <v>776.7</v>
      </c>
      <c r="D332" s="324">
        <v>781.28333333333342</v>
      </c>
      <c r="E332" s="324">
        <v>765.21666666666681</v>
      </c>
      <c r="F332" s="324">
        <v>753.73333333333335</v>
      </c>
      <c r="G332" s="324">
        <v>737.66666666666674</v>
      </c>
      <c r="H332" s="324">
        <v>792.76666666666688</v>
      </c>
      <c r="I332" s="324">
        <v>808.83333333333348</v>
      </c>
      <c r="J332" s="324">
        <v>820.31666666666695</v>
      </c>
      <c r="K332" s="323">
        <v>797.35</v>
      </c>
      <c r="L332" s="323">
        <v>769.8</v>
      </c>
      <c r="M332" s="323">
        <v>3.2984900000000001</v>
      </c>
      <c r="N332" s="1"/>
      <c r="O332" s="1"/>
    </row>
    <row r="333" spans="1:15" ht="12.75" customHeight="1">
      <c r="A333" s="30">
        <v>323</v>
      </c>
      <c r="B333" s="342" t="s">
        <v>164</v>
      </c>
      <c r="C333" s="323">
        <v>121.15</v>
      </c>
      <c r="D333" s="324">
        <v>121.71666666666665</v>
      </c>
      <c r="E333" s="324">
        <v>120.0333333333333</v>
      </c>
      <c r="F333" s="324">
        <v>118.91666666666664</v>
      </c>
      <c r="G333" s="324">
        <v>117.23333333333329</v>
      </c>
      <c r="H333" s="324">
        <v>122.83333333333331</v>
      </c>
      <c r="I333" s="324">
        <v>124.51666666666668</v>
      </c>
      <c r="J333" s="324">
        <v>125.63333333333333</v>
      </c>
      <c r="K333" s="323">
        <v>123.4</v>
      </c>
      <c r="L333" s="323">
        <v>120.6</v>
      </c>
      <c r="M333" s="323">
        <v>132.49185</v>
      </c>
      <c r="N333" s="1"/>
      <c r="O333" s="1"/>
    </row>
    <row r="334" spans="1:15" ht="12.75" customHeight="1">
      <c r="A334" s="30">
        <v>324</v>
      </c>
      <c r="B334" s="342" t="s">
        <v>165</v>
      </c>
      <c r="C334" s="323">
        <v>4493.7</v>
      </c>
      <c r="D334" s="324">
        <v>4477.4000000000005</v>
      </c>
      <c r="E334" s="324">
        <v>4437.3500000000013</v>
      </c>
      <c r="F334" s="324">
        <v>4381.0000000000009</v>
      </c>
      <c r="G334" s="324">
        <v>4340.9500000000016</v>
      </c>
      <c r="H334" s="324">
        <v>4533.7500000000009</v>
      </c>
      <c r="I334" s="324">
        <v>4573.8</v>
      </c>
      <c r="J334" s="324">
        <v>4630.1500000000005</v>
      </c>
      <c r="K334" s="323">
        <v>4517.45</v>
      </c>
      <c r="L334" s="323">
        <v>4421.05</v>
      </c>
      <c r="M334" s="323">
        <v>2.62839</v>
      </c>
      <c r="N334" s="1"/>
      <c r="O334" s="1"/>
    </row>
    <row r="335" spans="1:15" ht="12.75" customHeight="1">
      <c r="A335" s="30">
        <v>325</v>
      </c>
      <c r="B335" s="342" t="s">
        <v>166</v>
      </c>
      <c r="C335" s="323">
        <v>4040.95</v>
      </c>
      <c r="D335" s="324">
        <v>4004.65</v>
      </c>
      <c r="E335" s="324">
        <v>3961.3</v>
      </c>
      <c r="F335" s="324">
        <v>3881.65</v>
      </c>
      <c r="G335" s="324">
        <v>3838.3</v>
      </c>
      <c r="H335" s="324">
        <v>4084.3</v>
      </c>
      <c r="I335" s="324">
        <v>4127.6499999999996</v>
      </c>
      <c r="J335" s="324">
        <v>4207.3</v>
      </c>
      <c r="K335" s="323">
        <v>4048</v>
      </c>
      <c r="L335" s="323">
        <v>3925</v>
      </c>
      <c r="M335" s="323">
        <v>1.3573299999999999</v>
      </c>
      <c r="N335" s="1"/>
      <c r="O335" s="1"/>
    </row>
    <row r="336" spans="1:15" ht="12.75" customHeight="1">
      <c r="A336" s="30">
        <v>326</v>
      </c>
      <c r="B336" s="342" t="s">
        <v>842</v>
      </c>
      <c r="C336" s="323">
        <v>1603.15</v>
      </c>
      <c r="D336" s="324">
        <v>1613.3833333333332</v>
      </c>
      <c r="E336" s="324">
        <v>1589.7666666666664</v>
      </c>
      <c r="F336" s="324">
        <v>1576.3833333333332</v>
      </c>
      <c r="G336" s="324">
        <v>1552.7666666666664</v>
      </c>
      <c r="H336" s="324">
        <v>1626.7666666666664</v>
      </c>
      <c r="I336" s="324">
        <v>1650.3833333333332</v>
      </c>
      <c r="J336" s="324">
        <v>1663.7666666666664</v>
      </c>
      <c r="K336" s="323">
        <v>1637</v>
      </c>
      <c r="L336" s="323">
        <v>1600</v>
      </c>
      <c r="M336" s="323">
        <v>1.0676000000000001</v>
      </c>
      <c r="N336" s="1"/>
      <c r="O336" s="1"/>
    </row>
    <row r="337" spans="1:15" ht="12.75" customHeight="1">
      <c r="A337" s="30">
        <v>327</v>
      </c>
      <c r="B337" s="342" t="s">
        <v>456</v>
      </c>
      <c r="C337" s="323">
        <v>36.5</v>
      </c>
      <c r="D337" s="324">
        <v>36.783333333333331</v>
      </c>
      <c r="E337" s="324">
        <v>36.11666666666666</v>
      </c>
      <c r="F337" s="324">
        <v>35.733333333333327</v>
      </c>
      <c r="G337" s="324">
        <v>35.066666666666656</v>
      </c>
      <c r="H337" s="324">
        <v>37.166666666666664</v>
      </c>
      <c r="I337" s="324">
        <v>37.833333333333336</v>
      </c>
      <c r="J337" s="324">
        <v>38.216666666666669</v>
      </c>
      <c r="K337" s="323">
        <v>37.450000000000003</v>
      </c>
      <c r="L337" s="323">
        <v>36.4</v>
      </c>
      <c r="M337" s="323">
        <v>65.207989999999995</v>
      </c>
      <c r="N337" s="1"/>
      <c r="O337" s="1"/>
    </row>
    <row r="338" spans="1:15" ht="12.75" customHeight="1">
      <c r="A338" s="30">
        <v>328</v>
      </c>
      <c r="B338" s="342" t="s">
        <v>457</v>
      </c>
      <c r="C338" s="323">
        <v>58.7</v>
      </c>
      <c r="D338" s="324">
        <v>59</v>
      </c>
      <c r="E338" s="324">
        <v>58.05</v>
      </c>
      <c r="F338" s="324">
        <v>57.4</v>
      </c>
      <c r="G338" s="324">
        <v>56.449999999999996</v>
      </c>
      <c r="H338" s="324">
        <v>59.65</v>
      </c>
      <c r="I338" s="324">
        <v>60.6</v>
      </c>
      <c r="J338" s="324">
        <v>61.25</v>
      </c>
      <c r="K338" s="323">
        <v>59.95</v>
      </c>
      <c r="L338" s="323">
        <v>58.35</v>
      </c>
      <c r="M338" s="323">
        <v>30.050409999999999</v>
      </c>
      <c r="N338" s="1"/>
      <c r="O338" s="1"/>
    </row>
    <row r="339" spans="1:15" ht="12.75" customHeight="1">
      <c r="A339" s="30">
        <v>329</v>
      </c>
      <c r="B339" s="342" t="s">
        <v>458</v>
      </c>
      <c r="C339" s="323">
        <v>516.29999999999995</v>
      </c>
      <c r="D339" s="324">
        <v>521.75</v>
      </c>
      <c r="E339" s="324">
        <v>508.5</v>
      </c>
      <c r="F339" s="324">
        <v>500.70000000000005</v>
      </c>
      <c r="G339" s="324">
        <v>487.45000000000005</v>
      </c>
      <c r="H339" s="324">
        <v>529.54999999999995</v>
      </c>
      <c r="I339" s="324">
        <v>542.79999999999995</v>
      </c>
      <c r="J339" s="324">
        <v>550.59999999999991</v>
      </c>
      <c r="K339" s="323">
        <v>535</v>
      </c>
      <c r="L339" s="323">
        <v>513.95000000000005</v>
      </c>
      <c r="M339" s="323">
        <v>0.81789000000000001</v>
      </c>
      <c r="N339" s="1"/>
      <c r="O339" s="1"/>
    </row>
    <row r="340" spans="1:15" ht="12.75" customHeight="1">
      <c r="A340" s="30">
        <v>330</v>
      </c>
      <c r="B340" s="342" t="s">
        <v>167</v>
      </c>
      <c r="C340" s="323">
        <v>16921.900000000001</v>
      </c>
      <c r="D340" s="324">
        <v>16913.95</v>
      </c>
      <c r="E340" s="324">
        <v>16827.95</v>
      </c>
      <c r="F340" s="324">
        <v>16734</v>
      </c>
      <c r="G340" s="324">
        <v>16648</v>
      </c>
      <c r="H340" s="324">
        <v>17007.900000000001</v>
      </c>
      <c r="I340" s="324">
        <v>17093.900000000001</v>
      </c>
      <c r="J340" s="324">
        <v>17187.850000000002</v>
      </c>
      <c r="K340" s="323">
        <v>16999.95</v>
      </c>
      <c r="L340" s="323">
        <v>16820</v>
      </c>
      <c r="M340" s="323">
        <v>0.83758999999999995</v>
      </c>
      <c r="N340" s="1"/>
      <c r="O340" s="1"/>
    </row>
    <row r="341" spans="1:15" ht="12.75" customHeight="1">
      <c r="A341" s="30">
        <v>331</v>
      </c>
      <c r="B341" s="342" t="s">
        <v>464</v>
      </c>
      <c r="C341" s="323">
        <v>84.3</v>
      </c>
      <c r="D341" s="324">
        <v>85.75</v>
      </c>
      <c r="E341" s="324">
        <v>82.1</v>
      </c>
      <c r="F341" s="324">
        <v>79.899999999999991</v>
      </c>
      <c r="G341" s="324">
        <v>76.249999999999986</v>
      </c>
      <c r="H341" s="324">
        <v>87.95</v>
      </c>
      <c r="I341" s="324">
        <v>91.600000000000009</v>
      </c>
      <c r="J341" s="324">
        <v>93.800000000000011</v>
      </c>
      <c r="K341" s="323">
        <v>89.4</v>
      </c>
      <c r="L341" s="323">
        <v>83.55</v>
      </c>
      <c r="M341" s="323">
        <v>10.54607</v>
      </c>
      <c r="N341" s="1"/>
      <c r="O341" s="1"/>
    </row>
    <row r="342" spans="1:15" ht="12.75" customHeight="1">
      <c r="A342" s="30">
        <v>332</v>
      </c>
      <c r="B342" s="342" t="s">
        <v>463</v>
      </c>
      <c r="C342" s="323">
        <v>54.3</v>
      </c>
      <c r="D342" s="324">
        <v>53.533333333333339</v>
      </c>
      <c r="E342" s="324">
        <v>51.216666666666676</v>
      </c>
      <c r="F342" s="324">
        <v>48.13333333333334</v>
      </c>
      <c r="G342" s="324">
        <v>45.816666666666677</v>
      </c>
      <c r="H342" s="324">
        <v>56.616666666666674</v>
      </c>
      <c r="I342" s="324">
        <v>58.933333333333337</v>
      </c>
      <c r="J342" s="324">
        <v>62.016666666666673</v>
      </c>
      <c r="K342" s="323">
        <v>55.85</v>
      </c>
      <c r="L342" s="323">
        <v>50.45</v>
      </c>
      <c r="M342" s="323">
        <v>116.71478999999999</v>
      </c>
      <c r="N342" s="1"/>
      <c r="O342" s="1"/>
    </row>
    <row r="343" spans="1:15" ht="12.75" customHeight="1">
      <c r="A343" s="30">
        <v>333</v>
      </c>
      <c r="B343" s="342" t="s">
        <v>462</v>
      </c>
      <c r="C343" s="323">
        <v>749.15</v>
      </c>
      <c r="D343" s="324">
        <v>743.4</v>
      </c>
      <c r="E343" s="324">
        <v>731</v>
      </c>
      <c r="F343" s="324">
        <v>712.85</v>
      </c>
      <c r="G343" s="324">
        <v>700.45</v>
      </c>
      <c r="H343" s="324">
        <v>761.55</v>
      </c>
      <c r="I343" s="324">
        <v>773.94999999999982</v>
      </c>
      <c r="J343" s="324">
        <v>792.09999999999991</v>
      </c>
      <c r="K343" s="323">
        <v>755.8</v>
      </c>
      <c r="L343" s="323">
        <v>725.25</v>
      </c>
      <c r="M343" s="323">
        <v>2.0952899999999999</v>
      </c>
      <c r="N343" s="1"/>
      <c r="O343" s="1"/>
    </row>
    <row r="344" spans="1:15" ht="12.75" customHeight="1">
      <c r="A344" s="30">
        <v>334</v>
      </c>
      <c r="B344" s="342" t="s">
        <v>459</v>
      </c>
      <c r="C344" s="323">
        <v>27.35</v>
      </c>
      <c r="D344" s="324">
        <v>27.45</v>
      </c>
      <c r="E344" s="324">
        <v>26.95</v>
      </c>
      <c r="F344" s="324">
        <v>26.55</v>
      </c>
      <c r="G344" s="324">
        <v>26.05</v>
      </c>
      <c r="H344" s="324">
        <v>27.849999999999998</v>
      </c>
      <c r="I344" s="324">
        <v>28.349999999999998</v>
      </c>
      <c r="J344" s="324">
        <v>28.749999999999996</v>
      </c>
      <c r="K344" s="323">
        <v>27.95</v>
      </c>
      <c r="L344" s="323">
        <v>27.05</v>
      </c>
      <c r="M344" s="323">
        <v>541.80021999999997</v>
      </c>
      <c r="N344" s="1"/>
      <c r="O344" s="1"/>
    </row>
    <row r="345" spans="1:15" ht="12.75" customHeight="1">
      <c r="A345" s="30">
        <v>335</v>
      </c>
      <c r="B345" s="342" t="s">
        <v>535</v>
      </c>
      <c r="C345" s="323">
        <v>111.05</v>
      </c>
      <c r="D345" s="324">
        <v>111.61666666666667</v>
      </c>
      <c r="E345" s="324">
        <v>109.93333333333335</v>
      </c>
      <c r="F345" s="324">
        <v>108.81666666666668</v>
      </c>
      <c r="G345" s="324">
        <v>107.13333333333335</v>
      </c>
      <c r="H345" s="324">
        <v>112.73333333333335</v>
      </c>
      <c r="I345" s="324">
        <v>114.41666666666669</v>
      </c>
      <c r="J345" s="324">
        <v>115.53333333333335</v>
      </c>
      <c r="K345" s="323">
        <v>113.3</v>
      </c>
      <c r="L345" s="323">
        <v>110.5</v>
      </c>
      <c r="M345" s="323">
        <v>3.9873400000000001</v>
      </c>
      <c r="N345" s="1"/>
      <c r="O345" s="1"/>
    </row>
    <row r="346" spans="1:15" ht="12.75" customHeight="1">
      <c r="A346" s="30">
        <v>336</v>
      </c>
      <c r="B346" s="342" t="s">
        <v>465</v>
      </c>
      <c r="C346" s="323">
        <v>2158.3000000000002</v>
      </c>
      <c r="D346" s="324">
        <v>2153.0000000000005</v>
      </c>
      <c r="E346" s="324">
        <v>2091.6000000000008</v>
      </c>
      <c r="F346" s="324">
        <v>2024.9000000000005</v>
      </c>
      <c r="G346" s="324">
        <v>1963.5000000000009</v>
      </c>
      <c r="H346" s="324">
        <v>2219.7000000000007</v>
      </c>
      <c r="I346" s="324">
        <v>2281.1000000000004</v>
      </c>
      <c r="J346" s="324">
        <v>2347.8000000000006</v>
      </c>
      <c r="K346" s="323">
        <v>2214.4</v>
      </c>
      <c r="L346" s="323">
        <v>2086.3000000000002</v>
      </c>
      <c r="M346" s="323">
        <v>7.3630000000000001E-2</v>
      </c>
      <c r="N346" s="1"/>
      <c r="O346" s="1"/>
    </row>
    <row r="347" spans="1:15" ht="12.75" customHeight="1">
      <c r="A347" s="30">
        <v>337</v>
      </c>
      <c r="B347" s="342" t="s">
        <v>460</v>
      </c>
      <c r="C347" s="323">
        <v>63.55</v>
      </c>
      <c r="D347" s="324">
        <v>64.033333333333346</v>
      </c>
      <c r="E347" s="324">
        <v>62.566666666666691</v>
      </c>
      <c r="F347" s="324">
        <v>61.583333333333343</v>
      </c>
      <c r="G347" s="324">
        <v>60.116666666666688</v>
      </c>
      <c r="H347" s="324">
        <v>65.016666666666694</v>
      </c>
      <c r="I347" s="324">
        <v>66.483333333333363</v>
      </c>
      <c r="J347" s="324">
        <v>67.466666666666697</v>
      </c>
      <c r="K347" s="323">
        <v>65.5</v>
      </c>
      <c r="L347" s="323">
        <v>63.05</v>
      </c>
      <c r="M347" s="323">
        <v>23.525549999999999</v>
      </c>
      <c r="N347" s="1"/>
      <c r="O347" s="1"/>
    </row>
    <row r="348" spans="1:15" ht="12.75" customHeight="1">
      <c r="A348" s="30">
        <v>338</v>
      </c>
      <c r="B348" s="342" t="s">
        <v>168</v>
      </c>
      <c r="C348" s="323">
        <v>158.9</v>
      </c>
      <c r="D348" s="324">
        <v>160.01666666666668</v>
      </c>
      <c r="E348" s="324">
        <v>157.18333333333337</v>
      </c>
      <c r="F348" s="324">
        <v>155.4666666666667</v>
      </c>
      <c r="G348" s="324">
        <v>152.63333333333338</v>
      </c>
      <c r="H348" s="324">
        <v>161.73333333333335</v>
      </c>
      <c r="I348" s="324">
        <v>164.56666666666666</v>
      </c>
      <c r="J348" s="324">
        <v>166.28333333333333</v>
      </c>
      <c r="K348" s="323">
        <v>162.85</v>
      </c>
      <c r="L348" s="323">
        <v>158.30000000000001</v>
      </c>
      <c r="M348" s="323">
        <v>81.529259999999994</v>
      </c>
      <c r="N348" s="1"/>
      <c r="O348" s="1"/>
    </row>
    <row r="349" spans="1:15" ht="12.75" customHeight="1">
      <c r="A349" s="30">
        <v>339</v>
      </c>
      <c r="B349" s="342" t="s">
        <v>461</v>
      </c>
      <c r="C349" s="323">
        <v>226.5</v>
      </c>
      <c r="D349" s="324">
        <v>222.86666666666667</v>
      </c>
      <c r="E349" s="324">
        <v>216.73333333333335</v>
      </c>
      <c r="F349" s="324">
        <v>206.96666666666667</v>
      </c>
      <c r="G349" s="324">
        <v>200.83333333333334</v>
      </c>
      <c r="H349" s="324">
        <v>232.63333333333335</v>
      </c>
      <c r="I349" s="324">
        <v>238.76666666666668</v>
      </c>
      <c r="J349" s="324">
        <v>248.53333333333336</v>
      </c>
      <c r="K349" s="323">
        <v>229</v>
      </c>
      <c r="L349" s="323">
        <v>213.1</v>
      </c>
      <c r="M349" s="323">
        <v>19.61364</v>
      </c>
      <c r="N349" s="1"/>
      <c r="O349" s="1"/>
    </row>
    <row r="350" spans="1:15" ht="12.75" customHeight="1">
      <c r="A350" s="30">
        <v>340</v>
      </c>
      <c r="B350" s="342" t="s">
        <v>170</v>
      </c>
      <c r="C350" s="323">
        <v>134.35</v>
      </c>
      <c r="D350" s="324">
        <v>134.51666666666665</v>
      </c>
      <c r="E350" s="324">
        <v>133.73333333333329</v>
      </c>
      <c r="F350" s="324">
        <v>133.11666666666665</v>
      </c>
      <c r="G350" s="324">
        <v>132.33333333333329</v>
      </c>
      <c r="H350" s="324">
        <v>135.1333333333333</v>
      </c>
      <c r="I350" s="324">
        <v>135.91666666666666</v>
      </c>
      <c r="J350" s="324">
        <v>136.5333333333333</v>
      </c>
      <c r="K350" s="323">
        <v>135.30000000000001</v>
      </c>
      <c r="L350" s="323">
        <v>133.9</v>
      </c>
      <c r="M350" s="323">
        <v>51.169350000000001</v>
      </c>
      <c r="N350" s="1"/>
      <c r="O350" s="1"/>
    </row>
    <row r="351" spans="1:15" ht="12.75" customHeight="1">
      <c r="A351" s="30">
        <v>341</v>
      </c>
      <c r="B351" s="342" t="s">
        <v>269</v>
      </c>
      <c r="C351" s="323">
        <v>941.5</v>
      </c>
      <c r="D351" s="324">
        <v>944.93333333333339</v>
      </c>
      <c r="E351" s="324">
        <v>934.41666666666674</v>
      </c>
      <c r="F351" s="324">
        <v>927.33333333333337</v>
      </c>
      <c r="G351" s="324">
        <v>916.81666666666672</v>
      </c>
      <c r="H351" s="324">
        <v>952.01666666666677</v>
      </c>
      <c r="I351" s="324">
        <v>962.53333333333342</v>
      </c>
      <c r="J351" s="324">
        <v>969.61666666666679</v>
      </c>
      <c r="K351" s="323">
        <v>955.45</v>
      </c>
      <c r="L351" s="323">
        <v>937.85</v>
      </c>
      <c r="M351" s="323">
        <v>5.7644299999999999</v>
      </c>
      <c r="N351" s="1"/>
      <c r="O351" s="1"/>
    </row>
    <row r="352" spans="1:15" ht="12.75" customHeight="1">
      <c r="A352" s="30">
        <v>342</v>
      </c>
      <c r="B352" s="342" t="s">
        <v>466</v>
      </c>
      <c r="C352" s="323">
        <v>3482.35</v>
      </c>
      <c r="D352" s="324">
        <v>3500.4666666666667</v>
      </c>
      <c r="E352" s="324">
        <v>3456.9833333333336</v>
      </c>
      <c r="F352" s="324">
        <v>3431.6166666666668</v>
      </c>
      <c r="G352" s="324">
        <v>3388.1333333333337</v>
      </c>
      <c r="H352" s="324">
        <v>3525.8333333333335</v>
      </c>
      <c r="I352" s="324">
        <v>3569.3166666666662</v>
      </c>
      <c r="J352" s="324">
        <v>3594.6833333333334</v>
      </c>
      <c r="K352" s="323">
        <v>3543.95</v>
      </c>
      <c r="L352" s="323">
        <v>3475.1</v>
      </c>
      <c r="M352" s="323">
        <v>0.92908000000000002</v>
      </c>
      <c r="N352" s="1"/>
      <c r="O352" s="1"/>
    </row>
    <row r="353" spans="1:15" ht="12.75" customHeight="1">
      <c r="A353" s="30">
        <v>343</v>
      </c>
      <c r="B353" s="342" t="s">
        <v>270</v>
      </c>
      <c r="C353" s="323">
        <v>231.85</v>
      </c>
      <c r="D353" s="324">
        <v>231.68333333333331</v>
      </c>
      <c r="E353" s="324">
        <v>228.36666666666662</v>
      </c>
      <c r="F353" s="324">
        <v>224.8833333333333</v>
      </c>
      <c r="G353" s="324">
        <v>221.56666666666661</v>
      </c>
      <c r="H353" s="324">
        <v>235.16666666666663</v>
      </c>
      <c r="I353" s="324">
        <v>238.48333333333329</v>
      </c>
      <c r="J353" s="324">
        <v>241.96666666666664</v>
      </c>
      <c r="K353" s="323">
        <v>235</v>
      </c>
      <c r="L353" s="323">
        <v>228.2</v>
      </c>
      <c r="M353" s="323">
        <v>10.6426</v>
      </c>
      <c r="N353" s="1"/>
      <c r="O353" s="1"/>
    </row>
    <row r="354" spans="1:15" ht="12.75" customHeight="1">
      <c r="A354" s="30">
        <v>344</v>
      </c>
      <c r="B354" s="342" t="s">
        <v>171</v>
      </c>
      <c r="C354" s="323">
        <v>171</v>
      </c>
      <c r="D354" s="324">
        <v>172.25</v>
      </c>
      <c r="E354" s="324">
        <v>169.3</v>
      </c>
      <c r="F354" s="324">
        <v>167.60000000000002</v>
      </c>
      <c r="G354" s="324">
        <v>164.65000000000003</v>
      </c>
      <c r="H354" s="324">
        <v>173.95</v>
      </c>
      <c r="I354" s="324">
        <v>176.89999999999998</v>
      </c>
      <c r="J354" s="324">
        <v>178.59999999999997</v>
      </c>
      <c r="K354" s="323">
        <v>175.2</v>
      </c>
      <c r="L354" s="323">
        <v>170.55</v>
      </c>
      <c r="M354" s="323">
        <v>142.10783000000001</v>
      </c>
      <c r="N354" s="1"/>
      <c r="O354" s="1"/>
    </row>
    <row r="355" spans="1:15" ht="12.75" customHeight="1">
      <c r="A355" s="30">
        <v>345</v>
      </c>
      <c r="B355" s="342" t="s">
        <v>467</v>
      </c>
      <c r="C355" s="323">
        <v>320</v>
      </c>
      <c r="D355" s="324">
        <v>319.5</v>
      </c>
      <c r="E355" s="324">
        <v>317.55</v>
      </c>
      <c r="F355" s="324">
        <v>315.10000000000002</v>
      </c>
      <c r="G355" s="324">
        <v>313.15000000000003</v>
      </c>
      <c r="H355" s="324">
        <v>321.95</v>
      </c>
      <c r="I355" s="324">
        <v>323.90000000000003</v>
      </c>
      <c r="J355" s="324">
        <v>326.34999999999997</v>
      </c>
      <c r="K355" s="323">
        <v>321.45</v>
      </c>
      <c r="L355" s="323">
        <v>317.05</v>
      </c>
      <c r="M355" s="323">
        <v>1.1621600000000001</v>
      </c>
      <c r="N355" s="1"/>
      <c r="O355" s="1"/>
    </row>
    <row r="356" spans="1:15" ht="12.75" customHeight="1">
      <c r="A356" s="30">
        <v>346</v>
      </c>
      <c r="B356" s="342" t="s">
        <v>172</v>
      </c>
      <c r="C356" s="323">
        <v>40806.050000000003</v>
      </c>
      <c r="D356" s="324">
        <v>40725.233333333337</v>
      </c>
      <c r="E356" s="324">
        <v>40391.466666666674</v>
      </c>
      <c r="F356" s="324">
        <v>39976.883333333339</v>
      </c>
      <c r="G356" s="324">
        <v>39643.116666666676</v>
      </c>
      <c r="H356" s="324">
        <v>41139.816666666673</v>
      </c>
      <c r="I356" s="324">
        <v>41473.583333333336</v>
      </c>
      <c r="J356" s="324">
        <v>41888.166666666672</v>
      </c>
      <c r="K356" s="323">
        <v>41059</v>
      </c>
      <c r="L356" s="323">
        <v>40310.65</v>
      </c>
      <c r="M356" s="323">
        <v>0.12043</v>
      </c>
      <c r="N356" s="1"/>
      <c r="O356" s="1"/>
    </row>
    <row r="357" spans="1:15" ht="12.75" customHeight="1">
      <c r="A357" s="30">
        <v>347</v>
      </c>
      <c r="B357" s="342" t="s">
        <v>892</v>
      </c>
      <c r="C357" s="323">
        <v>225</v>
      </c>
      <c r="D357" s="324">
        <v>226.81666666666669</v>
      </c>
      <c r="E357" s="324">
        <v>221.68333333333339</v>
      </c>
      <c r="F357" s="324">
        <v>218.3666666666667</v>
      </c>
      <c r="G357" s="324">
        <v>213.23333333333341</v>
      </c>
      <c r="H357" s="324">
        <v>230.13333333333338</v>
      </c>
      <c r="I357" s="324">
        <v>235.26666666666665</v>
      </c>
      <c r="J357" s="324">
        <v>238.58333333333337</v>
      </c>
      <c r="K357" s="323">
        <v>231.95</v>
      </c>
      <c r="L357" s="323">
        <v>223.5</v>
      </c>
      <c r="M357" s="323">
        <v>9.7995300000000007</v>
      </c>
      <c r="N357" s="1"/>
      <c r="O357" s="1"/>
    </row>
    <row r="358" spans="1:15" ht="12.75" customHeight="1">
      <c r="A358" s="30">
        <v>348</v>
      </c>
      <c r="B358" s="342" t="s">
        <v>173</v>
      </c>
      <c r="C358" s="323">
        <v>2186.4499999999998</v>
      </c>
      <c r="D358" s="324">
        <v>2197.1666666666665</v>
      </c>
      <c r="E358" s="324">
        <v>2166.333333333333</v>
      </c>
      <c r="F358" s="324">
        <v>2146.2166666666667</v>
      </c>
      <c r="G358" s="324">
        <v>2115.3833333333332</v>
      </c>
      <c r="H358" s="324">
        <v>2217.2833333333328</v>
      </c>
      <c r="I358" s="324">
        <v>2248.1166666666659</v>
      </c>
      <c r="J358" s="324">
        <v>2268.2333333333327</v>
      </c>
      <c r="K358" s="323">
        <v>2228</v>
      </c>
      <c r="L358" s="323">
        <v>2177.0500000000002</v>
      </c>
      <c r="M358" s="323">
        <v>3.80172</v>
      </c>
      <c r="N358" s="1"/>
      <c r="O358" s="1"/>
    </row>
    <row r="359" spans="1:15" ht="12.75" customHeight="1">
      <c r="A359" s="30">
        <v>349</v>
      </c>
      <c r="B359" s="342" t="s">
        <v>471</v>
      </c>
      <c r="C359" s="323">
        <v>4758</v>
      </c>
      <c r="D359" s="324">
        <v>4730.666666666667</v>
      </c>
      <c r="E359" s="324">
        <v>4662.3333333333339</v>
      </c>
      <c r="F359" s="324">
        <v>4566.666666666667</v>
      </c>
      <c r="G359" s="324">
        <v>4498.3333333333339</v>
      </c>
      <c r="H359" s="324">
        <v>4826.3333333333339</v>
      </c>
      <c r="I359" s="324">
        <v>4894.6666666666679</v>
      </c>
      <c r="J359" s="324">
        <v>4990.3333333333339</v>
      </c>
      <c r="K359" s="323">
        <v>4799</v>
      </c>
      <c r="L359" s="323">
        <v>4635</v>
      </c>
      <c r="M359" s="323">
        <v>4.1176700000000004</v>
      </c>
      <c r="N359" s="1"/>
      <c r="O359" s="1"/>
    </row>
    <row r="360" spans="1:15" ht="12.75" customHeight="1">
      <c r="A360" s="30">
        <v>350</v>
      </c>
      <c r="B360" s="342" t="s">
        <v>174</v>
      </c>
      <c r="C360" s="323">
        <v>193.2</v>
      </c>
      <c r="D360" s="324">
        <v>193.45000000000002</v>
      </c>
      <c r="E360" s="324">
        <v>192.25000000000003</v>
      </c>
      <c r="F360" s="324">
        <v>191.3</v>
      </c>
      <c r="G360" s="324">
        <v>190.10000000000002</v>
      </c>
      <c r="H360" s="324">
        <v>194.40000000000003</v>
      </c>
      <c r="I360" s="324">
        <v>195.60000000000002</v>
      </c>
      <c r="J360" s="324">
        <v>196.55000000000004</v>
      </c>
      <c r="K360" s="323">
        <v>194.65</v>
      </c>
      <c r="L360" s="323">
        <v>192.5</v>
      </c>
      <c r="M360" s="323">
        <v>18.821999999999999</v>
      </c>
      <c r="N360" s="1"/>
      <c r="O360" s="1"/>
    </row>
    <row r="361" spans="1:15" ht="12.75" customHeight="1">
      <c r="A361" s="30">
        <v>351</v>
      </c>
      <c r="B361" s="342" t="s">
        <v>175</v>
      </c>
      <c r="C361" s="323">
        <v>112.25</v>
      </c>
      <c r="D361" s="324">
        <v>112.81666666666666</v>
      </c>
      <c r="E361" s="324">
        <v>111.03333333333333</v>
      </c>
      <c r="F361" s="324">
        <v>109.81666666666666</v>
      </c>
      <c r="G361" s="324">
        <v>108.03333333333333</v>
      </c>
      <c r="H361" s="324">
        <v>114.03333333333333</v>
      </c>
      <c r="I361" s="324">
        <v>115.81666666666666</v>
      </c>
      <c r="J361" s="324">
        <v>117.03333333333333</v>
      </c>
      <c r="K361" s="323">
        <v>114.6</v>
      </c>
      <c r="L361" s="323">
        <v>111.6</v>
      </c>
      <c r="M361" s="323">
        <v>33.272840000000002</v>
      </c>
      <c r="N361" s="1"/>
      <c r="O361" s="1"/>
    </row>
    <row r="362" spans="1:15" ht="12.75" customHeight="1">
      <c r="A362" s="30">
        <v>352</v>
      </c>
      <c r="B362" s="342" t="s">
        <v>176</v>
      </c>
      <c r="C362" s="323">
        <v>4415.3999999999996</v>
      </c>
      <c r="D362" s="324">
        <v>4400.45</v>
      </c>
      <c r="E362" s="324">
        <v>4367.3499999999995</v>
      </c>
      <c r="F362" s="324">
        <v>4319.2999999999993</v>
      </c>
      <c r="G362" s="324">
        <v>4286.1999999999989</v>
      </c>
      <c r="H362" s="324">
        <v>4448.5</v>
      </c>
      <c r="I362" s="324">
        <v>4481.6000000000004</v>
      </c>
      <c r="J362" s="324">
        <v>4529.6500000000005</v>
      </c>
      <c r="K362" s="323">
        <v>4433.55</v>
      </c>
      <c r="L362" s="323">
        <v>4352.3999999999996</v>
      </c>
      <c r="M362" s="323">
        <v>0.28076000000000001</v>
      </c>
      <c r="N362" s="1"/>
      <c r="O362" s="1"/>
    </row>
    <row r="363" spans="1:15" ht="12.75" customHeight="1">
      <c r="A363" s="30">
        <v>353</v>
      </c>
      <c r="B363" s="342" t="s">
        <v>273</v>
      </c>
      <c r="C363" s="323">
        <v>14754</v>
      </c>
      <c r="D363" s="324">
        <v>14685.85</v>
      </c>
      <c r="E363" s="324">
        <v>14488.150000000001</v>
      </c>
      <c r="F363" s="324">
        <v>14222.300000000001</v>
      </c>
      <c r="G363" s="324">
        <v>14024.600000000002</v>
      </c>
      <c r="H363" s="324">
        <v>14951.7</v>
      </c>
      <c r="I363" s="324">
        <v>15149.400000000001</v>
      </c>
      <c r="J363" s="324">
        <v>15415.25</v>
      </c>
      <c r="K363" s="323">
        <v>14883.55</v>
      </c>
      <c r="L363" s="323">
        <v>14420</v>
      </c>
      <c r="M363" s="323">
        <v>7.4730000000000005E-2</v>
      </c>
      <c r="N363" s="1"/>
      <c r="O363" s="1"/>
    </row>
    <row r="364" spans="1:15" ht="12.75" customHeight="1">
      <c r="A364" s="30">
        <v>354</v>
      </c>
      <c r="B364" s="342" t="s">
        <v>478</v>
      </c>
      <c r="C364" s="323">
        <v>4035.35</v>
      </c>
      <c r="D364" s="324">
        <v>4066.6833333333329</v>
      </c>
      <c r="E364" s="324">
        <v>3988.6666666666661</v>
      </c>
      <c r="F364" s="324">
        <v>3941.9833333333331</v>
      </c>
      <c r="G364" s="324">
        <v>3863.9666666666662</v>
      </c>
      <c r="H364" s="324">
        <v>4113.3666666666659</v>
      </c>
      <c r="I364" s="324">
        <v>4191.3833333333332</v>
      </c>
      <c r="J364" s="324">
        <v>4238.0666666666657</v>
      </c>
      <c r="K364" s="323">
        <v>4144.7</v>
      </c>
      <c r="L364" s="323">
        <v>4020</v>
      </c>
      <c r="M364" s="323">
        <v>0.22811999999999999</v>
      </c>
      <c r="N364" s="1"/>
      <c r="O364" s="1"/>
    </row>
    <row r="365" spans="1:15" ht="12.75" customHeight="1">
      <c r="A365" s="30">
        <v>355</v>
      </c>
      <c r="B365" s="342" t="s">
        <v>473</v>
      </c>
      <c r="C365" s="323">
        <v>1058.0999999999999</v>
      </c>
      <c r="D365" s="324">
        <v>1054.7333333333333</v>
      </c>
      <c r="E365" s="324">
        <v>1036.6666666666667</v>
      </c>
      <c r="F365" s="324">
        <v>1015.2333333333333</v>
      </c>
      <c r="G365" s="324">
        <v>997.16666666666674</v>
      </c>
      <c r="H365" s="324">
        <v>1076.1666666666667</v>
      </c>
      <c r="I365" s="324">
        <v>1094.2333333333333</v>
      </c>
      <c r="J365" s="324">
        <v>1115.6666666666667</v>
      </c>
      <c r="K365" s="323">
        <v>1072.8</v>
      </c>
      <c r="L365" s="323">
        <v>1033.3</v>
      </c>
      <c r="M365" s="323">
        <v>1.70597</v>
      </c>
      <c r="N365" s="1"/>
      <c r="O365" s="1"/>
    </row>
    <row r="366" spans="1:15" ht="12.75" customHeight="1">
      <c r="A366" s="30">
        <v>356</v>
      </c>
      <c r="B366" s="342" t="s">
        <v>177</v>
      </c>
      <c r="C366" s="323">
        <v>2397.9499999999998</v>
      </c>
      <c r="D366" s="324">
        <v>2405.4666666666667</v>
      </c>
      <c r="E366" s="324">
        <v>2385.9333333333334</v>
      </c>
      <c r="F366" s="324">
        <v>2373.9166666666665</v>
      </c>
      <c r="G366" s="324">
        <v>2354.3833333333332</v>
      </c>
      <c r="H366" s="324">
        <v>2417.4833333333336</v>
      </c>
      <c r="I366" s="324">
        <v>2437.0166666666673</v>
      </c>
      <c r="J366" s="324">
        <v>2449.0333333333338</v>
      </c>
      <c r="K366" s="323">
        <v>2425</v>
      </c>
      <c r="L366" s="323">
        <v>2393.4499999999998</v>
      </c>
      <c r="M366" s="323">
        <v>3.8966400000000001</v>
      </c>
      <c r="N366" s="1"/>
      <c r="O366" s="1"/>
    </row>
    <row r="367" spans="1:15" ht="12.75" customHeight="1">
      <c r="A367" s="30">
        <v>357</v>
      </c>
      <c r="B367" s="342" t="s">
        <v>178</v>
      </c>
      <c r="C367" s="323">
        <v>2837.6</v>
      </c>
      <c r="D367" s="324">
        <v>2818.4833333333336</v>
      </c>
      <c r="E367" s="324">
        <v>2772.4666666666672</v>
      </c>
      <c r="F367" s="324">
        <v>2707.3333333333335</v>
      </c>
      <c r="G367" s="324">
        <v>2661.3166666666671</v>
      </c>
      <c r="H367" s="324">
        <v>2883.6166666666672</v>
      </c>
      <c r="I367" s="324">
        <v>2929.6333333333337</v>
      </c>
      <c r="J367" s="324">
        <v>2994.7666666666673</v>
      </c>
      <c r="K367" s="323">
        <v>2864.5</v>
      </c>
      <c r="L367" s="323">
        <v>2753.35</v>
      </c>
      <c r="M367" s="323">
        <v>3.6784500000000002</v>
      </c>
      <c r="N367" s="1"/>
      <c r="O367" s="1"/>
    </row>
    <row r="368" spans="1:15" ht="12.75" customHeight="1">
      <c r="A368" s="30">
        <v>358</v>
      </c>
      <c r="B368" s="342" t="s">
        <v>179</v>
      </c>
      <c r="C368" s="323">
        <v>34.950000000000003</v>
      </c>
      <c r="D368" s="324">
        <v>35.266666666666673</v>
      </c>
      <c r="E368" s="324">
        <v>34.533333333333346</v>
      </c>
      <c r="F368" s="324">
        <v>34.116666666666674</v>
      </c>
      <c r="G368" s="324">
        <v>33.383333333333347</v>
      </c>
      <c r="H368" s="324">
        <v>35.683333333333344</v>
      </c>
      <c r="I368" s="324">
        <v>36.416666666666679</v>
      </c>
      <c r="J368" s="324">
        <v>36.833333333333343</v>
      </c>
      <c r="K368" s="323">
        <v>36</v>
      </c>
      <c r="L368" s="323">
        <v>34.85</v>
      </c>
      <c r="M368" s="323">
        <v>473.46926000000002</v>
      </c>
      <c r="N368" s="1"/>
      <c r="O368" s="1"/>
    </row>
    <row r="369" spans="1:15" ht="12.75" customHeight="1">
      <c r="A369" s="30">
        <v>359</v>
      </c>
      <c r="B369" s="342" t="s">
        <v>469</v>
      </c>
      <c r="C369" s="323">
        <v>371.1</v>
      </c>
      <c r="D369" s="324">
        <v>375.01666666666665</v>
      </c>
      <c r="E369" s="324">
        <v>366.08333333333331</v>
      </c>
      <c r="F369" s="324">
        <v>361.06666666666666</v>
      </c>
      <c r="G369" s="324">
        <v>352.13333333333333</v>
      </c>
      <c r="H369" s="324">
        <v>380.0333333333333</v>
      </c>
      <c r="I369" s="324">
        <v>388.9666666666667</v>
      </c>
      <c r="J369" s="324">
        <v>393.98333333333329</v>
      </c>
      <c r="K369" s="323">
        <v>383.95</v>
      </c>
      <c r="L369" s="323">
        <v>370</v>
      </c>
      <c r="M369" s="323">
        <v>3.7264699999999999</v>
      </c>
      <c r="N369" s="1"/>
      <c r="O369" s="1"/>
    </row>
    <row r="370" spans="1:15" ht="12.75" customHeight="1">
      <c r="A370" s="30">
        <v>360</v>
      </c>
      <c r="B370" s="342" t="s">
        <v>470</v>
      </c>
      <c r="C370" s="323">
        <v>253.95</v>
      </c>
      <c r="D370" s="324">
        <v>251.25</v>
      </c>
      <c r="E370" s="324">
        <v>245.7</v>
      </c>
      <c r="F370" s="324">
        <v>237.45</v>
      </c>
      <c r="G370" s="324">
        <v>231.89999999999998</v>
      </c>
      <c r="H370" s="324">
        <v>259.5</v>
      </c>
      <c r="I370" s="324">
        <v>265.05</v>
      </c>
      <c r="J370" s="324">
        <v>273.3</v>
      </c>
      <c r="K370" s="323">
        <v>256.8</v>
      </c>
      <c r="L370" s="323">
        <v>243</v>
      </c>
      <c r="M370" s="323">
        <v>7.3901500000000002</v>
      </c>
      <c r="N370" s="1"/>
      <c r="O370" s="1"/>
    </row>
    <row r="371" spans="1:15" ht="12.75" customHeight="1">
      <c r="A371" s="30">
        <v>361</v>
      </c>
      <c r="B371" s="342" t="s">
        <v>271</v>
      </c>
      <c r="C371" s="323">
        <v>2350.8000000000002</v>
      </c>
      <c r="D371" s="324">
        <v>2360.65</v>
      </c>
      <c r="E371" s="324">
        <v>2326.4</v>
      </c>
      <c r="F371" s="324">
        <v>2302</v>
      </c>
      <c r="G371" s="324">
        <v>2267.75</v>
      </c>
      <c r="H371" s="324">
        <v>2385.0500000000002</v>
      </c>
      <c r="I371" s="324">
        <v>2419.3000000000002</v>
      </c>
      <c r="J371" s="324">
        <v>2443.7000000000003</v>
      </c>
      <c r="K371" s="323">
        <v>2394.9</v>
      </c>
      <c r="L371" s="323">
        <v>2336.25</v>
      </c>
      <c r="M371" s="323">
        <v>2.383</v>
      </c>
      <c r="N371" s="1"/>
      <c r="O371" s="1"/>
    </row>
    <row r="372" spans="1:15" ht="12.75" customHeight="1">
      <c r="A372" s="30">
        <v>362</v>
      </c>
      <c r="B372" s="342" t="s">
        <v>474</v>
      </c>
      <c r="C372" s="323">
        <v>888.15</v>
      </c>
      <c r="D372" s="324">
        <v>865.65</v>
      </c>
      <c r="E372" s="324">
        <v>826.59999999999991</v>
      </c>
      <c r="F372" s="324">
        <v>765.05</v>
      </c>
      <c r="G372" s="324">
        <v>725.99999999999989</v>
      </c>
      <c r="H372" s="324">
        <v>927.19999999999993</v>
      </c>
      <c r="I372" s="324">
        <v>966.24999999999989</v>
      </c>
      <c r="J372" s="324">
        <v>1027.8</v>
      </c>
      <c r="K372" s="323">
        <v>904.7</v>
      </c>
      <c r="L372" s="323">
        <v>804.1</v>
      </c>
      <c r="M372" s="323">
        <v>2.9333800000000001</v>
      </c>
      <c r="N372" s="1"/>
      <c r="O372" s="1"/>
    </row>
    <row r="373" spans="1:15" ht="12.75" customHeight="1">
      <c r="A373" s="30">
        <v>363</v>
      </c>
      <c r="B373" s="342" t="s">
        <v>475</v>
      </c>
      <c r="C373" s="323">
        <v>2336.8000000000002</v>
      </c>
      <c r="D373" s="324">
        <v>2334.3833333333332</v>
      </c>
      <c r="E373" s="324">
        <v>2281.7666666666664</v>
      </c>
      <c r="F373" s="324">
        <v>2226.7333333333331</v>
      </c>
      <c r="G373" s="324">
        <v>2174.1166666666663</v>
      </c>
      <c r="H373" s="324">
        <v>2389.4166666666665</v>
      </c>
      <c r="I373" s="324">
        <v>2442.0333333333333</v>
      </c>
      <c r="J373" s="324">
        <v>2497.0666666666666</v>
      </c>
      <c r="K373" s="323">
        <v>2387</v>
      </c>
      <c r="L373" s="323">
        <v>2279.35</v>
      </c>
      <c r="M373" s="323">
        <v>3.6225399999999999</v>
      </c>
      <c r="N373" s="1"/>
      <c r="O373" s="1"/>
    </row>
    <row r="374" spans="1:15" ht="12.75" customHeight="1">
      <c r="A374" s="30">
        <v>364</v>
      </c>
      <c r="B374" s="342" t="s">
        <v>843</v>
      </c>
      <c r="C374" s="323">
        <v>264.2</v>
      </c>
      <c r="D374" s="324">
        <v>260.11666666666667</v>
      </c>
      <c r="E374" s="324">
        <v>253.73333333333335</v>
      </c>
      <c r="F374" s="324">
        <v>243.26666666666668</v>
      </c>
      <c r="G374" s="324">
        <v>236.88333333333335</v>
      </c>
      <c r="H374" s="324">
        <v>270.58333333333337</v>
      </c>
      <c r="I374" s="324">
        <v>276.9666666666667</v>
      </c>
      <c r="J374" s="324">
        <v>287.43333333333334</v>
      </c>
      <c r="K374" s="323">
        <v>266.5</v>
      </c>
      <c r="L374" s="323">
        <v>249.65</v>
      </c>
      <c r="M374" s="323">
        <v>43.082000000000001</v>
      </c>
      <c r="N374" s="1"/>
      <c r="O374" s="1"/>
    </row>
    <row r="375" spans="1:15" ht="12.75" customHeight="1">
      <c r="A375" s="30">
        <v>365</v>
      </c>
      <c r="B375" s="342" t="s">
        <v>180</v>
      </c>
      <c r="C375" s="323">
        <v>211.3</v>
      </c>
      <c r="D375" s="324">
        <v>211.81666666666669</v>
      </c>
      <c r="E375" s="324">
        <v>209.18333333333339</v>
      </c>
      <c r="F375" s="324">
        <v>207.06666666666669</v>
      </c>
      <c r="G375" s="324">
        <v>204.43333333333339</v>
      </c>
      <c r="H375" s="324">
        <v>213.93333333333339</v>
      </c>
      <c r="I375" s="324">
        <v>216.56666666666666</v>
      </c>
      <c r="J375" s="324">
        <v>218.68333333333339</v>
      </c>
      <c r="K375" s="323">
        <v>214.45</v>
      </c>
      <c r="L375" s="323">
        <v>209.7</v>
      </c>
      <c r="M375" s="323">
        <v>78.528869999999998</v>
      </c>
      <c r="N375" s="1"/>
      <c r="O375" s="1"/>
    </row>
    <row r="376" spans="1:15" ht="12.75" customHeight="1">
      <c r="A376" s="30">
        <v>366</v>
      </c>
      <c r="B376" s="342" t="s">
        <v>290</v>
      </c>
      <c r="C376" s="323">
        <v>3543.9</v>
      </c>
      <c r="D376" s="324">
        <v>3559.5</v>
      </c>
      <c r="E376" s="324">
        <v>3475.05</v>
      </c>
      <c r="F376" s="324">
        <v>3406.2000000000003</v>
      </c>
      <c r="G376" s="324">
        <v>3321.7500000000005</v>
      </c>
      <c r="H376" s="324">
        <v>3628.35</v>
      </c>
      <c r="I376" s="324">
        <v>3712.7999999999997</v>
      </c>
      <c r="J376" s="324">
        <v>3781.6499999999996</v>
      </c>
      <c r="K376" s="323">
        <v>3643.95</v>
      </c>
      <c r="L376" s="323">
        <v>3490.65</v>
      </c>
      <c r="M376" s="323">
        <v>0.63673000000000002</v>
      </c>
      <c r="N376" s="1"/>
      <c r="O376" s="1"/>
    </row>
    <row r="377" spans="1:15" ht="12.75" customHeight="1">
      <c r="A377" s="30">
        <v>367</v>
      </c>
      <c r="B377" s="342" t="s">
        <v>844</v>
      </c>
      <c r="C377" s="323">
        <v>367.65</v>
      </c>
      <c r="D377" s="324">
        <v>363.18333333333334</v>
      </c>
      <c r="E377" s="324">
        <v>354.4666666666667</v>
      </c>
      <c r="F377" s="324">
        <v>341.28333333333336</v>
      </c>
      <c r="G377" s="324">
        <v>332.56666666666672</v>
      </c>
      <c r="H377" s="324">
        <v>376.36666666666667</v>
      </c>
      <c r="I377" s="324">
        <v>385.08333333333326</v>
      </c>
      <c r="J377" s="324">
        <v>398.26666666666665</v>
      </c>
      <c r="K377" s="323">
        <v>371.9</v>
      </c>
      <c r="L377" s="323">
        <v>350</v>
      </c>
      <c r="M377" s="323">
        <v>10.62646</v>
      </c>
      <c r="N377" s="1"/>
      <c r="O377" s="1"/>
    </row>
    <row r="378" spans="1:15" ht="12.75" customHeight="1">
      <c r="A378" s="30">
        <v>368</v>
      </c>
      <c r="B378" s="342" t="s">
        <v>272</v>
      </c>
      <c r="C378" s="323">
        <v>492.85</v>
      </c>
      <c r="D378" s="324">
        <v>490.73333333333335</v>
      </c>
      <c r="E378" s="324">
        <v>485.4666666666667</v>
      </c>
      <c r="F378" s="324">
        <v>478.08333333333337</v>
      </c>
      <c r="G378" s="324">
        <v>472.81666666666672</v>
      </c>
      <c r="H378" s="324">
        <v>498.11666666666667</v>
      </c>
      <c r="I378" s="324">
        <v>503.38333333333333</v>
      </c>
      <c r="J378" s="324">
        <v>510.76666666666665</v>
      </c>
      <c r="K378" s="323">
        <v>496</v>
      </c>
      <c r="L378" s="323">
        <v>483.35</v>
      </c>
      <c r="M378" s="323">
        <v>4.7250800000000002</v>
      </c>
      <c r="N378" s="1"/>
      <c r="O378" s="1"/>
    </row>
    <row r="379" spans="1:15" ht="12.75" customHeight="1">
      <c r="A379" s="30">
        <v>369</v>
      </c>
      <c r="B379" s="342" t="s">
        <v>476</v>
      </c>
      <c r="C379" s="323">
        <v>623.65</v>
      </c>
      <c r="D379" s="324">
        <v>626.86666666666667</v>
      </c>
      <c r="E379" s="324">
        <v>617.7833333333333</v>
      </c>
      <c r="F379" s="324">
        <v>611.91666666666663</v>
      </c>
      <c r="G379" s="324">
        <v>602.83333333333326</v>
      </c>
      <c r="H379" s="324">
        <v>632.73333333333335</v>
      </c>
      <c r="I379" s="324">
        <v>641.81666666666661</v>
      </c>
      <c r="J379" s="324">
        <v>647.68333333333339</v>
      </c>
      <c r="K379" s="323">
        <v>635.95000000000005</v>
      </c>
      <c r="L379" s="323">
        <v>621</v>
      </c>
      <c r="M379" s="323">
        <v>1.46784</v>
      </c>
      <c r="N379" s="1"/>
      <c r="O379" s="1"/>
    </row>
    <row r="380" spans="1:15" ht="12.75" customHeight="1">
      <c r="A380" s="30">
        <v>370</v>
      </c>
      <c r="B380" s="342" t="s">
        <v>477</v>
      </c>
      <c r="C380" s="323">
        <v>115.7</v>
      </c>
      <c r="D380" s="324">
        <v>116.01666666666665</v>
      </c>
      <c r="E380" s="324">
        <v>113.0333333333333</v>
      </c>
      <c r="F380" s="324">
        <v>110.36666666666665</v>
      </c>
      <c r="G380" s="324">
        <v>107.3833333333333</v>
      </c>
      <c r="H380" s="324">
        <v>118.68333333333331</v>
      </c>
      <c r="I380" s="324">
        <v>121.66666666666666</v>
      </c>
      <c r="J380" s="324">
        <v>124.33333333333331</v>
      </c>
      <c r="K380" s="323">
        <v>119</v>
      </c>
      <c r="L380" s="323">
        <v>113.35</v>
      </c>
      <c r="M380" s="323">
        <v>5.4324000000000003</v>
      </c>
      <c r="N380" s="1"/>
      <c r="O380" s="1"/>
    </row>
    <row r="381" spans="1:15" ht="12.75" customHeight="1">
      <c r="A381" s="30">
        <v>371</v>
      </c>
      <c r="B381" s="342" t="s">
        <v>182</v>
      </c>
      <c r="C381" s="323">
        <v>1857.45</v>
      </c>
      <c r="D381" s="324">
        <v>1852.2833333333335</v>
      </c>
      <c r="E381" s="324">
        <v>1816.166666666667</v>
      </c>
      <c r="F381" s="324">
        <v>1774.8833333333334</v>
      </c>
      <c r="G381" s="324">
        <v>1738.7666666666669</v>
      </c>
      <c r="H381" s="324">
        <v>1893.5666666666671</v>
      </c>
      <c r="I381" s="324">
        <v>1929.6833333333334</v>
      </c>
      <c r="J381" s="324">
        <v>1970.9666666666672</v>
      </c>
      <c r="K381" s="323">
        <v>1888.4</v>
      </c>
      <c r="L381" s="323">
        <v>1811</v>
      </c>
      <c r="M381" s="323">
        <v>20.951589999999999</v>
      </c>
      <c r="N381" s="1"/>
      <c r="O381" s="1"/>
    </row>
    <row r="382" spans="1:15" ht="12.75" customHeight="1">
      <c r="A382" s="30">
        <v>372</v>
      </c>
      <c r="B382" s="342" t="s">
        <v>479</v>
      </c>
      <c r="C382" s="323">
        <v>616.04999999999995</v>
      </c>
      <c r="D382" s="324">
        <v>616.4</v>
      </c>
      <c r="E382" s="324">
        <v>600.79999999999995</v>
      </c>
      <c r="F382" s="324">
        <v>585.54999999999995</v>
      </c>
      <c r="G382" s="324">
        <v>569.94999999999993</v>
      </c>
      <c r="H382" s="324">
        <v>631.65</v>
      </c>
      <c r="I382" s="324">
        <v>647.25000000000011</v>
      </c>
      <c r="J382" s="324">
        <v>662.5</v>
      </c>
      <c r="K382" s="323">
        <v>632</v>
      </c>
      <c r="L382" s="323">
        <v>601.15</v>
      </c>
      <c r="M382" s="323">
        <v>6.8864599999999996</v>
      </c>
      <c r="N382" s="1"/>
      <c r="O382" s="1"/>
    </row>
    <row r="383" spans="1:15" ht="12.75" customHeight="1">
      <c r="A383" s="30">
        <v>373</v>
      </c>
      <c r="B383" s="342" t="s">
        <v>481</v>
      </c>
      <c r="C383" s="323">
        <v>881.45</v>
      </c>
      <c r="D383" s="324">
        <v>886.08333333333337</v>
      </c>
      <c r="E383" s="324">
        <v>873.26666666666677</v>
      </c>
      <c r="F383" s="324">
        <v>865.08333333333337</v>
      </c>
      <c r="G383" s="324">
        <v>852.26666666666677</v>
      </c>
      <c r="H383" s="324">
        <v>894.26666666666677</v>
      </c>
      <c r="I383" s="324">
        <v>907.08333333333337</v>
      </c>
      <c r="J383" s="324">
        <v>915.26666666666677</v>
      </c>
      <c r="K383" s="323">
        <v>898.9</v>
      </c>
      <c r="L383" s="323">
        <v>877.9</v>
      </c>
      <c r="M383" s="323">
        <v>2.3370600000000001</v>
      </c>
      <c r="N383" s="1"/>
      <c r="O383" s="1"/>
    </row>
    <row r="384" spans="1:15" ht="12.75" customHeight="1">
      <c r="A384" s="30">
        <v>374</v>
      </c>
      <c r="B384" s="342" t="s">
        <v>845</v>
      </c>
      <c r="C384" s="323">
        <v>85.65</v>
      </c>
      <c r="D384" s="324">
        <v>86.55</v>
      </c>
      <c r="E384" s="324">
        <v>84.1</v>
      </c>
      <c r="F384" s="324">
        <v>82.55</v>
      </c>
      <c r="G384" s="324">
        <v>80.099999999999994</v>
      </c>
      <c r="H384" s="324">
        <v>88.1</v>
      </c>
      <c r="I384" s="324">
        <v>90.550000000000011</v>
      </c>
      <c r="J384" s="324">
        <v>92.1</v>
      </c>
      <c r="K384" s="323">
        <v>89</v>
      </c>
      <c r="L384" s="323">
        <v>85</v>
      </c>
      <c r="M384" s="323">
        <v>21.030460000000001</v>
      </c>
      <c r="N384" s="1"/>
      <c r="O384" s="1"/>
    </row>
    <row r="385" spans="1:15" ht="12.75" customHeight="1">
      <c r="A385" s="30">
        <v>375</v>
      </c>
      <c r="B385" s="342" t="s">
        <v>483</v>
      </c>
      <c r="C385" s="323">
        <v>200.1</v>
      </c>
      <c r="D385" s="324">
        <v>200.98333333333332</v>
      </c>
      <c r="E385" s="324">
        <v>197.26666666666665</v>
      </c>
      <c r="F385" s="324">
        <v>194.43333333333334</v>
      </c>
      <c r="G385" s="324">
        <v>190.71666666666667</v>
      </c>
      <c r="H385" s="324">
        <v>203.81666666666663</v>
      </c>
      <c r="I385" s="324">
        <v>207.53333333333327</v>
      </c>
      <c r="J385" s="324">
        <v>210.36666666666662</v>
      </c>
      <c r="K385" s="323">
        <v>204.7</v>
      </c>
      <c r="L385" s="323">
        <v>198.15</v>
      </c>
      <c r="M385" s="323">
        <v>20.936889999999998</v>
      </c>
      <c r="N385" s="1"/>
      <c r="O385" s="1"/>
    </row>
    <row r="386" spans="1:15" ht="12.75" customHeight="1">
      <c r="A386" s="30">
        <v>376</v>
      </c>
      <c r="B386" s="342" t="s">
        <v>484</v>
      </c>
      <c r="C386" s="323">
        <v>671.85</v>
      </c>
      <c r="D386" s="324">
        <v>673.18333333333339</v>
      </c>
      <c r="E386" s="324">
        <v>662.66666666666674</v>
      </c>
      <c r="F386" s="324">
        <v>653.48333333333335</v>
      </c>
      <c r="G386" s="324">
        <v>642.9666666666667</v>
      </c>
      <c r="H386" s="324">
        <v>682.36666666666679</v>
      </c>
      <c r="I386" s="324">
        <v>692.88333333333344</v>
      </c>
      <c r="J386" s="324">
        <v>702.06666666666683</v>
      </c>
      <c r="K386" s="323">
        <v>683.7</v>
      </c>
      <c r="L386" s="323">
        <v>664</v>
      </c>
      <c r="M386" s="323">
        <v>1.28505</v>
      </c>
      <c r="N386" s="1"/>
      <c r="O386" s="1"/>
    </row>
    <row r="387" spans="1:15" ht="12.75" customHeight="1">
      <c r="A387" s="30">
        <v>377</v>
      </c>
      <c r="B387" s="342" t="s">
        <v>485</v>
      </c>
      <c r="C387" s="323">
        <v>232.55</v>
      </c>
      <c r="D387" s="324">
        <v>232.46666666666667</v>
      </c>
      <c r="E387" s="324">
        <v>229.93333333333334</v>
      </c>
      <c r="F387" s="324">
        <v>227.31666666666666</v>
      </c>
      <c r="G387" s="324">
        <v>224.78333333333333</v>
      </c>
      <c r="H387" s="324">
        <v>235.08333333333334</v>
      </c>
      <c r="I387" s="324">
        <v>237.6166666666667</v>
      </c>
      <c r="J387" s="324">
        <v>240.23333333333335</v>
      </c>
      <c r="K387" s="323">
        <v>235</v>
      </c>
      <c r="L387" s="323">
        <v>229.85</v>
      </c>
      <c r="M387" s="323">
        <v>10.474030000000001</v>
      </c>
      <c r="N387" s="1"/>
      <c r="O387" s="1"/>
    </row>
    <row r="388" spans="1:15" ht="12.75" customHeight="1">
      <c r="A388" s="30">
        <v>378</v>
      </c>
      <c r="B388" s="342" t="s">
        <v>183</v>
      </c>
      <c r="C388" s="323">
        <v>739.7</v>
      </c>
      <c r="D388" s="324">
        <v>739.76666666666677</v>
      </c>
      <c r="E388" s="324">
        <v>725.93333333333351</v>
      </c>
      <c r="F388" s="324">
        <v>712.16666666666674</v>
      </c>
      <c r="G388" s="324">
        <v>698.33333333333348</v>
      </c>
      <c r="H388" s="324">
        <v>753.53333333333353</v>
      </c>
      <c r="I388" s="324">
        <v>767.36666666666679</v>
      </c>
      <c r="J388" s="324">
        <v>781.13333333333355</v>
      </c>
      <c r="K388" s="323">
        <v>753.6</v>
      </c>
      <c r="L388" s="323">
        <v>726</v>
      </c>
      <c r="M388" s="323">
        <v>7.2300899999999997</v>
      </c>
      <c r="N388" s="1"/>
      <c r="O388" s="1"/>
    </row>
    <row r="389" spans="1:15" ht="12.75" customHeight="1">
      <c r="A389" s="30">
        <v>379</v>
      </c>
      <c r="B389" s="342" t="s">
        <v>487</v>
      </c>
      <c r="C389" s="323">
        <v>2498.65</v>
      </c>
      <c r="D389" s="324">
        <v>2526.6833333333334</v>
      </c>
      <c r="E389" s="324">
        <v>2427.2666666666669</v>
      </c>
      <c r="F389" s="324">
        <v>2355.8833333333337</v>
      </c>
      <c r="G389" s="324">
        <v>2256.4666666666672</v>
      </c>
      <c r="H389" s="324">
        <v>2598.0666666666666</v>
      </c>
      <c r="I389" s="324">
        <v>2697.4833333333327</v>
      </c>
      <c r="J389" s="324">
        <v>2768.8666666666663</v>
      </c>
      <c r="K389" s="323">
        <v>2626.1</v>
      </c>
      <c r="L389" s="323">
        <v>2455.3000000000002</v>
      </c>
      <c r="M389" s="323">
        <v>0.33917000000000003</v>
      </c>
      <c r="N389" s="1"/>
      <c r="O389" s="1"/>
    </row>
    <row r="390" spans="1:15" ht="12.75" customHeight="1">
      <c r="A390" s="30">
        <v>380</v>
      </c>
      <c r="B390" s="342" t="s">
        <v>893</v>
      </c>
      <c r="C390" s="323">
        <v>96.8</v>
      </c>
      <c r="D390" s="324">
        <v>97.55</v>
      </c>
      <c r="E390" s="324">
        <v>95.649999999999991</v>
      </c>
      <c r="F390" s="324">
        <v>94.5</v>
      </c>
      <c r="G390" s="324">
        <v>92.6</v>
      </c>
      <c r="H390" s="324">
        <v>98.699999999999989</v>
      </c>
      <c r="I390" s="324">
        <v>100.6</v>
      </c>
      <c r="J390" s="324">
        <v>101.74999999999999</v>
      </c>
      <c r="K390" s="323">
        <v>99.45</v>
      </c>
      <c r="L390" s="323">
        <v>96.4</v>
      </c>
      <c r="M390" s="323">
        <v>16.40324</v>
      </c>
      <c r="N390" s="1"/>
      <c r="O390" s="1"/>
    </row>
    <row r="391" spans="1:15" ht="12.75" customHeight="1">
      <c r="A391" s="30">
        <v>381</v>
      </c>
      <c r="B391" s="342" t="s">
        <v>184</v>
      </c>
      <c r="C391" s="323">
        <v>128.65</v>
      </c>
      <c r="D391" s="324">
        <v>129.79999999999998</v>
      </c>
      <c r="E391" s="324">
        <v>126.49999999999997</v>
      </c>
      <c r="F391" s="324">
        <v>124.35</v>
      </c>
      <c r="G391" s="324">
        <v>121.04999999999998</v>
      </c>
      <c r="H391" s="324">
        <v>131.94999999999996</v>
      </c>
      <c r="I391" s="324">
        <v>135.24999999999997</v>
      </c>
      <c r="J391" s="324">
        <v>137.39999999999995</v>
      </c>
      <c r="K391" s="323">
        <v>133.1</v>
      </c>
      <c r="L391" s="323">
        <v>127.65</v>
      </c>
      <c r="M391" s="323">
        <v>122.82563</v>
      </c>
      <c r="N391" s="1"/>
      <c r="O391" s="1"/>
    </row>
    <row r="392" spans="1:15" ht="12.75" customHeight="1">
      <c r="A392" s="30">
        <v>382</v>
      </c>
      <c r="B392" s="342" t="s">
        <v>486</v>
      </c>
      <c r="C392" s="323">
        <v>91.7</v>
      </c>
      <c r="D392" s="324">
        <v>88.899999999999991</v>
      </c>
      <c r="E392" s="324">
        <v>84.09999999999998</v>
      </c>
      <c r="F392" s="324">
        <v>76.499999999999986</v>
      </c>
      <c r="G392" s="324">
        <v>71.699999999999974</v>
      </c>
      <c r="H392" s="324">
        <v>96.499999999999986</v>
      </c>
      <c r="I392" s="324">
        <v>101.3</v>
      </c>
      <c r="J392" s="324">
        <v>108.89999999999999</v>
      </c>
      <c r="K392" s="323">
        <v>93.7</v>
      </c>
      <c r="L392" s="323">
        <v>81.3</v>
      </c>
      <c r="M392" s="323">
        <v>653.06362000000001</v>
      </c>
      <c r="N392" s="1"/>
      <c r="O392" s="1"/>
    </row>
    <row r="393" spans="1:15" ht="12.75" customHeight="1">
      <c r="A393" s="30">
        <v>383</v>
      </c>
      <c r="B393" s="342" t="s">
        <v>185</v>
      </c>
      <c r="C393" s="323">
        <v>122.75</v>
      </c>
      <c r="D393" s="324">
        <v>123.11666666666667</v>
      </c>
      <c r="E393" s="324">
        <v>121.78333333333335</v>
      </c>
      <c r="F393" s="324">
        <v>120.81666666666668</v>
      </c>
      <c r="G393" s="324">
        <v>119.48333333333335</v>
      </c>
      <c r="H393" s="324">
        <v>124.08333333333334</v>
      </c>
      <c r="I393" s="324">
        <v>125.41666666666666</v>
      </c>
      <c r="J393" s="324">
        <v>126.38333333333334</v>
      </c>
      <c r="K393" s="323">
        <v>124.45</v>
      </c>
      <c r="L393" s="323">
        <v>122.15</v>
      </c>
      <c r="M393" s="323">
        <v>22.927299999999999</v>
      </c>
      <c r="N393" s="1"/>
      <c r="O393" s="1"/>
    </row>
    <row r="394" spans="1:15" ht="12.75" customHeight="1">
      <c r="A394" s="30">
        <v>384</v>
      </c>
      <c r="B394" s="342" t="s">
        <v>488</v>
      </c>
      <c r="C394" s="323">
        <v>138.85</v>
      </c>
      <c r="D394" s="324">
        <v>140.39999999999998</v>
      </c>
      <c r="E394" s="324">
        <v>136.59999999999997</v>
      </c>
      <c r="F394" s="324">
        <v>134.35</v>
      </c>
      <c r="G394" s="324">
        <v>130.54999999999998</v>
      </c>
      <c r="H394" s="324">
        <v>142.64999999999995</v>
      </c>
      <c r="I394" s="324">
        <v>146.44999999999996</v>
      </c>
      <c r="J394" s="324">
        <v>148.69999999999993</v>
      </c>
      <c r="K394" s="323">
        <v>144.19999999999999</v>
      </c>
      <c r="L394" s="323">
        <v>138.15</v>
      </c>
      <c r="M394" s="323">
        <v>60.645330000000001</v>
      </c>
      <c r="N394" s="1"/>
      <c r="O394" s="1"/>
    </row>
    <row r="395" spans="1:15" ht="12.75" customHeight="1">
      <c r="A395" s="30">
        <v>385</v>
      </c>
      <c r="B395" s="342" t="s">
        <v>489</v>
      </c>
      <c r="C395" s="323">
        <v>1026.55</v>
      </c>
      <c r="D395" s="324">
        <v>1027.4666666666667</v>
      </c>
      <c r="E395" s="324">
        <v>1004.9333333333334</v>
      </c>
      <c r="F395" s="324">
        <v>983.31666666666672</v>
      </c>
      <c r="G395" s="324">
        <v>960.78333333333342</v>
      </c>
      <c r="H395" s="324">
        <v>1049.0833333333335</v>
      </c>
      <c r="I395" s="324">
        <v>1071.6166666666668</v>
      </c>
      <c r="J395" s="324">
        <v>1093.2333333333333</v>
      </c>
      <c r="K395" s="323">
        <v>1050</v>
      </c>
      <c r="L395" s="323">
        <v>1005.85</v>
      </c>
      <c r="M395" s="323">
        <v>3.88436</v>
      </c>
      <c r="N395" s="1"/>
      <c r="O395" s="1"/>
    </row>
    <row r="396" spans="1:15" ht="12.75" customHeight="1">
      <c r="A396" s="30">
        <v>386</v>
      </c>
      <c r="B396" s="342" t="s">
        <v>186</v>
      </c>
      <c r="C396" s="323">
        <v>2622.55</v>
      </c>
      <c r="D396" s="324">
        <v>2622.65</v>
      </c>
      <c r="E396" s="324">
        <v>2607.3000000000002</v>
      </c>
      <c r="F396" s="324">
        <v>2592.0500000000002</v>
      </c>
      <c r="G396" s="324">
        <v>2576.7000000000003</v>
      </c>
      <c r="H396" s="324">
        <v>2637.9</v>
      </c>
      <c r="I396" s="324">
        <v>2653.2499999999995</v>
      </c>
      <c r="J396" s="324">
        <v>2668.5</v>
      </c>
      <c r="K396" s="323">
        <v>2638</v>
      </c>
      <c r="L396" s="323">
        <v>2607.4</v>
      </c>
      <c r="M396" s="323">
        <v>40.076949999999997</v>
      </c>
      <c r="N396" s="1"/>
      <c r="O396" s="1"/>
    </row>
    <row r="397" spans="1:15" ht="12.75" customHeight="1">
      <c r="A397" s="30">
        <v>387</v>
      </c>
      <c r="B397" s="342" t="s">
        <v>846</v>
      </c>
      <c r="C397" s="323">
        <v>629.20000000000005</v>
      </c>
      <c r="D397" s="324">
        <v>624.66666666666663</v>
      </c>
      <c r="E397" s="324">
        <v>615.43333333333328</v>
      </c>
      <c r="F397" s="324">
        <v>601.66666666666663</v>
      </c>
      <c r="G397" s="324">
        <v>592.43333333333328</v>
      </c>
      <c r="H397" s="324">
        <v>638.43333333333328</v>
      </c>
      <c r="I397" s="324">
        <v>647.66666666666663</v>
      </c>
      <c r="J397" s="324">
        <v>661.43333333333328</v>
      </c>
      <c r="K397" s="323">
        <v>633.9</v>
      </c>
      <c r="L397" s="323">
        <v>610.9</v>
      </c>
      <c r="M397" s="323">
        <v>4.52217</v>
      </c>
      <c r="N397" s="1"/>
      <c r="O397" s="1"/>
    </row>
    <row r="398" spans="1:15" ht="12.75" customHeight="1">
      <c r="A398" s="30">
        <v>388</v>
      </c>
      <c r="B398" s="342" t="s">
        <v>480</v>
      </c>
      <c r="C398" s="323">
        <v>252.8</v>
      </c>
      <c r="D398" s="324">
        <v>253.96666666666667</v>
      </c>
      <c r="E398" s="324">
        <v>250.93333333333334</v>
      </c>
      <c r="F398" s="324">
        <v>249.06666666666666</v>
      </c>
      <c r="G398" s="324">
        <v>246.03333333333333</v>
      </c>
      <c r="H398" s="324">
        <v>255.83333333333334</v>
      </c>
      <c r="I398" s="324">
        <v>258.86666666666667</v>
      </c>
      <c r="J398" s="324">
        <v>260.73333333333335</v>
      </c>
      <c r="K398" s="323">
        <v>257</v>
      </c>
      <c r="L398" s="323">
        <v>252.1</v>
      </c>
      <c r="M398" s="323">
        <v>1.1123400000000001</v>
      </c>
      <c r="N398" s="1"/>
      <c r="O398" s="1"/>
    </row>
    <row r="399" spans="1:15" ht="12.75" customHeight="1">
      <c r="A399" s="30">
        <v>389</v>
      </c>
      <c r="B399" s="342" t="s">
        <v>490</v>
      </c>
      <c r="C399" s="323">
        <v>900.65</v>
      </c>
      <c r="D399" s="324">
        <v>907.48333333333323</v>
      </c>
      <c r="E399" s="324">
        <v>889.16666666666652</v>
      </c>
      <c r="F399" s="324">
        <v>877.68333333333328</v>
      </c>
      <c r="G399" s="324">
        <v>859.36666666666656</v>
      </c>
      <c r="H399" s="324">
        <v>918.96666666666647</v>
      </c>
      <c r="I399" s="324">
        <v>937.2833333333333</v>
      </c>
      <c r="J399" s="324">
        <v>948.76666666666642</v>
      </c>
      <c r="K399" s="323">
        <v>925.8</v>
      </c>
      <c r="L399" s="323">
        <v>896</v>
      </c>
      <c r="M399" s="323">
        <v>0.85179000000000005</v>
      </c>
      <c r="N399" s="1"/>
      <c r="O399" s="1"/>
    </row>
    <row r="400" spans="1:15" ht="12.75" customHeight="1">
      <c r="A400" s="30">
        <v>390</v>
      </c>
      <c r="B400" s="342" t="s">
        <v>491</v>
      </c>
      <c r="C400" s="323">
        <v>1492</v>
      </c>
      <c r="D400" s="324">
        <v>1499.3333333333333</v>
      </c>
      <c r="E400" s="324">
        <v>1480.6666666666665</v>
      </c>
      <c r="F400" s="324">
        <v>1469.3333333333333</v>
      </c>
      <c r="G400" s="324">
        <v>1450.6666666666665</v>
      </c>
      <c r="H400" s="324">
        <v>1510.6666666666665</v>
      </c>
      <c r="I400" s="324">
        <v>1529.333333333333</v>
      </c>
      <c r="J400" s="324">
        <v>1540.6666666666665</v>
      </c>
      <c r="K400" s="323">
        <v>1518</v>
      </c>
      <c r="L400" s="323">
        <v>1488</v>
      </c>
      <c r="M400" s="323">
        <v>1.94617</v>
      </c>
      <c r="N400" s="1"/>
      <c r="O400" s="1"/>
    </row>
    <row r="401" spans="1:15" ht="12.75" customHeight="1">
      <c r="A401" s="30">
        <v>391</v>
      </c>
      <c r="B401" s="342" t="s">
        <v>482</v>
      </c>
      <c r="C401" s="323">
        <v>33.25</v>
      </c>
      <c r="D401" s="324">
        <v>33.383333333333333</v>
      </c>
      <c r="E401" s="324">
        <v>33.016666666666666</v>
      </c>
      <c r="F401" s="324">
        <v>32.783333333333331</v>
      </c>
      <c r="G401" s="324">
        <v>32.416666666666664</v>
      </c>
      <c r="H401" s="324">
        <v>33.616666666666667</v>
      </c>
      <c r="I401" s="324">
        <v>33.983333333333327</v>
      </c>
      <c r="J401" s="324">
        <v>34.216666666666669</v>
      </c>
      <c r="K401" s="323">
        <v>33.75</v>
      </c>
      <c r="L401" s="323">
        <v>33.15</v>
      </c>
      <c r="M401" s="323">
        <v>25.840589999999999</v>
      </c>
      <c r="N401" s="1"/>
      <c r="O401" s="1"/>
    </row>
    <row r="402" spans="1:15" ht="12.75" customHeight="1">
      <c r="A402" s="30">
        <v>392</v>
      </c>
      <c r="B402" s="342" t="s">
        <v>187</v>
      </c>
      <c r="C402" s="323">
        <v>98.8</v>
      </c>
      <c r="D402" s="324">
        <v>99.45</v>
      </c>
      <c r="E402" s="324">
        <v>97.850000000000009</v>
      </c>
      <c r="F402" s="324">
        <v>96.9</v>
      </c>
      <c r="G402" s="324">
        <v>95.300000000000011</v>
      </c>
      <c r="H402" s="324">
        <v>100.4</v>
      </c>
      <c r="I402" s="324">
        <v>102</v>
      </c>
      <c r="J402" s="324">
        <v>102.95</v>
      </c>
      <c r="K402" s="323">
        <v>101.05</v>
      </c>
      <c r="L402" s="323">
        <v>98.5</v>
      </c>
      <c r="M402" s="323">
        <v>370.61802999999998</v>
      </c>
      <c r="N402" s="1"/>
      <c r="O402" s="1"/>
    </row>
    <row r="403" spans="1:15" ht="12.75" customHeight="1">
      <c r="A403" s="30">
        <v>393</v>
      </c>
      <c r="B403" s="342" t="s">
        <v>275</v>
      </c>
      <c r="C403" s="323">
        <v>7496.05</v>
      </c>
      <c r="D403" s="324">
        <v>7490.1166666666659</v>
      </c>
      <c r="E403" s="324">
        <v>7465.9333333333316</v>
      </c>
      <c r="F403" s="324">
        <v>7435.8166666666657</v>
      </c>
      <c r="G403" s="324">
        <v>7411.6333333333314</v>
      </c>
      <c r="H403" s="324">
        <v>7520.2333333333318</v>
      </c>
      <c r="I403" s="324">
        <v>7544.4166666666661</v>
      </c>
      <c r="J403" s="324">
        <v>7574.5333333333319</v>
      </c>
      <c r="K403" s="323">
        <v>7514.3</v>
      </c>
      <c r="L403" s="323">
        <v>7460</v>
      </c>
      <c r="M403" s="323">
        <v>0.10567</v>
      </c>
      <c r="N403" s="1"/>
      <c r="O403" s="1"/>
    </row>
    <row r="404" spans="1:15" ht="12.75" customHeight="1">
      <c r="A404" s="30">
        <v>394</v>
      </c>
      <c r="B404" s="342" t="s">
        <v>274</v>
      </c>
      <c r="C404" s="323">
        <v>854.8</v>
      </c>
      <c r="D404" s="324">
        <v>851.63333333333333</v>
      </c>
      <c r="E404" s="324">
        <v>843.26666666666665</v>
      </c>
      <c r="F404" s="324">
        <v>831.73333333333335</v>
      </c>
      <c r="G404" s="324">
        <v>823.36666666666667</v>
      </c>
      <c r="H404" s="324">
        <v>863.16666666666663</v>
      </c>
      <c r="I404" s="324">
        <v>871.53333333333319</v>
      </c>
      <c r="J404" s="324">
        <v>883.06666666666661</v>
      </c>
      <c r="K404" s="323">
        <v>860</v>
      </c>
      <c r="L404" s="323">
        <v>840.1</v>
      </c>
      <c r="M404" s="323">
        <v>9.30687</v>
      </c>
      <c r="N404" s="1"/>
      <c r="O404" s="1"/>
    </row>
    <row r="405" spans="1:15" ht="12.75" customHeight="1">
      <c r="A405" s="30">
        <v>395</v>
      </c>
      <c r="B405" s="342" t="s">
        <v>188</v>
      </c>
      <c r="C405" s="323">
        <v>1101.25</v>
      </c>
      <c r="D405" s="324">
        <v>1100.8666666666666</v>
      </c>
      <c r="E405" s="324">
        <v>1086.7833333333331</v>
      </c>
      <c r="F405" s="324">
        <v>1072.3166666666666</v>
      </c>
      <c r="G405" s="324">
        <v>1058.2333333333331</v>
      </c>
      <c r="H405" s="324">
        <v>1115.333333333333</v>
      </c>
      <c r="I405" s="324">
        <v>1129.4166666666665</v>
      </c>
      <c r="J405" s="324">
        <v>1143.883333333333</v>
      </c>
      <c r="K405" s="323">
        <v>1114.95</v>
      </c>
      <c r="L405" s="323">
        <v>1086.4000000000001</v>
      </c>
      <c r="M405" s="323">
        <v>28.64668</v>
      </c>
      <c r="N405" s="1"/>
      <c r="O405" s="1"/>
    </row>
    <row r="406" spans="1:15" ht="12.75" customHeight="1">
      <c r="A406" s="30">
        <v>396</v>
      </c>
      <c r="B406" s="342" t="s">
        <v>189</v>
      </c>
      <c r="C406" s="323">
        <v>495</v>
      </c>
      <c r="D406" s="324">
        <v>496.0333333333333</v>
      </c>
      <c r="E406" s="324">
        <v>490.66666666666663</v>
      </c>
      <c r="F406" s="324">
        <v>486.33333333333331</v>
      </c>
      <c r="G406" s="324">
        <v>480.96666666666664</v>
      </c>
      <c r="H406" s="324">
        <v>500.36666666666662</v>
      </c>
      <c r="I406" s="324">
        <v>505.73333333333329</v>
      </c>
      <c r="J406" s="324">
        <v>510.06666666666661</v>
      </c>
      <c r="K406" s="323">
        <v>501.4</v>
      </c>
      <c r="L406" s="323">
        <v>491.7</v>
      </c>
      <c r="M406" s="323">
        <v>143.01428999999999</v>
      </c>
      <c r="N406" s="1"/>
      <c r="O406" s="1"/>
    </row>
    <row r="407" spans="1:15" ht="12.75" customHeight="1">
      <c r="A407" s="30">
        <v>397</v>
      </c>
      <c r="B407" s="342" t="s">
        <v>495</v>
      </c>
      <c r="C407" s="323">
        <v>1881</v>
      </c>
      <c r="D407" s="324">
        <v>1893.4166666666667</v>
      </c>
      <c r="E407" s="324">
        <v>1859.8333333333335</v>
      </c>
      <c r="F407" s="324">
        <v>1838.6666666666667</v>
      </c>
      <c r="G407" s="324">
        <v>1805.0833333333335</v>
      </c>
      <c r="H407" s="324">
        <v>1914.5833333333335</v>
      </c>
      <c r="I407" s="324">
        <v>1948.166666666667</v>
      </c>
      <c r="J407" s="324">
        <v>1969.3333333333335</v>
      </c>
      <c r="K407" s="323">
        <v>1927</v>
      </c>
      <c r="L407" s="323">
        <v>1872.25</v>
      </c>
      <c r="M407" s="323">
        <v>1.44174</v>
      </c>
      <c r="N407" s="1"/>
      <c r="O407" s="1"/>
    </row>
    <row r="408" spans="1:15" ht="12.75" customHeight="1">
      <c r="A408" s="30">
        <v>398</v>
      </c>
      <c r="B408" s="342" t="s">
        <v>496</v>
      </c>
      <c r="C408" s="323">
        <v>121.55</v>
      </c>
      <c r="D408" s="324">
        <v>120.38333333333333</v>
      </c>
      <c r="E408" s="324">
        <v>117.51666666666665</v>
      </c>
      <c r="F408" s="324">
        <v>113.48333333333332</v>
      </c>
      <c r="G408" s="324">
        <v>110.61666666666665</v>
      </c>
      <c r="H408" s="324">
        <v>124.41666666666666</v>
      </c>
      <c r="I408" s="324">
        <v>127.28333333333333</v>
      </c>
      <c r="J408" s="324">
        <v>131.31666666666666</v>
      </c>
      <c r="K408" s="323">
        <v>123.25</v>
      </c>
      <c r="L408" s="323">
        <v>116.35</v>
      </c>
      <c r="M408" s="323">
        <v>13.18796</v>
      </c>
      <c r="N408" s="1"/>
      <c r="O408" s="1"/>
    </row>
    <row r="409" spans="1:15" ht="12.75" customHeight="1">
      <c r="A409" s="30">
        <v>399</v>
      </c>
      <c r="B409" s="342" t="s">
        <v>501</v>
      </c>
      <c r="C409" s="323">
        <v>114.1</v>
      </c>
      <c r="D409" s="324">
        <v>115.31666666666666</v>
      </c>
      <c r="E409" s="324">
        <v>112.23333333333332</v>
      </c>
      <c r="F409" s="324">
        <v>110.36666666666666</v>
      </c>
      <c r="G409" s="324">
        <v>107.28333333333332</v>
      </c>
      <c r="H409" s="324">
        <v>117.18333333333332</v>
      </c>
      <c r="I409" s="324">
        <v>120.26666666666667</v>
      </c>
      <c r="J409" s="324">
        <v>122.13333333333333</v>
      </c>
      <c r="K409" s="323">
        <v>118.4</v>
      </c>
      <c r="L409" s="323">
        <v>113.45</v>
      </c>
      <c r="M409" s="323">
        <v>19.73424</v>
      </c>
      <c r="N409" s="1"/>
      <c r="O409" s="1"/>
    </row>
    <row r="410" spans="1:15" ht="12.75" customHeight="1">
      <c r="A410" s="30">
        <v>400</v>
      </c>
      <c r="B410" s="342" t="s">
        <v>497</v>
      </c>
      <c r="C410" s="323">
        <v>133.25</v>
      </c>
      <c r="D410" s="324">
        <v>133</v>
      </c>
      <c r="E410" s="324">
        <v>129.5</v>
      </c>
      <c r="F410" s="324">
        <v>125.75</v>
      </c>
      <c r="G410" s="324">
        <v>122.25</v>
      </c>
      <c r="H410" s="324">
        <v>136.75</v>
      </c>
      <c r="I410" s="324">
        <v>140.25</v>
      </c>
      <c r="J410" s="324">
        <v>144</v>
      </c>
      <c r="K410" s="323">
        <v>136.5</v>
      </c>
      <c r="L410" s="323">
        <v>129.25</v>
      </c>
      <c r="M410" s="323">
        <v>53.427370000000003</v>
      </c>
      <c r="N410" s="1"/>
      <c r="O410" s="1"/>
    </row>
    <row r="411" spans="1:15" ht="12.75" customHeight="1">
      <c r="A411" s="30">
        <v>401</v>
      </c>
      <c r="B411" s="342" t="s">
        <v>499</v>
      </c>
      <c r="C411" s="323">
        <v>3466.75</v>
      </c>
      <c r="D411" s="324">
        <v>3453.1166666666668</v>
      </c>
      <c r="E411" s="324">
        <v>3428.2333333333336</v>
      </c>
      <c r="F411" s="324">
        <v>3389.7166666666667</v>
      </c>
      <c r="G411" s="324">
        <v>3364.8333333333335</v>
      </c>
      <c r="H411" s="324">
        <v>3491.6333333333337</v>
      </c>
      <c r="I411" s="324">
        <v>3516.5166666666669</v>
      </c>
      <c r="J411" s="324">
        <v>3555.0333333333338</v>
      </c>
      <c r="K411" s="323">
        <v>3478</v>
      </c>
      <c r="L411" s="323">
        <v>3414.6</v>
      </c>
      <c r="M411" s="323">
        <v>0.13431000000000001</v>
      </c>
      <c r="N411" s="1"/>
      <c r="O411" s="1"/>
    </row>
    <row r="412" spans="1:15" ht="12.75" customHeight="1">
      <c r="A412" s="30">
        <v>402</v>
      </c>
      <c r="B412" s="342" t="s">
        <v>498</v>
      </c>
      <c r="C412" s="323">
        <v>531.4</v>
      </c>
      <c r="D412" s="324">
        <v>533.43333333333328</v>
      </c>
      <c r="E412" s="324">
        <v>521.06666666666661</v>
      </c>
      <c r="F412" s="324">
        <v>510.73333333333335</v>
      </c>
      <c r="G412" s="324">
        <v>498.36666666666667</v>
      </c>
      <c r="H412" s="324">
        <v>543.76666666666654</v>
      </c>
      <c r="I412" s="324">
        <v>556.1333333333331</v>
      </c>
      <c r="J412" s="324">
        <v>566.46666666666647</v>
      </c>
      <c r="K412" s="323">
        <v>545.79999999999995</v>
      </c>
      <c r="L412" s="323">
        <v>523.1</v>
      </c>
      <c r="M412" s="323">
        <v>1.62168</v>
      </c>
      <c r="N412" s="1"/>
      <c r="O412" s="1"/>
    </row>
    <row r="413" spans="1:15" ht="12.75" customHeight="1">
      <c r="A413" s="30">
        <v>403</v>
      </c>
      <c r="B413" s="342" t="s">
        <v>500</v>
      </c>
      <c r="C413" s="323">
        <v>400.65</v>
      </c>
      <c r="D413" s="324">
        <v>403.05</v>
      </c>
      <c r="E413" s="324">
        <v>388.70000000000005</v>
      </c>
      <c r="F413" s="324">
        <v>376.75000000000006</v>
      </c>
      <c r="G413" s="324">
        <v>362.40000000000009</v>
      </c>
      <c r="H413" s="324">
        <v>415</v>
      </c>
      <c r="I413" s="324">
        <v>429.35</v>
      </c>
      <c r="J413" s="324">
        <v>441.29999999999995</v>
      </c>
      <c r="K413" s="323">
        <v>417.4</v>
      </c>
      <c r="L413" s="323">
        <v>391.1</v>
      </c>
      <c r="M413" s="323">
        <v>6.0242500000000003</v>
      </c>
      <c r="N413" s="1"/>
      <c r="O413" s="1"/>
    </row>
    <row r="414" spans="1:15" ht="12.75" customHeight="1">
      <c r="A414" s="30">
        <v>404</v>
      </c>
      <c r="B414" s="342" t="s">
        <v>190</v>
      </c>
      <c r="C414" s="323">
        <v>23645.55</v>
      </c>
      <c r="D414" s="324">
        <v>23538.516666666666</v>
      </c>
      <c r="E414" s="324">
        <v>23337.033333333333</v>
      </c>
      <c r="F414" s="324">
        <v>23028.516666666666</v>
      </c>
      <c r="G414" s="324">
        <v>22827.033333333333</v>
      </c>
      <c r="H414" s="324">
        <v>23847.033333333333</v>
      </c>
      <c r="I414" s="324">
        <v>24048.516666666663</v>
      </c>
      <c r="J414" s="324">
        <v>24357.033333333333</v>
      </c>
      <c r="K414" s="323">
        <v>23740</v>
      </c>
      <c r="L414" s="323">
        <v>23230</v>
      </c>
      <c r="M414" s="323">
        <v>0.31237999999999999</v>
      </c>
      <c r="N414" s="1"/>
      <c r="O414" s="1"/>
    </row>
    <row r="415" spans="1:15" ht="12.75" customHeight="1">
      <c r="A415" s="30">
        <v>405</v>
      </c>
      <c r="B415" s="342" t="s">
        <v>502</v>
      </c>
      <c r="C415" s="323">
        <v>1618.45</v>
      </c>
      <c r="D415" s="324">
        <v>1617.5333333333335</v>
      </c>
      <c r="E415" s="324">
        <v>1592.7666666666671</v>
      </c>
      <c r="F415" s="324">
        <v>1567.0833333333335</v>
      </c>
      <c r="G415" s="324">
        <v>1542.3166666666671</v>
      </c>
      <c r="H415" s="324">
        <v>1643.2166666666672</v>
      </c>
      <c r="I415" s="324">
        <v>1667.9833333333336</v>
      </c>
      <c r="J415" s="324">
        <v>1693.6666666666672</v>
      </c>
      <c r="K415" s="323">
        <v>1642.3</v>
      </c>
      <c r="L415" s="323">
        <v>1591.85</v>
      </c>
      <c r="M415" s="323">
        <v>0.43803999999999998</v>
      </c>
      <c r="N415" s="1"/>
      <c r="O415" s="1"/>
    </row>
    <row r="416" spans="1:15" ht="12.75" customHeight="1">
      <c r="A416" s="30">
        <v>406</v>
      </c>
      <c r="B416" s="342" t="s">
        <v>191</v>
      </c>
      <c r="C416" s="323">
        <v>2300</v>
      </c>
      <c r="D416" s="324">
        <v>2294.4166666666665</v>
      </c>
      <c r="E416" s="324">
        <v>2279.7833333333328</v>
      </c>
      <c r="F416" s="324">
        <v>2259.5666666666662</v>
      </c>
      <c r="G416" s="324">
        <v>2244.9333333333325</v>
      </c>
      <c r="H416" s="324">
        <v>2314.6333333333332</v>
      </c>
      <c r="I416" s="324">
        <v>2329.2666666666673</v>
      </c>
      <c r="J416" s="324">
        <v>2349.4833333333336</v>
      </c>
      <c r="K416" s="323">
        <v>2309.0500000000002</v>
      </c>
      <c r="L416" s="323">
        <v>2274.1999999999998</v>
      </c>
      <c r="M416" s="323">
        <v>1.7821899999999999</v>
      </c>
      <c r="N416" s="1"/>
      <c r="O416" s="1"/>
    </row>
    <row r="417" spans="1:15" ht="12.75" customHeight="1">
      <c r="A417" s="30">
        <v>407</v>
      </c>
      <c r="B417" s="342" t="s">
        <v>492</v>
      </c>
      <c r="C417" s="323">
        <v>494.15</v>
      </c>
      <c r="D417" s="324">
        <v>497.38333333333338</v>
      </c>
      <c r="E417" s="324">
        <v>486.76666666666677</v>
      </c>
      <c r="F417" s="324">
        <v>479.38333333333338</v>
      </c>
      <c r="G417" s="324">
        <v>468.76666666666677</v>
      </c>
      <c r="H417" s="324">
        <v>504.76666666666677</v>
      </c>
      <c r="I417" s="324">
        <v>515.38333333333344</v>
      </c>
      <c r="J417" s="324">
        <v>522.76666666666677</v>
      </c>
      <c r="K417" s="323">
        <v>508</v>
      </c>
      <c r="L417" s="323">
        <v>490</v>
      </c>
      <c r="M417" s="323">
        <v>1.9941500000000001</v>
      </c>
      <c r="N417" s="1"/>
      <c r="O417" s="1"/>
    </row>
    <row r="418" spans="1:15" ht="12.75" customHeight="1">
      <c r="A418" s="30">
        <v>408</v>
      </c>
      <c r="B418" s="342" t="s">
        <v>493</v>
      </c>
      <c r="C418" s="323">
        <v>27.25</v>
      </c>
      <c r="D418" s="324">
        <v>27.283333333333331</v>
      </c>
      <c r="E418" s="324">
        <v>27.166666666666664</v>
      </c>
      <c r="F418" s="324">
        <v>27.083333333333332</v>
      </c>
      <c r="G418" s="324">
        <v>26.966666666666665</v>
      </c>
      <c r="H418" s="324">
        <v>27.366666666666664</v>
      </c>
      <c r="I418" s="324">
        <v>27.483333333333331</v>
      </c>
      <c r="J418" s="324">
        <v>27.566666666666663</v>
      </c>
      <c r="K418" s="323">
        <v>27.4</v>
      </c>
      <c r="L418" s="323">
        <v>27.2</v>
      </c>
      <c r="M418" s="323">
        <v>14.56086</v>
      </c>
      <c r="N418" s="1"/>
      <c r="O418" s="1"/>
    </row>
    <row r="419" spans="1:15" ht="12.75" customHeight="1">
      <c r="A419" s="30">
        <v>409</v>
      </c>
      <c r="B419" s="342" t="s">
        <v>494</v>
      </c>
      <c r="C419" s="323">
        <v>3447.6</v>
      </c>
      <c r="D419" s="324">
        <v>3413.1666666666665</v>
      </c>
      <c r="E419" s="324">
        <v>3339.4333333333329</v>
      </c>
      <c r="F419" s="324">
        <v>3231.2666666666664</v>
      </c>
      <c r="G419" s="324">
        <v>3157.5333333333328</v>
      </c>
      <c r="H419" s="324">
        <v>3521.333333333333</v>
      </c>
      <c r="I419" s="324">
        <v>3595.0666666666666</v>
      </c>
      <c r="J419" s="324">
        <v>3703.2333333333331</v>
      </c>
      <c r="K419" s="323">
        <v>3486.9</v>
      </c>
      <c r="L419" s="323">
        <v>3305</v>
      </c>
      <c r="M419" s="323">
        <v>0.41532000000000002</v>
      </c>
      <c r="N419" s="1"/>
      <c r="O419" s="1"/>
    </row>
    <row r="420" spans="1:15" ht="12.75" customHeight="1">
      <c r="A420" s="30">
        <v>410</v>
      </c>
      <c r="B420" s="342" t="s">
        <v>503</v>
      </c>
      <c r="C420" s="323">
        <v>703.65</v>
      </c>
      <c r="D420" s="324">
        <v>704.26666666666677</v>
      </c>
      <c r="E420" s="324">
        <v>693.63333333333355</v>
      </c>
      <c r="F420" s="324">
        <v>683.61666666666679</v>
      </c>
      <c r="G420" s="324">
        <v>672.98333333333358</v>
      </c>
      <c r="H420" s="324">
        <v>714.28333333333353</v>
      </c>
      <c r="I420" s="324">
        <v>724.91666666666674</v>
      </c>
      <c r="J420" s="324">
        <v>734.93333333333351</v>
      </c>
      <c r="K420" s="323">
        <v>714.9</v>
      </c>
      <c r="L420" s="323">
        <v>694.25</v>
      </c>
      <c r="M420" s="323">
        <v>4.2965600000000004</v>
      </c>
      <c r="N420" s="1"/>
      <c r="O420" s="1"/>
    </row>
    <row r="421" spans="1:15" ht="12.75" customHeight="1">
      <c r="A421" s="30">
        <v>411</v>
      </c>
      <c r="B421" s="342" t="s">
        <v>505</v>
      </c>
      <c r="C421" s="323">
        <v>697</v>
      </c>
      <c r="D421" s="324">
        <v>698.4</v>
      </c>
      <c r="E421" s="324">
        <v>689.44999999999993</v>
      </c>
      <c r="F421" s="324">
        <v>681.9</v>
      </c>
      <c r="G421" s="324">
        <v>672.94999999999993</v>
      </c>
      <c r="H421" s="324">
        <v>705.94999999999993</v>
      </c>
      <c r="I421" s="324">
        <v>714.9</v>
      </c>
      <c r="J421" s="324">
        <v>722.44999999999993</v>
      </c>
      <c r="K421" s="323">
        <v>707.35</v>
      </c>
      <c r="L421" s="323">
        <v>690.85</v>
      </c>
      <c r="M421" s="323">
        <v>1.2402599999999999</v>
      </c>
      <c r="N421" s="1"/>
      <c r="O421" s="1"/>
    </row>
    <row r="422" spans="1:15" ht="12.75" customHeight="1">
      <c r="A422" s="30">
        <v>412</v>
      </c>
      <c r="B422" s="342" t="s">
        <v>504</v>
      </c>
      <c r="C422" s="323">
        <v>2768.7</v>
      </c>
      <c r="D422" s="324">
        <v>2781.25</v>
      </c>
      <c r="E422" s="324">
        <v>2727.5</v>
      </c>
      <c r="F422" s="324">
        <v>2686.3</v>
      </c>
      <c r="G422" s="324">
        <v>2632.55</v>
      </c>
      <c r="H422" s="324">
        <v>2822.45</v>
      </c>
      <c r="I422" s="324">
        <v>2876.2</v>
      </c>
      <c r="J422" s="324">
        <v>2917.3999999999996</v>
      </c>
      <c r="K422" s="323">
        <v>2835</v>
      </c>
      <c r="L422" s="323">
        <v>2740.05</v>
      </c>
      <c r="M422" s="323">
        <v>0.43996000000000002</v>
      </c>
      <c r="N422" s="1"/>
      <c r="O422" s="1"/>
    </row>
    <row r="423" spans="1:15" ht="12.75" customHeight="1">
      <c r="A423" s="30">
        <v>413</v>
      </c>
      <c r="B423" s="342" t="s">
        <v>894</v>
      </c>
      <c r="C423" s="323">
        <v>663.1</v>
      </c>
      <c r="D423" s="324">
        <v>667.25</v>
      </c>
      <c r="E423" s="324">
        <v>655.7</v>
      </c>
      <c r="F423" s="324">
        <v>648.30000000000007</v>
      </c>
      <c r="G423" s="324">
        <v>636.75000000000011</v>
      </c>
      <c r="H423" s="324">
        <v>674.65</v>
      </c>
      <c r="I423" s="324">
        <v>686.19999999999993</v>
      </c>
      <c r="J423" s="324">
        <v>693.59999999999991</v>
      </c>
      <c r="K423" s="323">
        <v>678.8</v>
      </c>
      <c r="L423" s="323">
        <v>659.85</v>
      </c>
      <c r="M423" s="323">
        <v>9.3046399999999991</v>
      </c>
      <c r="N423" s="1"/>
      <c r="O423" s="1"/>
    </row>
    <row r="424" spans="1:15" ht="12.75" customHeight="1">
      <c r="A424" s="30">
        <v>414</v>
      </c>
      <c r="B424" s="342" t="s">
        <v>506</v>
      </c>
      <c r="C424" s="323">
        <v>754.7</v>
      </c>
      <c r="D424" s="324">
        <v>757.08333333333337</v>
      </c>
      <c r="E424" s="324">
        <v>747.06666666666672</v>
      </c>
      <c r="F424" s="324">
        <v>739.43333333333339</v>
      </c>
      <c r="G424" s="324">
        <v>729.41666666666674</v>
      </c>
      <c r="H424" s="324">
        <v>764.7166666666667</v>
      </c>
      <c r="I424" s="324">
        <v>774.73333333333335</v>
      </c>
      <c r="J424" s="324">
        <v>782.36666666666667</v>
      </c>
      <c r="K424" s="323">
        <v>767.1</v>
      </c>
      <c r="L424" s="323">
        <v>749.45</v>
      </c>
      <c r="M424" s="323">
        <v>0.80486999999999997</v>
      </c>
      <c r="N424" s="1"/>
      <c r="O424" s="1"/>
    </row>
    <row r="425" spans="1:15" ht="12.75" customHeight="1">
      <c r="A425" s="30">
        <v>415</v>
      </c>
      <c r="B425" s="342" t="s">
        <v>507</v>
      </c>
      <c r="C425" s="323">
        <v>338.9</v>
      </c>
      <c r="D425" s="324">
        <v>342.38333333333338</v>
      </c>
      <c r="E425" s="324">
        <v>331.76666666666677</v>
      </c>
      <c r="F425" s="324">
        <v>324.63333333333338</v>
      </c>
      <c r="G425" s="324">
        <v>314.01666666666677</v>
      </c>
      <c r="H425" s="324">
        <v>349.51666666666677</v>
      </c>
      <c r="I425" s="324">
        <v>360.13333333333344</v>
      </c>
      <c r="J425" s="324">
        <v>367.26666666666677</v>
      </c>
      <c r="K425" s="323">
        <v>353</v>
      </c>
      <c r="L425" s="323">
        <v>335.25</v>
      </c>
      <c r="M425" s="323">
        <v>3.2337699999999998</v>
      </c>
      <c r="N425" s="1"/>
      <c r="O425" s="1"/>
    </row>
    <row r="426" spans="1:15" ht="12.75" customHeight="1">
      <c r="A426" s="30">
        <v>416</v>
      </c>
      <c r="B426" s="342" t="s">
        <v>515</v>
      </c>
      <c r="C426" s="323">
        <v>302</v>
      </c>
      <c r="D426" s="324">
        <v>298.16666666666669</v>
      </c>
      <c r="E426" s="324">
        <v>291.33333333333337</v>
      </c>
      <c r="F426" s="324">
        <v>280.66666666666669</v>
      </c>
      <c r="G426" s="324">
        <v>273.83333333333337</v>
      </c>
      <c r="H426" s="324">
        <v>308.83333333333337</v>
      </c>
      <c r="I426" s="324">
        <v>315.66666666666674</v>
      </c>
      <c r="J426" s="324">
        <v>326.33333333333337</v>
      </c>
      <c r="K426" s="323">
        <v>305</v>
      </c>
      <c r="L426" s="323">
        <v>287.5</v>
      </c>
      <c r="M426" s="323">
        <v>10.78758</v>
      </c>
      <c r="N426" s="1"/>
      <c r="O426" s="1"/>
    </row>
    <row r="427" spans="1:15" ht="12.75" customHeight="1">
      <c r="A427" s="30">
        <v>417</v>
      </c>
      <c r="B427" s="342" t="s">
        <v>508</v>
      </c>
      <c r="C427" s="323">
        <v>55.45</v>
      </c>
      <c r="D427" s="324">
        <v>55.816666666666663</v>
      </c>
      <c r="E427" s="324">
        <v>54.633333333333326</v>
      </c>
      <c r="F427" s="324">
        <v>53.816666666666663</v>
      </c>
      <c r="G427" s="324">
        <v>52.633333333333326</v>
      </c>
      <c r="H427" s="324">
        <v>56.633333333333326</v>
      </c>
      <c r="I427" s="324">
        <v>57.816666666666663</v>
      </c>
      <c r="J427" s="324">
        <v>58.633333333333326</v>
      </c>
      <c r="K427" s="323">
        <v>57</v>
      </c>
      <c r="L427" s="323">
        <v>55</v>
      </c>
      <c r="M427" s="323">
        <v>40.977119999999999</v>
      </c>
      <c r="N427" s="1"/>
      <c r="O427" s="1"/>
    </row>
    <row r="428" spans="1:15" ht="12.75" customHeight="1">
      <c r="A428" s="30">
        <v>418</v>
      </c>
      <c r="B428" s="342" t="s">
        <v>192</v>
      </c>
      <c r="C428" s="323">
        <v>2621.25</v>
      </c>
      <c r="D428" s="324">
        <v>2634.4333333333329</v>
      </c>
      <c r="E428" s="324">
        <v>2588.9166666666661</v>
      </c>
      <c r="F428" s="324">
        <v>2556.583333333333</v>
      </c>
      <c r="G428" s="324">
        <v>2511.0666666666662</v>
      </c>
      <c r="H428" s="324">
        <v>2666.766666666666</v>
      </c>
      <c r="I428" s="324">
        <v>2712.2833333333333</v>
      </c>
      <c r="J428" s="324">
        <v>2744.6166666666659</v>
      </c>
      <c r="K428" s="323">
        <v>2679.95</v>
      </c>
      <c r="L428" s="323">
        <v>2602.1</v>
      </c>
      <c r="M428" s="323">
        <v>8.3763199999999998</v>
      </c>
      <c r="N428" s="1"/>
      <c r="O428" s="1"/>
    </row>
    <row r="429" spans="1:15" ht="12.75" customHeight="1">
      <c r="A429" s="30">
        <v>419</v>
      </c>
      <c r="B429" s="342" t="s">
        <v>193</v>
      </c>
      <c r="C429" s="323">
        <v>1123.4000000000001</v>
      </c>
      <c r="D429" s="324">
        <v>1116.4666666666667</v>
      </c>
      <c r="E429" s="324">
        <v>1105.9333333333334</v>
      </c>
      <c r="F429" s="324">
        <v>1088.4666666666667</v>
      </c>
      <c r="G429" s="324">
        <v>1077.9333333333334</v>
      </c>
      <c r="H429" s="324">
        <v>1133.9333333333334</v>
      </c>
      <c r="I429" s="324">
        <v>1144.4666666666667</v>
      </c>
      <c r="J429" s="324">
        <v>1161.9333333333334</v>
      </c>
      <c r="K429" s="323">
        <v>1127</v>
      </c>
      <c r="L429" s="323">
        <v>1099</v>
      </c>
      <c r="M429" s="323">
        <v>13.26402</v>
      </c>
      <c r="N429" s="1"/>
      <c r="O429" s="1"/>
    </row>
    <row r="430" spans="1:15" ht="12.75" customHeight="1">
      <c r="A430" s="30">
        <v>420</v>
      </c>
      <c r="B430" s="342" t="s">
        <v>512</v>
      </c>
      <c r="C430" s="323">
        <v>352.9</v>
      </c>
      <c r="D430" s="324">
        <v>355.91666666666669</v>
      </c>
      <c r="E430" s="324">
        <v>348.63333333333338</v>
      </c>
      <c r="F430" s="324">
        <v>344.36666666666667</v>
      </c>
      <c r="G430" s="324">
        <v>337.08333333333337</v>
      </c>
      <c r="H430" s="324">
        <v>360.18333333333339</v>
      </c>
      <c r="I430" s="324">
        <v>367.4666666666667</v>
      </c>
      <c r="J430" s="324">
        <v>371.73333333333341</v>
      </c>
      <c r="K430" s="323">
        <v>363.2</v>
      </c>
      <c r="L430" s="323">
        <v>351.65</v>
      </c>
      <c r="M430" s="323">
        <v>8.2995099999999997</v>
      </c>
      <c r="N430" s="1"/>
      <c r="O430" s="1"/>
    </row>
    <row r="431" spans="1:15" ht="12.75" customHeight="1">
      <c r="A431" s="30">
        <v>421</v>
      </c>
      <c r="B431" s="342" t="s">
        <v>509</v>
      </c>
      <c r="C431" s="323">
        <v>91.9</v>
      </c>
      <c r="D431" s="324">
        <v>91.8</v>
      </c>
      <c r="E431" s="324">
        <v>90.25</v>
      </c>
      <c r="F431" s="324">
        <v>88.600000000000009</v>
      </c>
      <c r="G431" s="324">
        <v>87.050000000000011</v>
      </c>
      <c r="H431" s="324">
        <v>93.449999999999989</v>
      </c>
      <c r="I431" s="324">
        <v>94.999999999999972</v>
      </c>
      <c r="J431" s="324">
        <v>96.649999999999977</v>
      </c>
      <c r="K431" s="323">
        <v>93.35</v>
      </c>
      <c r="L431" s="323">
        <v>90.15</v>
      </c>
      <c r="M431" s="323">
        <v>2.8397800000000002</v>
      </c>
      <c r="N431" s="1"/>
      <c r="O431" s="1"/>
    </row>
    <row r="432" spans="1:15" ht="12.75" customHeight="1">
      <c r="A432" s="30">
        <v>422</v>
      </c>
      <c r="B432" s="342" t="s">
        <v>511</v>
      </c>
      <c r="C432" s="323">
        <v>226.2</v>
      </c>
      <c r="D432" s="324">
        <v>228</v>
      </c>
      <c r="E432" s="324">
        <v>219.85</v>
      </c>
      <c r="F432" s="324">
        <v>213.5</v>
      </c>
      <c r="G432" s="324">
        <v>205.35</v>
      </c>
      <c r="H432" s="324">
        <v>234.35</v>
      </c>
      <c r="I432" s="324">
        <v>242.49999999999997</v>
      </c>
      <c r="J432" s="324">
        <v>248.85</v>
      </c>
      <c r="K432" s="323">
        <v>236.15</v>
      </c>
      <c r="L432" s="323">
        <v>221.65</v>
      </c>
      <c r="M432" s="323">
        <v>10.409979999999999</v>
      </c>
      <c r="N432" s="1"/>
      <c r="O432" s="1"/>
    </row>
    <row r="433" spans="1:15" ht="12.75" customHeight="1">
      <c r="A433" s="30">
        <v>423</v>
      </c>
      <c r="B433" s="342" t="s">
        <v>513</v>
      </c>
      <c r="C433" s="323">
        <v>529</v>
      </c>
      <c r="D433" s="324">
        <v>531.73333333333335</v>
      </c>
      <c r="E433" s="324">
        <v>521.06666666666672</v>
      </c>
      <c r="F433" s="324">
        <v>513.13333333333333</v>
      </c>
      <c r="G433" s="324">
        <v>502.4666666666667</v>
      </c>
      <c r="H433" s="324">
        <v>539.66666666666674</v>
      </c>
      <c r="I433" s="324">
        <v>550.33333333333326</v>
      </c>
      <c r="J433" s="324">
        <v>558.26666666666677</v>
      </c>
      <c r="K433" s="323">
        <v>542.4</v>
      </c>
      <c r="L433" s="323">
        <v>523.79999999999995</v>
      </c>
      <c r="M433" s="323">
        <v>2.2179199999999999</v>
      </c>
      <c r="N433" s="1"/>
      <c r="O433" s="1"/>
    </row>
    <row r="434" spans="1:15" ht="12.75" customHeight="1">
      <c r="A434" s="30">
        <v>424</v>
      </c>
      <c r="B434" s="342" t="s">
        <v>514</v>
      </c>
      <c r="C434" s="323">
        <v>424.35</v>
      </c>
      <c r="D434" s="324">
        <v>425.41666666666669</v>
      </c>
      <c r="E434" s="324">
        <v>411.23333333333335</v>
      </c>
      <c r="F434" s="324">
        <v>398.11666666666667</v>
      </c>
      <c r="G434" s="324">
        <v>383.93333333333334</v>
      </c>
      <c r="H434" s="324">
        <v>438.53333333333336</v>
      </c>
      <c r="I434" s="324">
        <v>452.71666666666664</v>
      </c>
      <c r="J434" s="324">
        <v>465.83333333333337</v>
      </c>
      <c r="K434" s="323">
        <v>439.6</v>
      </c>
      <c r="L434" s="323">
        <v>412.3</v>
      </c>
      <c r="M434" s="323">
        <v>18.1296</v>
      </c>
      <c r="N434" s="1"/>
      <c r="O434" s="1"/>
    </row>
    <row r="435" spans="1:15" ht="12.75" customHeight="1">
      <c r="A435" s="30">
        <v>425</v>
      </c>
      <c r="B435" s="342" t="s">
        <v>516</v>
      </c>
      <c r="C435" s="323">
        <v>1863.5</v>
      </c>
      <c r="D435" s="324">
        <v>1862.2166666666665</v>
      </c>
      <c r="E435" s="324">
        <v>1832.333333333333</v>
      </c>
      <c r="F435" s="324">
        <v>1801.1666666666665</v>
      </c>
      <c r="G435" s="324">
        <v>1771.2833333333331</v>
      </c>
      <c r="H435" s="324">
        <v>1893.383333333333</v>
      </c>
      <c r="I435" s="324">
        <v>1923.2666666666667</v>
      </c>
      <c r="J435" s="324">
        <v>1954.4333333333329</v>
      </c>
      <c r="K435" s="323">
        <v>1892.1</v>
      </c>
      <c r="L435" s="323">
        <v>1831.05</v>
      </c>
      <c r="M435" s="323">
        <v>0.25559999999999999</v>
      </c>
      <c r="N435" s="1"/>
      <c r="O435" s="1"/>
    </row>
    <row r="436" spans="1:15" ht="12.75" customHeight="1">
      <c r="A436" s="30">
        <v>426</v>
      </c>
      <c r="B436" s="342" t="s">
        <v>517</v>
      </c>
      <c r="C436" s="323">
        <v>910.15</v>
      </c>
      <c r="D436" s="324">
        <v>914.48333333333323</v>
      </c>
      <c r="E436" s="324">
        <v>897.96666666666647</v>
      </c>
      <c r="F436" s="324">
        <v>885.78333333333319</v>
      </c>
      <c r="G436" s="324">
        <v>869.26666666666642</v>
      </c>
      <c r="H436" s="324">
        <v>926.66666666666652</v>
      </c>
      <c r="I436" s="324">
        <v>943.18333333333317</v>
      </c>
      <c r="J436" s="324">
        <v>955.36666666666656</v>
      </c>
      <c r="K436" s="323">
        <v>931</v>
      </c>
      <c r="L436" s="323">
        <v>902.3</v>
      </c>
      <c r="M436" s="323">
        <v>1.70896</v>
      </c>
      <c r="N436" s="1"/>
      <c r="O436" s="1"/>
    </row>
    <row r="437" spans="1:15" ht="12.75" customHeight="1">
      <c r="A437" s="30">
        <v>427</v>
      </c>
      <c r="B437" s="342" t="s">
        <v>194</v>
      </c>
      <c r="C437" s="323">
        <v>919.35</v>
      </c>
      <c r="D437" s="324">
        <v>914.15</v>
      </c>
      <c r="E437" s="324">
        <v>906.3</v>
      </c>
      <c r="F437" s="324">
        <v>893.25</v>
      </c>
      <c r="G437" s="324">
        <v>885.4</v>
      </c>
      <c r="H437" s="324">
        <v>927.19999999999993</v>
      </c>
      <c r="I437" s="324">
        <v>935.05000000000007</v>
      </c>
      <c r="J437" s="324">
        <v>948.09999999999991</v>
      </c>
      <c r="K437" s="323">
        <v>922</v>
      </c>
      <c r="L437" s="323">
        <v>901.1</v>
      </c>
      <c r="M437" s="323">
        <v>31.77777</v>
      </c>
      <c r="N437" s="1"/>
      <c r="O437" s="1"/>
    </row>
    <row r="438" spans="1:15" ht="12.75" customHeight="1">
      <c r="A438" s="30">
        <v>428</v>
      </c>
      <c r="B438" s="342" t="s">
        <v>518</v>
      </c>
      <c r="C438" s="323">
        <v>449.7</v>
      </c>
      <c r="D438" s="324">
        <v>448.2833333333333</v>
      </c>
      <c r="E438" s="324">
        <v>442.16666666666663</v>
      </c>
      <c r="F438" s="324">
        <v>434.63333333333333</v>
      </c>
      <c r="G438" s="324">
        <v>428.51666666666665</v>
      </c>
      <c r="H438" s="324">
        <v>455.81666666666661</v>
      </c>
      <c r="I438" s="324">
        <v>461.93333333333328</v>
      </c>
      <c r="J438" s="324">
        <v>469.46666666666658</v>
      </c>
      <c r="K438" s="323">
        <v>454.4</v>
      </c>
      <c r="L438" s="323">
        <v>440.75</v>
      </c>
      <c r="M438" s="323">
        <v>4.3659299999999996</v>
      </c>
      <c r="N438" s="1"/>
      <c r="O438" s="1"/>
    </row>
    <row r="439" spans="1:15" ht="12.75" customHeight="1">
      <c r="A439" s="30">
        <v>429</v>
      </c>
      <c r="B439" s="342" t="s">
        <v>195</v>
      </c>
      <c r="C439" s="323">
        <v>477</v>
      </c>
      <c r="D439" s="324">
        <v>474.06666666666666</v>
      </c>
      <c r="E439" s="324">
        <v>468.13333333333333</v>
      </c>
      <c r="F439" s="324">
        <v>459.26666666666665</v>
      </c>
      <c r="G439" s="324">
        <v>453.33333333333331</v>
      </c>
      <c r="H439" s="324">
        <v>482.93333333333334</v>
      </c>
      <c r="I439" s="324">
        <v>488.86666666666662</v>
      </c>
      <c r="J439" s="324">
        <v>497.73333333333335</v>
      </c>
      <c r="K439" s="323">
        <v>480</v>
      </c>
      <c r="L439" s="323">
        <v>465.2</v>
      </c>
      <c r="M439" s="323">
        <v>13.853070000000001</v>
      </c>
      <c r="N439" s="1"/>
      <c r="O439" s="1"/>
    </row>
    <row r="440" spans="1:15" ht="12.75" customHeight="1">
      <c r="A440" s="30">
        <v>430</v>
      </c>
      <c r="B440" s="342" t="s">
        <v>521</v>
      </c>
      <c r="C440" s="323">
        <v>1004.15</v>
      </c>
      <c r="D440" s="324">
        <v>999.2833333333333</v>
      </c>
      <c r="E440" s="324">
        <v>976.86666666666656</v>
      </c>
      <c r="F440" s="324">
        <v>949.58333333333326</v>
      </c>
      <c r="G440" s="324">
        <v>927.16666666666652</v>
      </c>
      <c r="H440" s="324">
        <v>1026.5666666666666</v>
      </c>
      <c r="I440" s="324">
        <v>1048.9833333333333</v>
      </c>
      <c r="J440" s="324">
        <v>1076.2666666666667</v>
      </c>
      <c r="K440" s="323">
        <v>1021.7</v>
      </c>
      <c r="L440" s="323">
        <v>972</v>
      </c>
      <c r="M440" s="323">
        <v>4.7679499999999999</v>
      </c>
      <c r="N440" s="1"/>
      <c r="O440" s="1"/>
    </row>
    <row r="441" spans="1:15" ht="12.75" customHeight="1">
      <c r="A441" s="30">
        <v>431</v>
      </c>
      <c r="B441" s="342" t="s">
        <v>519</v>
      </c>
      <c r="C441" s="323">
        <v>329.15</v>
      </c>
      <c r="D441" s="324">
        <v>326.83333333333331</v>
      </c>
      <c r="E441" s="324">
        <v>322.16666666666663</v>
      </c>
      <c r="F441" s="324">
        <v>315.18333333333334</v>
      </c>
      <c r="G441" s="324">
        <v>310.51666666666665</v>
      </c>
      <c r="H441" s="324">
        <v>333.81666666666661</v>
      </c>
      <c r="I441" s="324">
        <v>338.48333333333323</v>
      </c>
      <c r="J441" s="324">
        <v>345.46666666666658</v>
      </c>
      <c r="K441" s="323">
        <v>331.5</v>
      </c>
      <c r="L441" s="323">
        <v>319.85000000000002</v>
      </c>
      <c r="M441" s="323">
        <v>1.35311</v>
      </c>
      <c r="N441" s="1"/>
      <c r="O441" s="1"/>
    </row>
    <row r="442" spans="1:15" ht="12.75" customHeight="1">
      <c r="A442" s="30">
        <v>432</v>
      </c>
      <c r="B442" s="342" t="s">
        <v>520</v>
      </c>
      <c r="C442" s="323">
        <v>1990.6</v>
      </c>
      <c r="D442" s="324">
        <v>2005.0166666666664</v>
      </c>
      <c r="E442" s="324">
        <v>1961.583333333333</v>
      </c>
      <c r="F442" s="324">
        <v>1932.5666666666666</v>
      </c>
      <c r="G442" s="324">
        <v>1889.1333333333332</v>
      </c>
      <c r="H442" s="324">
        <v>2034.0333333333328</v>
      </c>
      <c r="I442" s="324">
        <v>2077.4666666666662</v>
      </c>
      <c r="J442" s="324">
        <v>2106.4833333333327</v>
      </c>
      <c r="K442" s="323">
        <v>2048.4499999999998</v>
      </c>
      <c r="L442" s="323">
        <v>1976</v>
      </c>
      <c r="M442" s="323">
        <v>0.46699000000000002</v>
      </c>
      <c r="N442" s="1"/>
      <c r="O442" s="1"/>
    </row>
    <row r="443" spans="1:15" ht="12.75" customHeight="1">
      <c r="A443" s="30">
        <v>433</v>
      </c>
      <c r="B443" s="342" t="s">
        <v>522</v>
      </c>
      <c r="C443" s="323">
        <v>621.15</v>
      </c>
      <c r="D443" s="324">
        <v>613.5</v>
      </c>
      <c r="E443" s="324">
        <v>595.25</v>
      </c>
      <c r="F443" s="324">
        <v>569.35</v>
      </c>
      <c r="G443" s="324">
        <v>551.1</v>
      </c>
      <c r="H443" s="324">
        <v>639.4</v>
      </c>
      <c r="I443" s="324">
        <v>657.65</v>
      </c>
      <c r="J443" s="324">
        <v>683.55</v>
      </c>
      <c r="K443" s="323">
        <v>631.75</v>
      </c>
      <c r="L443" s="323">
        <v>587.6</v>
      </c>
      <c r="M443" s="323">
        <v>12.54355</v>
      </c>
      <c r="N443" s="1"/>
      <c r="O443" s="1"/>
    </row>
    <row r="444" spans="1:15" ht="12.75" customHeight="1">
      <c r="A444" s="30">
        <v>434</v>
      </c>
      <c r="B444" s="342" t="s">
        <v>523</v>
      </c>
      <c r="C444" s="323">
        <v>9.25</v>
      </c>
      <c r="D444" s="324">
        <v>9.25</v>
      </c>
      <c r="E444" s="324">
        <v>8.9499999999999993</v>
      </c>
      <c r="F444" s="324">
        <v>8.6499999999999986</v>
      </c>
      <c r="G444" s="324">
        <v>8.3499999999999979</v>
      </c>
      <c r="H444" s="324">
        <v>9.5500000000000007</v>
      </c>
      <c r="I444" s="324">
        <v>9.8500000000000014</v>
      </c>
      <c r="J444" s="324">
        <v>10.150000000000002</v>
      </c>
      <c r="K444" s="323">
        <v>9.5500000000000007</v>
      </c>
      <c r="L444" s="323">
        <v>8.9499999999999993</v>
      </c>
      <c r="M444" s="323">
        <v>569.57628999999997</v>
      </c>
      <c r="N444" s="1"/>
      <c r="O444" s="1"/>
    </row>
    <row r="445" spans="1:15" ht="12.75" customHeight="1">
      <c r="A445" s="30">
        <v>435</v>
      </c>
      <c r="B445" s="342" t="s">
        <v>510</v>
      </c>
      <c r="C445" s="323">
        <v>314.64999999999998</v>
      </c>
      <c r="D445" s="324">
        <v>311.83333333333331</v>
      </c>
      <c r="E445" s="324">
        <v>302.81666666666661</v>
      </c>
      <c r="F445" s="324">
        <v>290.98333333333329</v>
      </c>
      <c r="G445" s="324">
        <v>281.96666666666658</v>
      </c>
      <c r="H445" s="324">
        <v>323.66666666666663</v>
      </c>
      <c r="I445" s="324">
        <v>332.68333333333339</v>
      </c>
      <c r="J445" s="324">
        <v>344.51666666666665</v>
      </c>
      <c r="K445" s="323">
        <v>320.85000000000002</v>
      </c>
      <c r="L445" s="323">
        <v>300</v>
      </c>
      <c r="M445" s="323">
        <v>18.0533</v>
      </c>
      <c r="N445" s="1"/>
      <c r="O445" s="1"/>
    </row>
    <row r="446" spans="1:15" ht="12.75" customHeight="1">
      <c r="A446" s="30">
        <v>436</v>
      </c>
      <c r="B446" s="342" t="s">
        <v>524</v>
      </c>
      <c r="C446" s="323">
        <v>1105.8</v>
      </c>
      <c r="D446" s="324">
        <v>1108.4166666666667</v>
      </c>
      <c r="E446" s="324">
        <v>1096.3333333333335</v>
      </c>
      <c r="F446" s="324">
        <v>1086.8666666666668</v>
      </c>
      <c r="G446" s="324">
        <v>1074.7833333333335</v>
      </c>
      <c r="H446" s="324">
        <v>1117.8833333333334</v>
      </c>
      <c r="I446" s="324">
        <v>1129.9666666666669</v>
      </c>
      <c r="J446" s="324">
        <v>1139.4333333333334</v>
      </c>
      <c r="K446" s="323">
        <v>1120.5</v>
      </c>
      <c r="L446" s="323">
        <v>1098.95</v>
      </c>
      <c r="M446" s="323">
        <v>0.77375000000000005</v>
      </c>
      <c r="N446" s="1"/>
      <c r="O446" s="1"/>
    </row>
    <row r="447" spans="1:15" ht="12.75" customHeight="1">
      <c r="A447" s="30">
        <v>437</v>
      </c>
      <c r="B447" s="342" t="s">
        <v>276</v>
      </c>
      <c r="C447" s="323">
        <v>583.95000000000005</v>
      </c>
      <c r="D447" s="324">
        <v>586.63333333333333</v>
      </c>
      <c r="E447" s="324">
        <v>579.31666666666661</v>
      </c>
      <c r="F447" s="324">
        <v>574.68333333333328</v>
      </c>
      <c r="G447" s="324">
        <v>567.36666666666656</v>
      </c>
      <c r="H447" s="324">
        <v>591.26666666666665</v>
      </c>
      <c r="I447" s="324">
        <v>598.58333333333348</v>
      </c>
      <c r="J447" s="324">
        <v>603.2166666666667</v>
      </c>
      <c r="K447" s="323">
        <v>593.95000000000005</v>
      </c>
      <c r="L447" s="323">
        <v>582</v>
      </c>
      <c r="M447" s="323">
        <v>1.7529699999999999</v>
      </c>
      <c r="N447" s="1"/>
      <c r="O447" s="1"/>
    </row>
    <row r="448" spans="1:15" ht="12.75" customHeight="1">
      <c r="A448" s="30">
        <v>438</v>
      </c>
      <c r="B448" s="342" t="s">
        <v>529</v>
      </c>
      <c r="C448" s="323">
        <v>1442.45</v>
      </c>
      <c r="D448" s="324">
        <v>1406.5</v>
      </c>
      <c r="E448" s="324">
        <v>1362</v>
      </c>
      <c r="F448" s="324">
        <v>1281.55</v>
      </c>
      <c r="G448" s="324">
        <v>1237.05</v>
      </c>
      <c r="H448" s="324">
        <v>1486.95</v>
      </c>
      <c r="I448" s="324">
        <v>1531.45</v>
      </c>
      <c r="J448" s="324">
        <v>1611.9</v>
      </c>
      <c r="K448" s="323">
        <v>1451</v>
      </c>
      <c r="L448" s="323">
        <v>1326.05</v>
      </c>
      <c r="M448" s="323">
        <v>9.7195599999999995</v>
      </c>
      <c r="N448" s="1"/>
      <c r="O448" s="1"/>
    </row>
    <row r="449" spans="1:15" ht="12.75" customHeight="1">
      <c r="A449" s="30">
        <v>439</v>
      </c>
      <c r="B449" s="342" t="s">
        <v>530</v>
      </c>
      <c r="C449" s="323">
        <v>10989</v>
      </c>
      <c r="D449" s="324">
        <v>10984.283333333335</v>
      </c>
      <c r="E449" s="324">
        <v>10749.66666666667</v>
      </c>
      <c r="F449" s="324">
        <v>10510.333333333336</v>
      </c>
      <c r="G449" s="324">
        <v>10275.716666666671</v>
      </c>
      <c r="H449" s="324">
        <v>11223.616666666669</v>
      </c>
      <c r="I449" s="324">
        <v>11458.233333333334</v>
      </c>
      <c r="J449" s="324">
        <v>11697.566666666668</v>
      </c>
      <c r="K449" s="323">
        <v>11218.9</v>
      </c>
      <c r="L449" s="323">
        <v>10744.95</v>
      </c>
      <c r="M449" s="323">
        <v>6.2390000000000001E-2</v>
      </c>
      <c r="N449" s="1"/>
      <c r="O449" s="1"/>
    </row>
    <row r="450" spans="1:15" ht="12.75" customHeight="1">
      <c r="A450" s="30">
        <v>440</v>
      </c>
      <c r="B450" s="342" t="s">
        <v>196</v>
      </c>
      <c r="C450" s="323">
        <v>987.5</v>
      </c>
      <c r="D450" s="324">
        <v>978.38333333333333</v>
      </c>
      <c r="E450" s="324">
        <v>967.06666666666661</v>
      </c>
      <c r="F450" s="324">
        <v>946.63333333333333</v>
      </c>
      <c r="G450" s="324">
        <v>935.31666666666661</v>
      </c>
      <c r="H450" s="324">
        <v>998.81666666666661</v>
      </c>
      <c r="I450" s="324">
        <v>1010.1333333333334</v>
      </c>
      <c r="J450" s="324">
        <v>1030.5666666666666</v>
      </c>
      <c r="K450" s="323">
        <v>989.7</v>
      </c>
      <c r="L450" s="323">
        <v>957.95</v>
      </c>
      <c r="M450" s="323">
        <v>16.279979999999998</v>
      </c>
      <c r="N450" s="1"/>
      <c r="O450" s="1"/>
    </row>
    <row r="451" spans="1:15" ht="12.75" customHeight="1">
      <c r="A451" s="30">
        <v>441</v>
      </c>
      <c r="B451" s="342" t="s">
        <v>531</v>
      </c>
      <c r="C451" s="323">
        <v>196.25</v>
      </c>
      <c r="D451" s="324">
        <v>196</v>
      </c>
      <c r="E451" s="324">
        <v>194.45</v>
      </c>
      <c r="F451" s="324">
        <v>192.64999999999998</v>
      </c>
      <c r="G451" s="324">
        <v>191.09999999999997</v>
      </c>
      <c r="H451" s="324">
        <v>197.8</v>
      </c>
      <c r="I451" s="324">
        <v>199.35000000000002</v>
      </c>
      <c r="J451" s="324">
        <v>201.15000000000003</v>
      </c>
      <c r="K451" s="323">
        <v>197.55</v>
      </c>
      <c r="L451" s="323">
        <v>194.2</v>
      </c>
      <c r="M451" s="323">
        <v>8.2010500000000004</v>
      </c>
      <c r="N451" s="1"/>
      <c r="O451" s="1"/>
    </row>
    <row r="452" spans="1:15" ht="12.75" customHeight="1">
      <c r="A452" s="30">
        <v>442</v>
      </c>
      <c r="B452" s="342" t="s">
        <v>532</v>
      </c>
      <c r="C452" s="323">
        <v>1153.8499999999999</v>
      </c>
      <c r="D452" s="324">
        <v>1154.8</v>
      </c>
      <c r="E452" s="324">
        <v>1144.5999999999999</v>
      </c>
      <c r="F452" s="324">
        <v>1135.3499999999999</v>
      </c>
      <c r="G452" s="324">
        <v>1125.1499999999999</v>
      </c>
      <c r="H452" s="324">
        <v>1164.05</v>
      </c>
      <c r="I452" s="324">
        <v>1174.2500000000002</v>
      </c>
      <c r="J452" s="324">
        <v>1183.5</v>
      </c>
      <c r="K452" s="323">
        <v>1165</v>
      </c>
      <c r="L452" s="323">
        <v>1145.55</v>
      </c>
      <c r="M452" s="323">
        <v>5.2562100000000003</v>
      </c>
      <c r="N452" s="1"/>
      <c r="O452" s="1"/>
    </row>
    <row r="453" spans="1:15" ht="12.75" customHeight="1">
      <c r="A453" s="30">
        <v>443</v>
      </c>
      <c r="B453" s="342" t="s">
        <v>197</v>
      </c>
      <c r="C453" s="323">
        <v>743.2</v>
      </c>
      <c r="D453" s="324">
        <v>742.18333333333339</v>
      </c>
      <c r="E453" s="324">
        <v>736.61666666666679</v>
      </c>
      <c r="F453" s="324">
        <v>730.03333333333342</v>
      </c>
      <c r="G453" s="324">
        <v>724.46666666666681</v>
      </c>
      <c r="H453" s="324">
        <v>748.76666666666677</v>
      </c>
      <c r="I453" s="324">
        <v>754.33333333333337</v>
      </c>
      <c r="J453" s="324">
        <v>760.91666666666674</v>
      </c>
      <c r="K453" s="323">
        <v>747.75</v>
      </c>
      <c r="L453" s="323">
        <v>735.6</v>
      </c>
      <c r="M453" s="323">
        <v>9.8570799999999998</v>
      </c>
      <c r="N453" s="1"/>
      <c r="O453" s="1"/>
    </row>
    <row r="454" spans="1:15" ht="12.75" customHeight="1">
      <c r="A454" s="30">
        <v>444</v>
      </c>
      <c r="B454" s="342" t="s">
        <v>277</v>
      </c>
      <c r="C454" s="323">
        <v>8552.85</v>
      </c>
      <c r="D454" s="324">
        <v>8692.2833333333328</v>
      </c>
      <c r="E454" s="324">
        <v>8360.5666666666657</v>
      </c>
      <c r="F454" s="324">
        <v>8168.2833333333328</v>
      </c>
      <c r="G454" s="324">
        <v>7836.5666666666657</v>
      </c>
      <c r="H454" s="324">
        <v>8884.5666666666657</v>
      </c>
      <c r="I454" s="324">
        <v>9216.2833333333328</v>
      </c>
      <c r="J454" s="324">
        <v>9408.5666666666657</v>
      </c>
      <c r="K454" s="323">
        <v>9024</v>
      </c>
      <c r="L454" s="323">
        <v>8500</v>
      </c>
      <c r="M454" s="323">
        <v>13.4771</v>
      </c>
      <c r="N454" s="1"/>
      <c r="O454" s="1"/>
    </row>
    <row r="455" spans="1:15" ht="12.75" customHeight="1">
      <c r="A455" s="30">
        <v>445</v>
      </c>
      <c r="B455" s="342" t="s">
        <v>198</v>
      </c>
      <c r="C455" s="323">
        <v>433.7</v>
      </c>
      <c r="D455" s="324">
        <v>434.81666666666661</v>
      </c>
      <c r="E455" s="324">
        <v>430.28333333333319</v>
      </c>
      <c r="F455" s="324">
        <v>426.86666666666656</v>
      </c>
      <c r="G455" s="324">
        <v>422.33333333333314</v>
      </c>
      <c r="H455" s="324">
        <v>438.23333333333323</v>
      </c>
      <c r="I455" s="324">
        <v>442.76666666666665</v>
      </c>
      <c r="J455" s="324">
        <v>446.18333333333328</v>
      </c>
      <c r="K455" s="323">
        <v>439.35</v>
      </c>
      <c r="L455" s="323">
        <v>431.4</v>
      </c>
      <c r="M455" s="323">
        <v>187.10736</v>
      </c>
      <c r="N455" s="1"/>
      <c r="O455" s="1"/>
    </row>
    <row r="456" spans="1:15" ht="12.75" customHeight="1">
      <c r="A456" s="30">
        <v>446</v>
      </c>
      <c r="B456" s="342" t="s">
        <v>533</v>
      </c>
      <c r="C456" s="323">
        <v>203.8</v>
      </c>
      <c r="D456" s="324">
        <v>205.43333333333337</v>
      </c>
      <c r="E456" s="324">
        <v>201.46666666666673</v>
      </c>
      <c r="F456" s="324">
        <v>199.13333333333335</v>
      </c>
      <c r="G456" s="324">
        <v>195.16666666666671</v>
      </c>
      <c r="H456" s="324">
        <v>207.76666666666674</v>
      </c>
      <c r="I456" s="324">
        <v>211.73333333333338</v>
      </c>
      <c r="J456" s="324">
        <v>214.06666666666675</v>
      </c>
      <c r="K456" s="323">
        <v>209.4</v>
      </c>
      <c r="L456" s="323">
        <v>203.1</v>
      </c>
      <c r="M456" s="323">
        <v>33.351120000000002</v>
      </c>
      <c r="N456" s="1"/>
      <c r="O456" s="1"/>
    </row>
    <row r="457" spans="1:15" ht="12.75" customHeight="1">
      <c r="A457" s="30">
        <v>447</v>
      </c>
      <c r="B457" s="342" t="s">
        <v>199</v>
      </c>
      <c r="C457" s="323">
        <v>239.1</v>
      </c>
      <c r="D457" s="324">
        <v>240.83333333333334</v>
      </c>
      <c r="E457" s="324">
        <v>236.76666666666668</v>
      </c>
      <c r="F457" s="324">
        <v>234.43333333333334</v>
      </c>
      <c r="G457" s="324">
        <v>230.36666666666667</v>
      </c>
      <c r="H457" s="324">
        <v>243.16666666666669</v>
      </c>
      <c r="I457" s="324">
        <v>247.23333333333335</v>
      </c>
      <c r="J457" s="324">
        <v>249.56666666666669</v>
      </c>
      <c r="K457" s="323">
        <v>244.9</v>
      </c>
      <c r="L457" s="323">
        <v>238.5</v>
      </c>
      <c r="M457" s="323">
        <v>200.61075</v>
      </c>
      <c r="N457" s="1"/>
      <c r="O457" s="1"/>
    </row>
    <row r="458" spans="1:15" ht="12.75" customHeight="1">
      <c r="A458" s="30">
        <v>448</v>
      </c>
      <c r="B458" s="342" t="s">
        <v>200</v>
      </c>
      <c r="C458" s="323">
        <v>1334.65</v>
      </c>
      <c r="D458" s="324">
        <v>1335.9333333333334</v>
      </c>
      <c r="E458" s="324">
        <v>1325.7166666666667</v>
      </c>
      <c r="F458" s="324">
        <v>1316.7833333333333</v>
      </c>
      <c r="G458" s="324">
        <v>1306.5666666666666</v>
      </c>
      <c r="H458" s="324">
        <v>1344.8666666666668</v>
      </c>
      <c r="I458" s="324">
        <v>1355.0833333333335</v>
      </c>
      <c r="J458" s="324">
        <v>1364.0166666666669</v>
      </c>
      <c r="K458" s="323">
        <v>1346.15</v>
      </c>
      <c r="L458" s="323">
        <v>1327</v>
      </c>
      <c r="M458" s="323">
        <v>43.202370000000002</v>
      </c>
      <c r="N458" s="1"/>
      <c r="O458" s="1"/>
    </row>
    <row r="459" spans="1:15" ht="12.75" customHeight="1">
      <c r="A459" s="30">
        <v>449</v>
      </c>
      <c r="B459" s="342" t="s">
        <v>847</v>
      </c>
      <c r="C459" s="323">
        <v>729.9</v>
      </c>
      <c r="D459" s="324">
        <v>727.08333333333337</v>
      </c>
      <c r="E459" s="324">
        <v>719.26666666666677</v>
      </c>
      <c r="F459" s="324">
        <v>708.63333333333344</v>
      </c>
      <c r="G459" s="324">
        <v>700.81666666666683</v>
      </c>
      <c r="H459" s="324">
        <v>737.7166666666667</v>
      </c>
      <c r="I459" s="324">
        <v>745.5333333333333</v>
      </c>
      <c r="J459" s="324">
        <v>756.16666666666663</v>
      </c>
      <c r="K459" s="323">
        <v>734.9</v>
      </c>
      <c r="L459" s="323">
        <v>716.45</v>
      </c>
      <c r="M459" s="323">
        <v>0.83318999999999999</v>
      </c>
      <c r="N459" s="1"/>
      <c r="O459" s="1"/>
    </row>
    <row r="460" spans="1:15" ht="12.75" customHeight="1">
      <c r="A460" s="30">
        <v>450</v>
      </c>
      <c r="B460" s="342" t="s">
        <v>525</v>
      </c>
      <c r="C460" s="323">
        <v>1722.9</v>
      </c>
      <c r="D460" s="324">
        <v>1727.8500000000001</v>
      </c>
      <c r="E460" s="324">
        <v>1705.0500000000002</v>
      </c>
      <c r="F460" s="324">
        <v>1687.2</v>
      </c>
      <c r="G460" s="324">
        <v>1664.4</v>
      </c>
      <c r="H460" s="324">
        <v>1745.7000000000003</v>
      </c>
      <c r="I460" s="324">
        <v>1768.5</v>
      </c>
      <c r="J460" s="324">
        <v>1786.3500000000004</v>
      </c>
      <c r="K460" s="323">
        <v>1750.65</v>
      </c>
      <c r="L460" s="323">
        <v>1710</v>
      </c>
      <c r="M460" s="323">
        <v>0.1394</v>
      </c>
      <c r="N460" s="1"/>
      <c r="O460" s="1"/>
    </row>
    <row r="461" spans="1:15" ht="12.75" customHeight="1">
      <c r="A461" s="30">
        <v>451</v>
      </c>
      <c r="B461" s="342" t="s">
        <v>526</v>
      </c>
      <c r="C461" s="323">
        <v>781.2</v>
      </c>
      <c r="D461" s="324">
        <v>785.2166666666667</v>
      </c>
      <c r="E461" s="324">
        <v>768.23333333333335</v>
      </c>
      <c r="F461" s="324">
        <v>755.26666666666665</v>
      </c>
      <c r="G461" s="324">
        <v>738.2833333333333</v>
      </c>
      <c r="H461" s="324">
        <v>798.18333333333339</v>
      </c>
      <c r="I461" s="324">
        <v>815.16666666666674</v>
      </c>
      <c r="J461" s="324">
        <v>828.13333333333344</v>
      </c>
      <c r="K461" s="323">
        <v>802.2</v>
      </c>
      <c r="L461" s="323">
        <v>772.25</v>
      </c>
      <c r="M461" s="323">
        <v>0.11144999999999999</v>
      </c>
      <c r="N461" s="1"/>
      <c r="O461" s="1"/>
    </row>
    <row r="462" spans="1:15" ht="12.75" customHeight="1">
      <c r="A462" s="30">
        <v>452</v>
      </c>
      <c r="B462" s="342" t="s">
        <v>201</v>
      </c>
      <c r="C462" s="323">
        <v>3705.35</v>
      </c>
      <c r="D462" s="324">
        <v>3706.1166666666668</v>
      </c>
      <c r="E462" s="324">
        <v>3690.2333333333336</v>
      </c>
      <c r="F462" s="324">
        <v>3675.1166666666668</v>
      </c>
      <c r="G462" s="324">
        <v>3659.2333333333336</v>
      </c>
      <c r="H462" s="324">
        <v>3721.2333333333336</v>
      </c>
      <c r="I462" s="324">
        <v>3737.1166666666668</v>
      </c>
      <c r="J462" s="324">
        <v>3752.2333333333336</v>
      </c>
      <c r="K462" s="323">
        <v>3722</v>
      </c>
      <c r="L462" s="323">
        <v>3691</v>
      </c>
      <c r="M462" s="323">
        <v>26.890630000000002</v>
      </c>
      <c r="N462" s="1"/>
      <c r="O462" s="1"/>
    </row>
    <row r="463" spans="1:15" ht="12.75" customHeight="1">
      <c r="A463" s="30">
        <v>453</v>
      </c>
      <c r="B463" s="342" t="s">
        <v>534</v>
      </c>
      <c r="C463" s="323">
        <v>4264.2</v>
      </c>
      <c r="D463" s="324">
        <v>4187.5166666666664</v>
      </c>
      <c r="E463" s="324">
        <v>4044.4833333333327</v>
      </c>
      <c r="F463" s="324">
        <v>3824.7666666666664</v>
      </c>
      <c r="G463" s="324">
        <v>3681.7333333333327</v>
      </c>
      <c r="H463" s="324">
        <v>4407.2333333333327</v>
      </c>
      <c r="I463" s="324">
        <v>4550.2666666666655</v>
      </c>
      <c r="J463" s="324">
        <v>4769.9833333333327</v>
      </c>
      <c r="K463" s="323">
        <v>4330.55</v>
      </c>
      <c r="L463" s="323">
        <v>3967.8</v>
      </c>
      <c r="M463" s="323">
        <v>0.38775999999999999</v>
      </c>
      <c r="N463" s="1"/>
      <c r="O463" s="1"/>
    </row>
    <row r="464" spans="1:15" ht="12.75" customHeight="1">
      <c r="A464" s="30">
        <v>454</v>
      </c>
      <c r="B464" s="342" t="s">
        <v>202</v>
      </c>
      <c r="C464" s="323">
        <v>1522.35</v>
      </c>
      <c r="D464" s="324">
        <v>1527</v>
      </c>
      <c r="E464" s="324">
        <v>1514.45</v>
      </c>
      <c r="F464" s="324">
        <v>1506.55</v>
      </c>
      <c r="G464" s="324">
        <v>1494</v>
      </c>
      <c r="H464" s="324">
        <v>1534.9</v>
      </c>
      <c r="I464" s="324">
        <v>1547.4500000000003</v>
      </c>
      <c r="J464" s="324">
        <v>1555.3500000000001</v>
      </c>
      <c r="K464" s="323">
        <v>1539.55</v>
      </c>
      <c r="L464" s="323">
        <v>1519.1</v>
      </c>
      <c r="M464" s="323">
        <v>23.111499999999999</v>
      </c>
      <c r="N464" s="1"/>
      <c r="O464" s="1"/>
    </row>
    <row r="465" spans="1:15" ht="12.75" customHeight="1">
      <c r="A465" s="30">
        <v>455</v>
      </c>
      <c r="B465" s="342" t="s">
        <v>536</v>
      </c>
      <c r="C465" s="323">
        <v>1977.05</v>
      </c>
      <c r="D465" s="324">
        <v>1999.8333333333333</v>
      </c>
      <c r="E465" s="324">
        <v>1941.6666666666665</v>
      </c>
      <c r="F465" s="324">
        <v>1906.2833333333333</v>
      </c>
      <c r="G465" s="324">
        <v>1848.1166666666666</v>
      </c>
      <c r="H465" s="324">
        <v>2035.2166666666665</v>
      </c>
      <c r="I465" s="324">
        <v>2093.3833333333332</v>
      </c>
      <c r="J465" s="324">
        <v>2128.7666666666664</v>
      </c>
      <c r="K465" s="323">
        <v>2058</v>
      </c>
      <c r="L465" s="323">
        <v>1964.45</v>
      </c>
      <c r="M465" s="323">
        <v>0.33223000000000003</v>
      </c>
      <c r="N465" s="1"/>
      <c r="O465" s="1"/>
    </row>
    <row r="466" spans="1:15" ht="12.75" customHeight="1">
      <c r="A466" s="30">
        <v>456</v>
      </c>
      <c r="B466" s="342" t="s">
        <v>537</v>
      </c>
      <c r="C466" s="323">
        <v>750.5</v>
      </c>
      <c r="D466" s="324">
        <v>765.2833333333333</v>
      </c>
      <c r="E466" s="324">
        <v>732.21666666666658</v>
      </c>
      <c r="F466" s="324">
        <v>713.93333333333328</v>
      </c>
      <c r="G466" s="324">
        <v>680.86666666666656</v>
      </c>
      <c r="H466" s="324">
        <v>783.56666666666661</v>
      </c>
      <c r="I466" s="324">
        <v>816.63333333333321</v>
      </c>
      <c r="J466" s="324">
        <v>834.91666666666663</v>
      </c>
      <c r="K466" s="323">
        <v>798.35</v>
      </c>
      <c r="L466" s="323">
        <v>747</v>
      </c>
      <c r="M466" s="323">
        <v>4.7321400000000002</v>
      </c>
      <c r="N466" s="1"/>
      <c r="O466" s="1"/>
    </row>
    <row r="467" spans="1:15" ht="12.75" customHeight="1">
      <c r="A467" s="30">
        <v>457</v>
      </c>
      <c r="B467" s="342" t="s">
        <v>541</v>
      </c>
      <c r="C467" s="323">
        <v>1643.2</v>
      </c>
      <c r="D467" s="324">
        <v>1652.2333333333333</v>
      </c>
      <c r="E467" s="324">
        <v>1621.4666666666667</v>
      </c>
      <c r="F467" s="324">
        <v>1599.7333333333333</v>
      </c>
      <c r="G467" s="324">
        <v>1568.9666666666667</v>
      </c>
      <c r="H467" s="324">
        <v>1673.9666666666667</v>
      </c>
      <c r="I467" s="324">
        <v>1704.7333333333336</v>
      </c>
      <c r="J467" s="324">
        <v>1726.4666666666667</v>
      </c>
      <c r="K467" s="323">
        <v>1683</v>
      </c>
      <c r="L467" s="323">
        <v>1630.5</v>
      </c>
      <c r="M467" s="323">
        <v>1.6684000000000001</v>
      </c>
      <c r="N467" s="1"/>
      <c r="O467" s="1"/>
    </row>
    <row r="468" spans="1:15" ht="12.75" customHeight="1">
      <c r="A468" s="30">
        <v>458</v>
      </c>
      <c r="B468" s="342" t="s">
        <v>538</v>
      </c>
      <c r="C468" s="323">
        <v>2189.5</v>
      </c>
      <c r="D468" s="324">
        <v>2188.1333333333332</v>
      </c>
      <c r="E468" s="324">
        <v>2136.3666666666663</v>
      </c>
      <c r="F468" s="324">
        <v>2083.2333333333331</v>
      </c>
      <c r="G468" s="324">
        <v>2031.4666666666662</v>
      </c>
      <c r="H468" s="324">
        <v>2241.2666666666664</v>
      </c>
      <c r="I468" s="324">
        <v>2293.0333333333328</v>
      </c>
      <c r="J468" s="324">
        <v>2346.1666666666665</v>
      </c>
      <c r="K468" s="323">
        <v>2239.9</v>
      </c>
      <c r="L468" s="323">
        <v>2135</v>
      </c>
      <c r="M468" s="323">
        <v>0.79906999999999995</v>
      </c>
      <c r="N468" s="1"/>
      <c r="O468" s="1"/>
    </row>
    <row r="469" spans="1:15" ht="12.75" customHeight="1">
      <c r="A469" s="30">
        <v>459</v>
      </c>
      <c r="B469" s="342" t="s">
        <v>203</v>
      </c>
      <c r="C469" s="323">
        <v>2538.8000000000002</v>
      </c>
      <c r="D469" s="324">
        <v>2541.0333333333333</v>
      </c>
      <c r="E469" s="324">
        <v>2523.0666666666666</v>
      </c>
      <c r="F469" s="324">
        <v>2507.3333333333335</v>
      </c>
      <c r="G469" s="324">
        <v>2489.3666666666668</v>
      </c>
      <c r="H469" s="324">
        <v>2556.7666666666664</v>
      </c>
      <c r="I469" s="324">
        <v>2574.7333333333327</v>
      </c>
      <c r="J469" s="324">
        <v>2590.4666666666662</v>
      </c>
      <c r="K469" s="323">
        <v>2559</v>
      </c>
      <c r="L469" s="323">
        <v>2525.3000000000002</v>
      </c>
      <c r="M469" s="323">
        <v>9.0817200000000007</v>
      </c>
      <c r="N469" s="1"/>
      <c r="O469" s="1"/>
    </row>
    <row r="470" spans="1:15" ht="12.75" customHeight="1">
      <c r="A470" s="30">
        <v>460</v>
      </c>
      <c r="B470" s="342" t="s">
        <v>204</v>
      </c>
      <c r="C470" s="323">
        <v>2809.9</v>
      </c>
      <c r="D470" s="324">
        <v>2785.7666666666664</v>
      </c>
      <c r="E470" s="324">
        <v>2751.6333333333328</v>
      </c>
      <c r="F470" s="324">
        <v>2693.3666666666663</v>
      </c>
      <c r="G470" s="324">
        <v>2659.2333333333327</v>
      </c>
      <c r="H470" s="324">
        <v>2844.0333333333328</v>
      </c>
      <c r="I470" s="324">
        <v>2878.1666666666661</v>
      </c>
      <c r="J470" s="324">
        <v>2936.4333333333329</v>
      </c>
      <c r="K470" s="323">
        <v>2819.9</v>
      </c>
      <c r="L470" s="323">
        <v>2727.5</v>
      </c>
      <c r="M470" s="323">
        <v>2.6537299999999999</v>
      </c>
      <c r="N470" s="1"/>
      <c r="O470" s="1"/>
    </row>
    <row r="471" spans="1:15" ht="12.75" customHeight="1">
      <c r="A471" s="30">
        <v>461</v>
      </c>
      <c r="B471" s="342" t="s">
        <v>205</v>
      </c>
      <c r="C471" s="323">
        <v>490.55</v>
      </c>
      <c r="D471" s="324">
        <v>491.90000000000003</v>
      </c>
      <c r="E471" s="324">
        <v>487.90000000000009</v>
      </c>
      <c r="F471" s="324">
        <v>485.25000000000006</v>
      </c>
      <c r="G471" s="324">
        <v>481.25000000000011</v>
      </c>
      <c r="H471" s="324">
        <v>494.55000000000007</v>
      </c>
      <c r="I471" s="324">
        <v>498.54999999999995</v>
      </c>
      <c r="J471" s="324">
        <v>501.20000000000005</v>
      </c>
      <c r="K471" s="323">
        <v>495.9</v>
      </c>
      <c r="L471" s="323">
        <v>489.25</v>
      </c>
      <c r="M471" s="323">
        <v>1.7699499999999999</v>
      </c>
      <c r="N471" s="1"/>
      <c r="O471" s="1"/>
    </row>
    <row r="472" spans="1:15" ht="12.75" customHeight="1">
      <c r="A472" s="30">
        <v>462</v>
      </c>
      <c r="B472" s="342" t="s">
        <v>206</v>
      </c>
      <c r="C472" s="323">
        <v>1276.2</v>
      </c>
      <c r="D472" s="324">
        <v>1273.2333333333333</v>
      </c>
      <c r="E472" s="324">
        <v>1263.2166666666667</v>
      </c>
      <c r="F472" s="324">
        <v>1250.2333333333333</v>
      </c>
      <c r="G472" s="324">
        <v>1240.2166666666667</v>
      </c>
      <c r="H472" s="324">
        <v>1286.2166666666667</v>
      </c>
      <c r="I472" s="324">
        <v>1296.2333333333336</v>
      </c>
      <c r="J472" s="324">
        <v>1309.2166666666667</v>
      </c>
      <c r="K472" s="323">
        <v>1283.25</v>
      </c>
      <c r="L472" s="323">
        <v>1260.25</v>
      </c>
      <c r="M472" s="323">
        <v>5.3991899999999999</v>
      </c>
      <c r="N472" s="1"/>
      <c r="O472" s="1"/>
    </row>
    <row r="473" spans="1:15" ht="12.75" customHeight="1">
      <c r="A473" s="30">
        <v>463</v>
      </c>
      <c r="B473" s="342" t="s">
        <v>539</v>
      </c>
      <c r="C473" s="323">
        <v>50.75</v>
      </c>
      <c r="D473" s="324">
        <v>51.1</v>
      </c>
      <c r="E473" s="324">
        <v>50.2</v>
      </c>
      <c r="F473" s="324">
        <v>49.65</v>
      </c>
      <c r="G473" s="324">
        <v>48.75</v>
      </c>
      <c r="H473" s="324">
        <v>51.650000000000006</v>
      </c>
      <c r="I473" s="324">
        <v>52.55</v>
      </c>
      <c r="J473" s="324">
        <v>53.100000000000009</v>
      </c>
      <c r="K473" s="323">
        <v>52</v>
      </c>
      <c r="L473" s="323">
        <v>50.55</v>
      </c>
      <c r="M473" s="323">
        <v>38.657670000000003</v>
      </c>
      <c r="N473" s="1"/>
      <c r="O473" s="1"/>
    </row>
    <row r="474" spans="1:15" ht="12.75" customHeight="1">
      <c r="A474" s="30">
        <v>464</v>
      </c>
      <c r="B474" s="342" t="s">
        <v>540</v>
      </c>
      <c r="C474" s="323">
        <v>198.05</v>
      </c>
      <c r="D474" s="324">
        <v>197.81666666666669</v>
      </c>
      <c r="E474" s="324">
        <v>194.83333333333337</v>
      </c>
      <c r="F474" s="324">
        <v>191.61666666666667</v>
      </c>
      <c r="G474" s="324">
        <v>188.63333333333335</v>
      </c>
      <c r="H474" s="324">
        <v>201.03333333333339</v>
      </c>
      <c r="I474" s="324">
        <v>204.01666666666668</v>
      </c>
      <c r="J474" s="324">
        <v>207.23333333333341</v>
      </c>
      <c r="K474" s="323">
        <v>200.8</v>
      </c>
      <c r="L474" s="323">
        <v>194.6</v>
      </c>
      <c r="M474" s="323">
        <v>2.6004900000000002</v>
      </c>
      <c r="N474" s="1"/>
      <c r="O474" s="1"/>
    </row>
    <row r="475" spans="1:15" ht="12.75" customHeight="1">
      <c r="A475" s="30">
        <v>465</v>
      </c>
      <c r="B475" s="342" t="s">
        <v>527</v>
      </c>
      <c r="C475" s="323">
        <v>803.5</v>
      </c>
      <c r="D475" s="324">
        <v>814.16666666666663</v>
      </c>
      <c r="E475" s="324">
        <v>789.33333333333326</v>
      </c>
      <c r="F475" s="324">
        <v>775.16666666666663</v>
      </c>
      <c r="G475" s="324">
        <v>750.33333333333326</v>
      </c>
      <c r="H475" s="324">
        <v>828.33333333333326</v>
      </c>
      <c r="I475" s="324">
        <v>853.16666666666652</v>
      </c>
      <c r="J475" s="324">
        <v>867.33333333333326</v>
      </c>
      <c r="K475" s="323">
        <v>839</v>
      </c>
      <c r="L475" s="323">
        <v>800</v>
      </c>
      <c r="M475" s="323">
        <v>0.94159000000000004</v>
      </c>
      <c r="N475" s="1"/>
      <c r="O475" s="1"/>
    </row>
    <row r="476" spans="1:15" ht="12.75" customHeight="1">
      <c r="A476" s="30">
        <v>466</v>
      </c>
      <c r="B476" s="342" t="s">
        <v>848</v>
      </c>
      <c r="C476" s="323">
        <v>151.25</v>
      </c>
      <c r="D476" s="324">
        <v>152.53333333333333</v>
      </c>
      <c r="E476" s="324">
        <v>149.96666666666667</v>
      </c>
      <c r="F476" s="324">
        <v>148.68333333333334</v>
      </c>
      <c r="G476" s="324">
        <v>146.11666666666667</v>
      </c>
      <c r="H476" s="324">
        <v>153.81666666666666</v>
      </c>
      <c r="I476" s="324">
        <v>156.38333333333333</v>
      </c>
      <c r="J476" s="324">
        <v>157.66666666666666</v>
      </c>
      <c r="K476" s="323">
        <v>155.1</v>
      </c>
      <c r="L476" s="323">
        <v>151.25</v>
      </c>
      <c r="M476" s="323">
        <v>44.312980000000003</v>
      </c>
      <c r="N476" s="1"/>
      <c r="O476" s="1"/>
    </row>
    <row r="477" spans="1:15" ht="12.75" customHeight="1">
      <c r="A477" s="30">
        <v>467</v>
      </c>
      <c r="B477" s="342" t="s">
        <v>528</v>
      </c>
      <c r="C477" s="323">
        <v>71.400000000000006</v>
      </c>
      <c r="D477" s="324">
        <v>71.533333333333346</v>
      </c>
      <c r="E477" s="324">
        <v>69.316666666666691</v>
      </c>
      <c r="F477" s="324">
        <v>67.233333333333348</v>
      </c>
      <c r="G477" s="324">
        <v>65.016666666666694</v>
      </c>
      <c r="H477" s="324">
        <v>73.616666666666688</v>
      </c>
      <c r="I477" s="324">
        <v>75.833333333333357</v>
      </c>
      <c r="J477" s="324">
        <v>77.916666666666686</v>
      </c>
      <c r="K477" s="323">
        <v>73.75</v>
      </c>
      <c r="L477" s="323">
        <v>69.45</v>
      </c>
      <c r="M477" s="323">
        <v>164.64222000000001</v>
      </c>
      <c r="N477" s="1"/>
      <c r="O477" s="1"/>
    </row>
    <row r="478" spans="1:15" ht="12.75" customHeight="1">
      <c r="A478" s="30">
        <v>468</v>
      </c>
      <c r="B478" s="342" t="s">
        <v>207</v>
      </c>
      <c r="C478" s="323">
        <v>613.45000000000005</v>
      </c>
      <c r="D478" s="324">
        <v>613</v>
      </c>
      <c r="E478" s="324">
        <v>609</v>
      </c>
      <c r="F478" s="324">
        <v>604.54999999999995</v>
      </c>
      <c r="G478" s="324">
        <v>600.54999999999995</v>
      </c>
      <c r="H478" s="324">
        <v>617.45000000000005</v>
      </c>
      <c r="I478" s="324">
        <v>621.45000000000005</v>
      </c>
      <c r="J478" s="324">
        <v>625.90000000000009</v>
      </c>
      <c r="K478" s="323">
        <v>617</v>
      </c>
      <c r="L478" s="323">
        <v>608.54999999999995</v>
      </c>
      <c r="M478" s="323">
        <v>14.887600000000001</v>
      </c>
      <c r="N478" s="1"/>
      <c r="O478" s="1"/>
    </row>
    <row r="479" spans="1:15" ht="12.75" customHeight="1">
      <c r="A479" s="30">
        <v>469</v>
      </c>
      <c r="B479" s="342" t="s">
        <v>208</v>
      </c>
      <c r="C479" s="323">
        <v>1407.45</v>
      </c>
      <c r="D479" s="324">
        <v>1412.3499999999997</v>
      </c>
      <c r="E479" s="324">
        <v>1394.6999999999994</v>
      </c>
      <c r="F479" s="324">
        <v>1381.9499999999996</v>
      </c>
      <c r="G479" s="324">
        <v>1364.2999999999993</v>
      </c>
      <c r="H479" s="324">
        <v>1425.0999999999995</v>
      </c>
      <c r="I479" s="324">
        <v>1442.7499999999995</v>
      </c>
      <c r="J479" s="324">
        <v>1455.4999999999995</v>
      </c>
      <c r="K479" s="323">
        <v>1430</v>
      </c>
      <c r="L479" s="323">
        <v>1399.6</v>
      </c>
      <c r="M479" s="323">
        <v>2.7627799999999998</v>
      </c>
      <c r="N479" s="1"/>
      <c r="O479" s="1"/>
    </row>
    <row r="480" spans="1:15" ht="12.75" customHeight="1">
      <c r="A480" s="30">
        <v>470</v>
      </c>
      <c r="B480" s="342" t="s">
        <v>542</v>
      </c>
      <c r="C480" s="323">
        <v>11.25</v>
      </c>
      <c r="D480" s="324">
        <v>11.35</v>
      </c>
      <c r="E480" s="324">
        <v>11.1</v>
      </c>
      <c r="F480" s="324">
        <v>10.95</v>
      </c>
      <c r="G480" s="324">
        <v>10.7</v>
      </c>
      <c r="H480" s="324">
        <v>11.5</v>
      </c>
      <c r="I480" s="324">
        <v>11.75</v>
      </c>
      <c r="J480" s="324">
        <v>11.9</v>
      </c>
      <c r="K480" s="323">
        <v>11.6</v>
      </c>
      <c r="L480" s="323">
        <v>11.2</v>
      </c>
      <c r="M480" s="323">
        <v>39.282299999999999</v>
      </c>
      <c r="N480" s="1"/>
      <c r="O480" s="1"/>
    </row>
    <row r="481" spans="1:15" ht="12.75" customHeight="1">
      <c r="A481" s="30">
        <v>471</v>
      </c>
      <c r="B481" s="342" t="s">
        <v>543</v>
      </c>
      <c r="C481" s="323">
        <v>604.75</v>
      </c>
      <c r="D481" s="324">
        <v>606.63333333333333</v>
      </c>
      <c r="E481" s="324">
        <v>594.26666666666665</v>
      </c>
      <c r="F481" s="324">
        <v>583.7833333333333</v>
      </c>
      <c r="G481" s="324">
        <v>571.41666666666663</v>
      </c>
      <c r="H481" s="324">
        <v>617.11666666666667</v>
      </c>
      <c r="I481" s="324">
        <v>629.48333333333323</v>
      </c>
      <c r="J481" s="324">
        <v>639.9666666666667</v>
      </c>
      <c r="K481" s="323">
        <v>619</v>
      </c>
      <c r="L481" s="323">
        <v>596.15</v>
      </c>
      <c r="M481" s="323">
        <v>4.8299300000000001</v>
      </c>
      <c r="N481" s="1"/>
      <c r="O481" s="1"/>
    </row>
    <row r="482" spans="1:15" ht="12.75" customHeight="1">
      <c r="A482" s="30">
        <v>472</v>
      </c>
      <c r="B482" s="342" t="s">
        <v>545</v>
      </c>
      <c r="C482" s="323">
        <v>104.6</v>
      </c>
      <c r="D482" s="324">
        <v>105.8</v>
      </c>
      <c r="E482" s="324">
        <v>102.64999999999999</v>
      </c>
      <c r="F482" s="324">
        <v>100.69999999999999</v>
      </c>
      <c r="G482" s="324">
        <v>97.549999999999983</v>
      </c>
      <c r="H482" s="324">
        <v>107.75</v>
      </c>
      <c r="I482" s="324">
        <v>110.9</v>
      </c>
      <c r="J482" s="324">
        <v>112.85000000000001</v>
      </c>
      <c r="K482" s="323">
        <v>108.95</v>
      </c>
      <c r="L482" s="323">
        <v>103.85</v>
      </c>
      <c r="M482" s="323">
        <v>19.79252</v>
      </c>
      <c r="N482" s="1"/>
      <c r="O482" s="1"/>
    </row>
    <row r="483" spans="1:15" ht="12.75" customHeight="1">
      <c r="A483" s="30">
        <v>473</v>
      </c>
      <c r="B483" s="342" t="s">
        <v>546</v>
      </c>
      <c r="C483" s="323">
        <v>15.1</v>
      </c>
      <c r="D483" s="324">
        <v>15.299999999999999</v>
      </c>
      <c r="E483" s="324">
        <v>14.799999999999997</v>
      </c>
      <c r="F483" s="324">
        <v>14.499999999999998</v>
      </c>
      <c r="G483" s="324">
        <v>13.999999999999996</v>
      </c>
      <c r="H483" s="324">
        <v>15.599999999999998</v>
      </c>
      <c r="I483" s="324">
        <v>16.100000000000001</v>
      </c>
      <c r="J483" s="324">
        <v>16.399999999999999</v>
      </c>
      <c r="K483" s="323">
        <v>15.8</v>
      </c>
      <c r="L483" s="323">
        <v>15</v>
      </c>
      <c r="M483" s="323">
        <v>31.493950000000002</v>
      </c>
      <c r="N483" s="1"/>
      <c r="O483" s="1"/>
    </row>
    <row r="484" spans="1:15" ht="12.75" customHeight="1">
      <c r="A484" s="30">
        <v>474</v>
      </c>
      <c r="B484" s="342" t="s">
        <v>209</v>
      </c>
      <c r="C484" s="323">
        <v>6526.6</v>
      </c>
      <c r="D484" s="324">
        <v>6483.5333333333328</v>
      </c>
      <c r="E484" s="324">
        <v>6419.0666666666657</v>
      </c>
      <c r="F484" s="324">
        <v>6311.5333333333328</v>
      </c>
      <c r="G484" s="324">
        <v>6247.0666666666657</v>
      </c>
      <c r="H484" s="324">
        <v>6591.0666666666657</v>
      </c>
      <c r="I484" s="324">
        <v>6655.5333333333328</v>
      </c>
      <c r="J484" s="324">
        <v>6763.0666666666657</v>
      </c>
      <c r="K484" s="323">
        <v>6548</v>
      </c>
      <c r="L484" s="323">
        <v>6376</v>
      </c>
      <c r="M484" s="323">
        <v>6.7187900000000003</v>
      </c>
      <c r="N484" s="1"/>
      <c r="O484" s="1"/>
    </row>
    <row r="485" spans="1:15" ht="12.75" customHeight="1">
      <c r="A485" s="30">
        <v>475</v>
      </c>
      <c r="B485" s="342" t="s">
        <v>278</v>
      </c>
      <c r="C485" s="323">
        <v>37.450000000000003</v>
      </c>
      <c r="D485" s="324">
        <v>37.766666666666666</v>
      </c>
      <c r="E485" s="324">
        <v>36.883333333333333</v>
      </c>
      <c r="F485" s="324">
        <v>36.31666666666667</v>
      </c>
      <c r="G485" s="324">
        <v>35.433333333333337</v>
      </c>
      <c r="H485" s="324">
        <v>38.333333333333329</v>
      </c>
      <c r="I485" s="324">
        <v>39.216666666666654</v>
      </c>
      <c r="J485" s="324">
        <v>39.783333333333324</v>
      </c>
      <c r="K485" s="323">
        <v>38.65</v>
      </c>
      <c r="L485" s="323">
        <v>37.200000000000003</v>
      </c>
      <c r="M485" s="323">
        <v>102.51972000000001</v>
      </c>
      <c r="N485" s="1"/>
      <c r="O485" s="1"/>
    </row>
    <row r="486" spans="1:15" ht="12.75" customHeight="1">
      <c r="A486" s="30">
        <v>476</v>
      </c>
      <c r="B486" s="342" t="s">
        <v>210</v>
      </c>
      <c r="C486" s="323">
        <v>782</v>
      </c>
      <c r="D486" s="324">
        <v>783.81666666666661</v>
      </c>
      <c r="E486" s="324">
        <v>777.23333333333323</v>
      </c>
      <c r="F486" s="324">
        <v>772.46666666666658</v>
      </c>
      <c r="G486" s="324">
        <v>765.88333333333321</v>
      </c>
      <c r="H486" s="324">
        <v>788.58333333333326</v>
      </c>
      <c r="I486" s="324">
        <v>795.16666666666674</v>
      </c>
      <c r="J486" s="324">
        <v>799.93333333333328</v>
      </c>
      <c r="K486" s="323">
        <v>790.4</v>
      </c>
      <c r="L486" s="323">
        <v>779.05</v>
      </c>
      <c r="M486" s="323">
        <v>16.361090000000001</v>
      </c>
      <c r="N486" s="1"/>
      <c r="O486" s="1"/>
    </row>
    <row r="487" spans="1:15" ht="12.75" customHeight="1">
      <c r="A487" s="30">
        <v>477</v>
      </c>
      <c r="B487" s="342" t="s">
        <v>544</v>
      </c>
      <c r="C487" s="323">
        <v>982.75</v>
      </c>
      <c r="D487" s="324">
        <v>988.1</v>
      </c>
      <c r="E487" s="324">
        <v>965.65000000000009</v>
      </c>
      <c r="F487" s="324">
        <v>948.55000000000007</v>
      </c>
      <c r="G487" s="324">
        <v>926.10000000000014</v>
      </c>
      <c r="H487" s="324">
        <v>1005.2</v>
      </c>
      <c r="I487" s="324">
        <v>1027.6500000000001</v>
      </c>
      <c r="J487" s="324">
        <v>1044.75</v>
      </c>
      <c r="K487" s="323">
        <v>1010.55</v>
      </c>
      <c r="L487" s="323">
        <v>971</v>
      </c>
      <c r="M487" s="323">
        <v>1.15937</v>
      </c>
      <c r="N487" s="1"/>
      <c r="O487" s="1"/>
    </row>
    <row r="488" spans="1:15" ht="12.75" customHeight="1">
      <c r="A488" s="30">
        <v>478</v>
      </c>
      <c r="B488" s="342" t="s">
        <v>549</v>
      </c>
      <c r="C488" s="323">
        <v>385</v>
      </c>
      <c r="D488" s="324">
        <v>384.34999999999997</v>
      </c>
      <c r="E488" s="324">
        <v>363.19999999999993</v>
      </c>
      <c r="F488" s="324">
        <v>341.4</v>
      </c>
      <c r="G488" s="324">
        <v>320.24999999999994</v>
      </c>
      <c r="H488" s="324">
        <v>406.14999999999992</v>
      </c>
      <c r="I488" s="324">
        <v>427.2999999999999</v>
      </c>
      <c r="J488" s="324">
        <v>449.09999999999991</v>
      </c>
      <c r="K488" s="323">
        <v>405.5</v>
      </c>
      <c r="L488" s="323">
        <v>362.55</v>
      </c>
      <c r="M488" s="323">
        <v>15.92037</v>
      </c>
      <c r="N488" s="1"/>
      <c r="O488" s="1"/>
    </row>
    <row r="489" spans="1:15" ht="12.75" customHeight="1">
      <c r="A489" s="30">
        <v>479</v>
      </c>
      <c r="B489" s="342" t="s">
        <v>550</v>
      </c>
      <c r="C489" s="323">
        <v>29.25</v>
      </c>
      <c r="D489" s="324">
        <v>29.516666666666666</v>
      </c>
      <c r="E489" s="324">
        <v>28.633333333333333</v>
      </c>
      <c r="F489" s="324">
        <v>28.016666666666666</v>
      </c>
      <c r="G489" s="324">
        <v>27.133333333333333</v>
      </c>
      <c r="H489" s="324">
        <v>30.133333333333333</v>
      </c>
      <c r="I489" s="324">
        <v>31.016666666666666</v>
      </c>
      <c r="J489" s="324">
        <v>31.633333333333333</v>
      </c>
      <c r="K489" s="323">
        <v>30.4</v>
      </c>
      <c r="L489" s="323">
        <v>28.9</v>
      </c>
      <c r="M489" s="323">
        <v>52.855089999999997</v>
      </c>
      <c r="N489" s="1"/>
      <c r="O489" s="1"/>
    </row>
    <row r="490" spans="1:15" ht="12.75" customHeight="1">
      <c r="A490" s="30">
        <v>480</v>
      </c>
      <c r="B490" s="342" t="s">
        <v>551</v>
      </c>
      <c r="C490" s="323">
        <v>860.95</v>
      </c>
      <c r="D490" s="324">
        <v>875.31666666666661</v>
      </c>
      <c r="E490" s="324">
        <v>840.73333333333323</v>
      </c>
      <c r="F490" s="324">
        <v>820.51666666666665</v>
      </c>
      <c r="G490" s="324">
        <v>785.93333333333328</v>
      </c>
      <c r="H490" s="324">
        <v>895.53333333333319</v>
      </c>
      <c r="I490" s="324">
        <v>930.11666666666667</v>
      </c>
      <c r="J490" s="324">
        <v>950.33333333333314</v>
      </c>
      <c r="K490" s="323">
        <v>909.9</v>
      </c>
      <c r="L490" s="323">
        <v>855.1</v>
      </c>
      <c r="M490" s="323">
        <v>2.4575999999999998</v>
      </c>
      <c r="N490" s="1"/>
      <c r="O490" s="1"/>
    </row>
    <row r="491" spans="1:15" ht="12.75" customHeight="1">
      <c r="A491" s="30">
        <v>481</v>
      </c>
      <c r="B491" s="342" t="s">
        <v>553</v>
      </c>
      <c r="C491" s="323">
        <v>337.55</v>
      </c>
      <c r="D491" s="324">
        <v>334</v>
      </c>
      <c r="E491" s="324">
        <v>328.55</v>
      </c>
      <c r="F491" s="324">
        <v>319.55</v>
      </c>
      <c r="G491" s="324">
        <v>314.10000000000002</v>
      </c>
      <c r="H491" s="324">
        <v>343</v>
      </c>
      <c r="I491" s="324">
        <v>348.45000000000005</v>
      </c>
      <c r="J491" s="324">
        <v>357.45</v>
      </c>
      <c r="K491" s="323">
        <v>339.45</v>
      </c>
      <c r="L491" s="323">
        <v>325</v>
      </c>
      <c r="M491" s="323">
        <v>2.6534300000000002</v>
      </c>
      <c r="N491" s="1"/>
      <c r="O491" s="1"/>
    </row>
    <row r="492" spans="1:15" ht="12.75" customHeight="1">
      <c r="A492" s="30">
        <v>482</v>
      </c>
      <c r="B492" s="342" t="s">
        <v>280</v>
      </c>
      <c r="C492" s="323">
        <v>934.05</v>
      </c>
      <c r="D492" s="324">
        <v>936</v>
      </c>
      <c r="E492" s="324">
        <v>927.05</v>
      </c>
      <c r="F492" s="324">
        <v>920.05</v>
      </c>
      <c r="G492" s="324">
        <v>911.09999999999991</v>
      </c>
      <c r="H492" s="324">
        <v>943</v>
      </c>
      <c r="I492" s="324">
        <v>951.95</v>
      </c>
      <c r="J492" s="324">
        <v>958.95</v>
      </c>
      <c r="K492" s="323">
        <v>944.95</v>
      </c>
      <c r="L492" s="323">
        <v>929</v>
      </c>
      <c r="M492" s="323">
        <v>3.2640899999999999</v>
      </c>
      <c r="N492" s="1"/>
      <c r="O492" s="1"/>
    </row>
    <row r="493" spans="1:15" ht="12.75" customHeight="1">
      <c r="A493" s="30">
        <v>483</v>
      </c>
      <c r="B493" s="342" t="s">
        <v>211</v>
      </c>
      <c r="C493" s="323">
        <v>410.35</v>
      </c>
      <c r="D493" s="324">
        <v>411.2</v>
      </c>
      <c r="E493" s="324">
        <v>406.7</v>
      </c>
      <c r="F493" s="324">
        <v>403.05</v>
      </c>
      <c r="G493" s="324">
        <v>398.55</v>
      </c>
      <c r="H493" s="324">
        <v>414.84999999999997</v>
      </c>
      <c r="I493" s="324">
        <v>419.34999999999997</v>
      </c>
      <c r="J493" s="324">
        <v>422.99999999999994</v>
      </c>
      <c r="K493" s="323">
        <v>415.7</v>
      </c>
      <c r="L493" s="323">
        <v>407.55</v>
      </c>
      <c r="M493" s="323">
        <v>62.731740000000002</v>
      </c>
      <c r="N493" s="1"/>
      <c r="O493" s="1"/>
    </row>
    <row r="494" spans="1:15" ht="12.75" customHeight="1">
      <c r="A494" s="30">
        <v>484</v>
      </c>
      <c r="B494" s="342" t="s">
        <v>554</v>
      </c>
      <c r="C494" s="323">
        <v>2167.35</v>
      </c>
      <c r="D494" s="324">
        <v>2198.2666666666664</v>
      </c>
      <c r="E494" s="324">
        <v>2124.083333333333</v>
      </c>
      <c r="F494" s="324">
        <v>2080.8166666666666</v>
      </c>
      <c r="G494" s="324">
        <v>2006.6333333333332</v>
      </c>
      <c r="H494" s="324">
        <v>2241.5333333333328</v>
      </c>
      <c r="I494" s="324">
        <v>2315.7166666666662</v>
      </c>
      <c r="J494" s="324">
        <v>2358.9833333333327</v>
      </c>
      <c r="K494" s="323">
        <v>2272.4499999999998</v>
      </c>
      <c r="L494" s="323">
        <v>2155</v>
      </c>
      <c r="M494" s="323">
        <v>0.61131999999999997</v>
      </c>
      <c r="N494" s="1"/>
      <c r="O494" s="1"/>
    </row>
    <row r="495" spans="1:15" ht="12.75" customHeight="1">
      <c r="A495" s="30">
        <v>485</v>
      </c>
      <c r="B495" s="342" t="s">
        <v>279</v>
      </c>
      <c r="C495" s="323">
        <v>214.15</v>
      </c>
      <c r="D495" s="324">
        <v>215.55000000000004</v>
      </c>
      <c r="E495" s="324">
        <v>211.30000000000007</v>
      </c>
      <c r="F495" s="324">
        <v>208.45000000000002</v>
      </c>
      <c r="G495" s="324">
        <v>204.20000000000005</v>
      </c>
      <c r="H495" s="324">
        <v>218.40000000000009</v>
      </c>
      <c r="I495" s="324">
        <v>222.65000000000003</v>
      </c>
      <c r="J495" s="324">
        <v>225.50000000000011</v>
      </c>
      <c r="K495" s="323">
        <v>219.8</v>
      </c>
      <c r="L495" s="323">
        <v>212.7</v>
      </c>
      <c r="M495" s="323">
        <v>12.05945</v>
      </c>
      <c r="N495" s="1"/>
      <c r="O495" s="1"/>
    </row>
    <row r="496" spans="1:15" ht="12.75" customHeight="1">
      <c r="A496" s="30">
        <v>486</v>
      </c>
      <c r="B496" s="342" t="s">
        <v>555</v>
      </c>
      <c r="C496" s="323">
        <v>2035.4</v>
      </c>
      <c r="D496" s="324">
        <v>2009.6333333333332</v>
      </c>
      <c r="E496" s="324">
        <v>1960.8666666666663</v>
      </c>
      <c r="F496" s="324">
        <v>1886.333333333333</v>
      </c>
      <c r="G496" s="324">
        <v>1837.5666666666662</v>
      </c>
      <c r="H496" s="324">
        <v>2084.1666666666665</v>
      </c>
      <c r="I496" s="324">
        <v>2132.9333333333334</v>
      </c>
      <c r="J496" s="324">
        <v>2207.4666666666667</v>
      </c>
      <c r="K496" s="323">
        <v>2058.4</v>
      </c>
      <c r="L496" s="323">
        <v>1935.1</v>
      </c>
      <c r="M496" s="323">
        <v>0.61685000000000001</v>
      </c>
      <c r="N496" s="1"/>
      <c r="O496" s="1"/>
    </row>
    <row r="497" spans="1:15" ht="12.75" customHeight="1">
      <c r="A497" s="30">
        <v>487</v>
      </c>
      <c r="B497" s="342" t="s">
        <v>548</v>
      </c>
      <c r="C497" s="323">
        <v>745.45</v>
      </c>
      <c r="D497" s="324">
        <v>736.56666666666672</v>
      </c>
      <c r="E497" s="324">
        <v>714.53333333333342</v>
      </c>
      <c r="F497" s="324">
        <v>683.61666666666667</v>
      </c>
      <c r="G497" s="324">
        <v>661.58333333333337</v>
      </c>
      <c r="H497" s="324">
        <v>767.48333333333346</v>
      </c>
      <c r="I497" s="324">
        <v>789.51666666666677</v>
      </c>
      <c r="J497" s="324">
        <v>820.43333333333351</v>
      </c>
      <c r="K497" s="323">
        <v>758.6</v>
      </c>
      <c r="L497" s="323">
        <v>705.65</v>
      </c>
      <c r="M497" s="323">
        <v>13.29889</v>
      </c>
      <c r="N497" s="1"/>
      <c r="O497" s="1"/>
    </row>
    <row r="498" spans="1:15" ht="12.75" customHeight="1">
      <c r="A498" s="30">
        <v>488</v>
      </c>
      <c r="B498" s="342" t="s">
        <v>547</v>
      </c>
      <c r="C498" s="323">
        <v>3731.55</v>
      </c>
      <c r="D498" s="324">
        <v>3738.8333333333335</v>
      </c>
      <c r="E498" s="324">
        <v>3687.7166666666672</v>
      </c>
      <c r="F498" s="324">
        <v>3643.8833333333337</v>
      </c>
      <c r="G498" s="324">
        <v>3592.7666666666673</v>
      </c>
      <c r="H498" s="324">
        <v>3782.666666666667</v>
      </c>
      <c r="I498" s="324">
        <v>3833.7833333333328</v>
      </c>
      <c r="J498" s="324">
        <v>3877.6166666666668</v>
      </c>
      <c r="K498" s="323">
        <v>3789.95</v>
      </c>
      <c r="L498" s="323">
        <v>3695</v>
      </c>
      <c r="M498" s="323">
        <v>8.4830000000000003E-2</v>
      </c>
      <c r="N498" s="1"/>
      <c r="O498" s="1"/>
    </row>
    <row r="499" spans="1:15" ht="12.75" customHeight="1">
      <c r="A499" s="30">
        <v>489</v>
      </c>
      <c r="B499" s="342" t="s">
        <v>212</v>
      </c>
      <c r="C499" s="323">
        <v>1247.3</v>
      </c>
      <c r="D499" s="324">
        <v>1242.6499999999999</v>
      </c>
      <c r="E499" s="324">
        <v>1233.3499999999997</v>
      </c>
      <c r="F499" s="324">
        <v>1219.3999999999999</v>
      </c>
      <c r="G499" s="324">
        <v>1210.0999999999997</v>
      </c>
      <c r="H499" s="324">
        <v>1256.5999999999997</v>
      </c>
      <c r="I499" s="324">
        <v>1265.8999999999999</v>
      </c>
      <c r="J499" s="324">
        <v>1279.8499999999997</v>
      </c>
      <c r="K499" s="323">
        <v>1251.95</v>
      </c>
      <c r="L499" s="323">
        <v>1228.7</v>
      </c>
      <c r="M499" s="323">
        <v>8.8775399999999998</v>
      </c>
      <c r="N499" s="1"/>
      <c r="O499" s="1"/>
    </row>
    <row r="500" spans="1:15" ht="12.75" customHeight="1">
      <c r="A500" s="30">
        <v>490</v>
      </c>
      <c r="B500" s="342" t="s">
        <v>552</v>
      </c>
      <c r="C500" s="323">
        <v>484.3</v>
      </c>
      <c r="D500" s="324">
        <v>496.2833333333333</v>
      </c>
      <c r="E500" s="324">
        <v>470.76666666666665</v>
      </c>
      <c r="F500" s="324">
        <v>457.23333333333335</v>
      </c>
      <c r="G500" s="324">
        <v>431.7166666666667</v>
      </c>
      <c r="H500" s="324">
        <v>509.81666666666661</v>
      </c>
      <c r="I500" s="324">
        <v>535.33333333333326</v>
      </c>
      <c r="J500" s="324">
        <v>548.86666666666656</v>
      </c>
      <c r="K500" s="323">
        <v>521.79999999999995</v>
      </c>
      <c r="L500" s="323">
        <v>482.75</v>
      </c>
      <c r="M500" s="323">
        <v>7.1734400000000003</v>
      </c>
      <c r="N500" s="1"/>
      <c r="O500" s="1"/>
    </row>
    <row r="501" spans="1:15" ht="12.75" customHeight="1">
      <c r="A501" s="30">
        <v>491</v>
      </c>
      <c r="B501" s="342" t="s">
        <v>556</v>
      </c>
      <c r="C501" s="323">
        <v>7374.8</v>
      </c>
      <c r="D501" s="324">
        <v>7354.95</v>
      </c>
      <c r="E501" s="324">
        <v>7275.9</v>
      </c>
      <c r="F501" s="324">
        <v>7177</v>
      </c>
      <c r="G501" s="324">
        <v>7097.95</v>
      </c>
      <c r="H501" s="324">
        <v>7453.8499999999995</v>
      </c>
      <c r="I501" s="324">
        <v>7532.9000000000005</v>
      </c>
      <c r="J501" s="324">
        <v>7631.7999999999993</v>
      </c>
      <c r="K501" s="323">
        <v>7434</v>
      </c>
      <c r="L501" s="323">
        <v>7256.05</v>
      </c>
      <c r="M501" s="323">
        <v>3.3459999999999997E-2</v>
      </c>
      <c r="N501" s="1"/>
      <c r="O501" s="1"/>
    </row>
    <row r="502" spans="1:15" ht="12.75" customHeight="1">
      <c r="A502" s="30">
        <v>492</v>
      </c>
      <c r="B502" s="342" t="s">
        <v>557</v>
      </c>
      <c r="C502" s="323">
        <v>163.65</v>
      </c>
      <c r="D502" s="324">
        <v>160.38333333333333</v>
      </c>
      <c r="E502" s="324">
        <v>156.26666666666665</v>
      </c>
      <c r="F502" s="324">
        <v>148.88333333333333</v>
      </c>
      <c r="G502" s="324">
        <v>144.76666666666665</v>
      </c>
      <c r="H502" s="324">
        <v>167.76666666666665</v>
      </c>
      <c r="I502" s="324">
        <v>171.88333333333333</v>
      </c>
      <c r="J502" s="324">
        <v>179.26666666666665</v>
      </c>
      <c r="K502" s="323">
        <v>164.5</v>
      </c>
      <c r="L502" s="323">
        <v>153</v>
      </c>
      <c r="M502" s="323">
        <v>27.328230000000001</v>
      </c>
      <c r="N502" s="1"/>
      <c r="O502" s="1"/>
    </row>
    <row r="503" spans="1:15" ht="12.75" customHeight="1">
      <c r="A503" s="30">
        <v>493</v>
      </c>
      <c r="B503" s="342" t="s">
        <v>558</v>
      </c>
      <c r="C503" s="323">
        <v>92.3</v>
      </c>
      <c r="D503" s="324">
        <v>93.25</v>
      </c>
      <c r="E503" s="324">
        <v>90.15</v>
      </c>
      <c r="F503" s="324">
        <v>88</v>
      </c>
      <c r="G503" s="324">
        <v>84.9</v>
      </c>
      <c r="H503" s="324">
        <v>95.4</v>
      </c>
      <c r="I503" s="324">
        <v>98.5</v>
      </c>
      <c r="J503" s="324">
        <v>100.65</v>
      </c>
      <c r="K503" s="323">
        <v>96.35</v>
      </c>
      <c r="L503" s="323">
        <v>91.1</v>
      </c>
      <c r="M503" s="323">
        <v>52.388309999999997</v>
      </c>
      <c r="N503" s="1"/>
      <c r="O503" s="1"/>
    </row>
    <row r="504" spans="1:15" ht="12.75" customHeight="1">
      <c r="A504" s="30">
        <v>494</v>
      </c>
      <c r="B504" s="342" t="s">
        <v>559</v>
      </c>
      <c r="C504" s="323">
        <v>477.25</v>
      </c>
      <c r="D504" s="324">
        <v>476.5333333333333</v>
      </c>
      <c r="E504" s="324">
        <v>468.46666666666658</v>
      </c>
      <c r="F504" s="324">
        <v>459.68333333333328</v>
      </c>
      <c r="G504" s="324">
        <v>451.61666666666656</v>
      </c>
      <c r="H504" s="324">
        <v>485.31666666666661</v>
      </c>
      <c r="I504" s="324">
        <v>493.38333333333333</v>
      </c>
      <c r="J504" s="324">
        <v>502.16666666666663</v>
      </c>
      <c r="K504" s="323">
        <v>484.6</v>
      </c>
      <c r="L504" s="323">
        <v>467.75</v>
      </c>
      <c r="M504" s="323">
        <v>2.2431100000000002</v>
      </c>
      <c r="N504" s="1"/>
      <c r="O504" s="1"/>
    </row>
    <row r="505" spans="1:15" ht="12.75" customHeight="1">
      <c r="A505" s="30">
        <v>495</v>
      </c>
      <c r="B505" s="342" t="s">
        <v>281</v>
      </c>
      <c r="C505" s="323">
        <v>1570.6</v>
      </c>
      <c r="D505" s="324">
        <v>1571.6666666666667</v>
      </c>
      <c r="E505" s="324">
        <v>1552.5333333333335</v>
      </c>
      <c r="F505" s="324">
        <v>1534.4666666666667</v>
      </c>
      <c r="G505" s="324">
        <v>1515.3333333333335</v>
      </c>
      <c r="H505" s="324">
        <v>1589.7333333333336</v>
      </c>
      <c r="I505" s="324">
        <v>1608.8666666666668</v>
      </c>
      <c r="J505" s="324">
        <v>1626.9333333333336</v>
      </c>
      <c r="K505" s="323">
        <v>1590.8</v>
      </c>
      <c r="L505" s="323">
        <v>1553.6</v>
      </c>
      <c r="M505" s="323">
        <v>1.96957</v>
      </c>
      <c r="N505" s="1"/>
      <c r="O505" s="1"/>
    </row>
    <row r="506" spans="1:15" ht="12.75" customHeight="1">
      <c r="A506" s="30">
        <v>496</v>
      </c>
      <c r="B506" s="342" t="s">
        <v>213</v>
      </c>
      <c r="C506" s="323">
        <v>602.5</v>
      </c>
      <c r="D506" s="324">
        <v>602.33333333333337</v>
      </c>
      <c r="E506" s="324">
        <v>599.31666666666672</v>
      </c>
      <c r="F506" s="324">
        <v>596.13333333333333</v>
      </c>
      <c r="G506" s="324">
        <v>593.11666666666667</v>
      </c>
      <c r="H506" s="324">
        <v>605.51666666666677</v>
      </c>
      <c r="I506" s="324">
        <v>608.53333333333342</v>
      </c>
      <c r="J506" s="324">
        <v>611.71666666666681</v>
      </c>
      <c r="K506" s="323">
        <v>605.35</v>
      </c>
      <c r="L506" s="323">
        <v>599.15</v>
      </c>
      <c r="M506" s="323">
        <v>47.01003</v>
      </c>
      <c r="N506" s="1"/>
      <c r="O506" s="1"/>
    </row>
    <row r="507" spans="1:15" ht="12.75" customHeight="1">
      <c r="A507" s="30">
        <v>497</v>
      </c>
      <c r="B507" s="342" t="s">
        <v>560</v>
      </c>
      <c r="C507" s="323">
        <v>282.10000000000002</v>
      </c>
      <c r="D507" s="324">
        <v>287.18333333333334</v>
      </c>
      <c r="E507" s="324">
        <v>275.36666666666667</v>
      </c>
      <c r="F507" s="324">
        <v>268.63333333333333</v>
      </c>
      <c r="G507" s="324">
        <v>256.81666666666666</v>
      </c>
      <c r="H507" s="324">
        <v>293.91666666666669</v>
      </c>
      <c r="I507" s="324">
        <v>305.73333333333341</v>
      </c>
      <c r="J507" s="324">
        <v>312.4666666666667</v>
      </c>
      <c r="K507" s="323">
        <v>299</v>
      </c>
      <c r="L507" s="323">
        <v>280.45</v>
      </c>
      <c r="M507" s="323">
        <v>14.532629999999999</v>
      </c>
      <c r="N507" s="1"/>
      <c r="O507" s="1"/>
    </row>
    <row r="508" spans="1:15" ht="12.75" customHeight="1">
      <c r="A508" s="30">
        <v>498</v>
      </c>
      <c r="B508" s="373" t="s">
        <v>282</v>
      </c>
      <c r="C508" s="374">
        <v>12.55</v>
      </c>
      <c r="D508" s="374">
        <v>12.6</v>
      </c>
      <c r="E508" s="374">
        <v>12.399999999999999</v>
      </c>
      <c r="F508" s="374">
        <v>12.249999999999998</v>
      </c>
      <c r="G508" s="374">
        <v>12.049999999999997</v>
      </c>
      <c r="H508" s="374">
        <v>12.75</v>
      </c>
      <c r="I508" s="374">
        <v>12.95</v>
      </c>
      <c r="J508" s="373">
        <v>13.100000000000001</v>
      </c>
      <c r="K508" s="373">
        <v>12.8</v>
      </c>
      <c r="L508" s="373">
        <v>12.45</v>
      </c>
      <c r="M508" s="270">
        <v>894.85918000000004</v>
      </c>
      <c r="N508" s="1"/>
      <c r="O508" s="1"/>
    </row>
    <row r="509" spans="1:15" ht="12.75" customHeight="1">
      <c r="A509" s="30">
        <v>499</v>
      </c>
      <c r="B509" s="373" t="s">
        <v>214</v>
      </c>
      <c r="C509" s="374">
        <v>284.7</v>
      </c>
      <c r="D509" s="374">
        <v>287.35000000000002</v>
      </c>
      <c r="E509" s="374">
        <v>278.70000000000005</v>
      </c>
      <c r="F509" s="374">
        <v>272.70000000000005</v>
      </c>
      <c r="G509" s="374">
        <v>264.05000000000007</v>
      </c>
      <c r="H509" s="374">
        <v>293.35000000000002</v>
      </c>
      <c r="I509" s="374">
        <v>302</v>
      </c>
      <c r="J509" s="373">
        <v>308</v>
      </c>
      <c r="K509" s="373">
        <v>296</v>
      </c>
      <c r="L509" s="373">
        <v>281.35000000000002</v>
      </c>
      <c r="M509" s="270">
        <v>188.48070999999999</v>
      </c>
      <c r="N509" s="1"/>
      <c r="O509" s="1"/>
    </row>
    <row r="510" spans="1:15" ht="12.75" customHeight="1">
      <c r="A510" s="30">
        <v>500</v>
      </c>
      <c r="B510" s="373" t="s">
        <v>561</v>
      </c>
      <c r="C510" s="374">
        <v>373.2</v>
      </c>
      <c r="D510" s="374">
        <v>374.4666666666667</v>
      </c>
      <c r="E510" s="374">
        <v>368.38333333333338</v>
      </c>
      <c r="F510" s="374">
        <v>363.56666666666666</v>
      </c>
      <c r="G510" s="374">
        <v>357.48333333333335</v>
      </c>
      <c r="H510" s="374">
        <v>379.28333333333342</v>
      </c>
      <c r="I510" s="374">
        <v>385.36666666666667</v>
      </c>
      <c r="J510" s="373">
        <v>390.18333333333345</v>
      </c>
      <c r="K510" s="373">
        <v>380.55</v>
      </c>
      <c r="L510" s="373">
        <v>369.65</v>
      </c>
      <c r="M510" s="270">
        <v>8.5069800000000004</v>
      </c>
      <c r="N510" s="1"/>
      <c r="O510" s="1"/>
    </row>
    <row r="511" spans="1:15" ht="12.75" customHeight="1">
      <c r="A511" s="30">
        <v>501</v>
      </c>
      <c r="B511" s="373" t="s">
        <v>562</v>
      </c>
      <c r="C511" s="374">
        <v>1468.25</v>
      </c>
      <c r="D511" s="374">
        <v>1463.5333333333335</v>
      </c>
      <c r="E511" s="374">
        <v>1452.0666666666671</v>
      </c>
      <c r="F511" s="374">
        <v>1435.8833333333334</v>
      </c>
      <c r="G511" s="374">
        <v>1424.416666666667</v>
      </c>
      <c r="H511" s="374">
        <v>1479.7166666666672</v>
      </c>
      <c r="I511" s="374">
        <v>1491.1833333333338</v>
      </c>
      <c r="J511" s="373">
        <v>1507.3666666666672</v>
      </c>
      <c r="K511" s="373">
        <v>1475</v>
      </c>
      <c r="L511" s="373">
        <v>1447.35</v>
      </c>
      <c r="M511" s="270">
        <v>0.29398000000000002</v>
      </c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83"/>
      <c r="B5" s="484"/>
      <c r="C5" s="483"/>
      <c r="D5" s="484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46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564</v>
      </c>
      <c r="B7" s="485" t="s">
        <v>565</v>
      </c>
      <c r="C7" s="484"/>
      <c r="D7" s="7">
        <f>Main!B10</f>
        <v>44650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566</v>
      </c>
      <c r="B9" s="85" t="s">
        <v>567</v>
      </c>
      <c r="C9" s="85" t="s">
        <v>568</v>
      </c>
      <c r="D9" s="85" t="s">
        <v>569</v>
      </c>
      <c r="E9" s="85" t="s">
        <v>570</v>
      </c>
      <c r="F9" s="85" t="s">
        <v>571</v>
      </c>
      <c r="G9" s="85" t="s">
        <v>572</v>
      </c>
      <c r="H9" s="85" t="s">
        <v>573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44649</v>
      </c>
      <c r="B10" s="29">
        <v>540615</v>
      </c>
      <c r="C10" s="28" t="s">
        <v>1260</v>
      </c>
      <c r="D10" s="28" t="s">
        <v>1261</v>
      </c>
      <c r="E10" s="28" t="s">
        <v>575</v>
      </c>
      <c r="F10" s="87">
        <v>173782</v>
      </c>
      <c r="G10" s="29">
        <v>18.579999999999998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44649</v>
      </c>
      <c r="B11" s="29">
        <v>540615</v>
      </c>
      <c r="C11" s="28" t="s">
        <v>1260</v>
      </c>
      <c r="D11" s="28" t="s">
        <v>1262</v>
      </c>
      <c r="E11" s="28" t="s">
        <v>574</v>
      </c>
      <c r="F11" s="87">
        <v>156607</v>
      </c>
      <c r="G11" s="29">
        <v>18.61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44649</v>
      </c>
      <c r="B12" s="29">
        <v>540615</v>
      </c>
      <c r="C12" s="28" t="s">
        <v>1260</v>
      </c>
      <c r="D12" s="28" t="s">
        <v>1262</v>
      </c>
      <c r="E12" s="28" t="s">
        <v>575</v>
      </c>
      <c r="F12" s="87">
        <v>152548</v>
      </c>
      <c r="G12" s="29">
        <v>18.489999999999998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44649</v>
      </c>
      <c r="B13" s="29">
        <v>542579</v>
      </c>
      <c r="C13" s="28" t="s">
        <v>1172</v>
      </c>
      <c r="D13" s="28" t="s">
        <v>1263</v>
      </c>
      <c r="E13" s="28" t="s">
        <v>575</v>
      </c>
      <c r="F13" s="87">
        <v>206319</v>
      </c>
      <c r="G13" s="29">
        <v>83.5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44649</v>
      </c>
      <c r="B14" s="29">
        <v>540718</v>
      </c>
      <c r="C14" s="28" t="s">
        <v>1264</v>
      </c>
      <c r="D14" s="28" t="s">
        <v>1265</v>
      </c>
      <c r="E14" s="28" t="s">
        <v>574</v>
      </c>
      <c r="F14" s="87">
        <v>72000</v>
      </c>
      <c r="G14" s="29">
        <v>28.51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44649</v>
      </c>
      <c r="B15" s="29">
        <v>540718</v>
      </c>
      <c r="C15" s="28" t="s">
        <v>1264</v>
      </c>
      <c r="D15" s="28" t="s">
        <v>1266</v>
      </c>
      <c r="E15" s="28" t="s">
        <v>575</v>
      </c>
      <c r="F15" s="87">
        <v>48000</v>
      </c>
      <c r="G15" s="29">
        <v>28.5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44649</v>
      </c>
      <c r="B16" s="29">
        <v>531673</v>
      </c>
      <c r="C16" s="28" t="s">
        <v>1267</v>
      </c>
      <c r="D16" s="28" t="s">
        <v>1268</v>
      </c>
      <c r="E16" s="28" t="s">
        <v>574</v>
      </c>
      <c r="F16" s="87">
        <v>93667</v>
      </c>
      <c r="G16" s="29">
        <v>10.3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44649</v>
      </c>
      <c r="B17" s="29">
        <v>531673</v>
      </c>
      <c r="C17" s="28" t="s">
        <v>1267</v>
      </c>
      <c r="D17" s="28" t="s">
        <v>1269</v>
      </c>
      <c r="E17" s="28" t="s">
        <v>575</v>
      </c>
      <c r="F17" s="87">
        <v>91323</v>
      </c>
      <c r="G17" s="29">
        <v>10.31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44649</v>
      </c>
      <c r="B18" s="29">
        <v>540135</v>
      </c>
      <c r="C18" s="28" t="s">
        <v>1208</v>
      </c>
      <c r="D18" s="28" t="s">
        <v>979</v>
      </c>
      <c r="E18" s="28" t="s">
        <v>574</v>
      </c>
      <c r="F18" s="87">
        <v>845037</v>
      </c>
      <c r="G18" s="29">
        <v>2.5499999999999998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44649</v>
      </c>
      <c r="B19" s="29">
        <v>540135</v>
      </c>
      <c r="C19" s="28" t="s">
        <v>1208</v>
      </c>
      <c r="D19" s="28" t="s">
        <v>979</v>
      </c>
      <c r="E19" s="28" t="s">
        <v>575</v>
      </c>
      <c r="F19" s="87">
        <v>19195037</v>
      </c>
      <c r="G19" s="29">
        <v>2.5499999999999998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44649</v>
      </c>
      <c r="B20" s="29">
        <v>540135</v>
      </c>
      <c r="C20" s="28" t="s">
        <v>1208</v>
      </c>
      <c r="D20" s="28" t="s">
        <v>1270</v>
      </c>
      <c r="E20" s="28" t="s">
        <v>574</v>
      </c>
      <c r="F20" s="87">
        <v>5048423</v>
      </c>
      <c r="G20" s="29">
        <v>2.5499999999999998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44649</v>
      </c>
      <c r="B21" s="29">
        <v>540135</v>
      </c>
      <c r="C21" s="28" t="s">
        <v>1208</v>
      </c>
      <c r="D21" s="28" t="s">
        <v>1270</v>
      </c>
      <c r="E21" s="28" t="s">
        <v>575</v>
      </c>
      <c r="F21" s="87">
        <v>5048423</v>
      </c>
      <c r="G21" s="29">
        <v>2.5499999999999998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44649</v>
      </c>
      <c r="B22" s="29">
        <v>540135</v>
      </c>
      <c r="C22" s="28" t="s">
        <v>1208</v>
      </c>
      <c r="D22" s="28" t="s">
        <v>1271</v>
      </c>
      <c r="E22" s="28" t="s">
        <v>574</v>
      </c>
      <c r="F22" s="87">
        <v>3617882</v>
      </c>
      <c r="G22" s="29">
        <v>2.5499999999999998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44649</v>
      </c>
      <c r="B23" s="29">
        <v>540135</v>
      </c>
      <c r="C23" s="28" t="s">
        <v>1208</v>
      </c>
      <c r="D23" s="28" t="s">
        <v>1271</v>
      </c>
      <c r="E23" s="28" t="s">
        <v>575</v>
      </c>
      <c r="F23" s="87">
        <v>3617882</v>
      </c>
      <c r="G23" s="29">
        <v>2.5499999999999998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44649</v>
      </c>
      <c r="B24" s="29">
        <v>540135</v>
      </c>
      <c r="C24" s="28" t="s">
        <v>1208</v>
      </c>
      <c r="D24" s="28" t="s">
        <v>1141</v>
      </c>
      <c r="E24" s="28" t="s">
        <v>574</v>
      </c>
      <c r="F24" s="87">
        <v>2191006</v>
      </c>
      <c r="G24" s="29">
        <v>2.5499999999999998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44649</v>
      </c>
      <c r="B25" s="29">
        <v>540135</v>
      </c>
      <c r="C25" s="28" t="s">
        <v>1208</v>
      </c>
      <c r="D25" s="28" t="s">
        <v>1141</v>
      </c>
      <c r="E25" s="28" t="s">
        <v>575</v>
      </c>
      <c r="F25" s="87">
        <v>3191006</v>
      </c>
      <c r="G25" s="29">
        <v>2.5499999999999998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44649</v>
      </c>
      <c r="B26" s="29">
        <v>540135</v>
      </c>
      <c r="C26" s="28" t="s">
        <v>1208</v>
      </c>
      <c r="D26" s="28" t="s">
        <v>1223</v>
      </c>
      <c r="E26" s="28" t="s">
        <v>574</v>
      </c>
      <c r="F26" s="87">
        <v>3492076</v>
      </c>
      <c r="G26" s="29">
        <v>2.5499999999999998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44649</v>
      </c>
      <c r="B27" s="29">
        <v>540135</v>
      </c>
      <c r="C27" s="28" t="s">
        <v>1208</v>
      </c>
      <c r="D27" s="28" t="s">
        <v>1223</v>
      </c>
      <c r="E27" s="28" t="s">
        <v>575</v>
      </c>
      <c r="F27" s="87">
        <v>3492076</v>
      </c>
      <c r="G27" s="29">
        <v>2.5499999999999998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44649</v>
      </c>
      <c r="B28" s="29">
        <v>540135</v>
      </c>
      <c r="C28" s="28" t="s">
        <v>1208</v>
      </c>
      <c r="D28" s="28" t="s">
        <v>1272</v>
      </c>
      <c r="E28" s="28" t="s">
        <v>575</v>
      </c>
      <c r="F28" s="87">
        <v>8000000</v>
      </c>
      <c r="G28" s="29">
        <v>2.5499999999999998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44649</v>
      </c>
      <c r="B29" s="29">
        <v>542721</v>
      </c>
      <c r="C29" s="28" t="s">
        <v>1209</v>
      </c>
      <c r="D29" s="28" t="s">
        <v>1210</v>
      </c>
      <c r="E29" s="28" t="s">
        <v>575</v>
      </c>
      <c r="F29" s="87">
        <v>283122</v>
      </c>
      <c r="G29" s="29">
        <v>49.94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44649</v>
      </c>
      <c r="B30" s="29">
        <v>530429</v>
      </c>
      <c r="C30" s="28" t="s">
        <v>1139</v>
      </c>
      <c r="D30" s="28" t="s">
        <v>1273</v>
      </c>
      <c r="E30" s="28" t="s">
        <v>575</v>
      </c>
      <c r="F30" s="87">
        <v>18781</v>
      </c>
      <c r="G30" s="29">
        <v>44.82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44649</v>
      </c>
      <c r="B31" s="29">
        <v>530429</v>
      </c>
      <c r="C31" s="28" t="s">
        <v>1139</v>
      </c>
      <c r="D31" s="28" t="s">
        <v>1211</v>
      </c>
      <c r="E31" s="28" t="s">
        <v>574</v>
      </c>
      <c r="F31" s="87">
        <v>19369</v>
      </c>
      <c r="G31" s="29">
        <v>44.05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44649</v>
      </c>
      <c r="B32" s="29">
        <v>543497</v>
      </c>
      <c r="C32" s="28" t="s">
        <v>1274</v>
      </c>
      <c r="D32" s="28" t="s">
        <v>1275</v>
      </c>
      <c r="E32" s="28" t="s">
        <v>574</v>
      </c>
      <c r="F32" s="87">
        <v>80000</v>
      </c>
      <c r="G32" s="29">
        <v>47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44649</v>
      </c>
      <c r="B33" s="29">
        <v>543497</v>
      </c>
      <c r="C33" s="28" t="s">
        <v>1274</v>
      </c>
      <c r="D33" s="28" t="s">
        <v>1276</v>
      </c>
      <c r="E33" s="28" t="s">
        <v>574</v>
      </c>
      <c r="F33" s="87">
        <v>120000</v>
      </c>
      <c r="G33" s="29">
        <v>48.58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44649</v>
      </c>
      <c r="B34" s="29">
        <v>543497</v>
      </c>
      <c r="C34" s="28" t="s">
        <v>1274</v>
      </c>
      <c r="D34" s="28" t="s">
        <v>1207</v>
      </c>
      <c r="E34" s="28" t="s">
        <v>574</v>
      </c>
      <c r="F34" s="87">
        <v>385600</v>
      </c>
      <c r="G34" s="29">
        <v>48.6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44649</v>
      </c>
      <c r="B35" s="29">
        <v>543497</v>
      </c>
      <c r="C35" s="28" t="s">
        <v>1274</v>
      </c>
      <c r="D35" s="28" t="s">
        <v>1277</v>
      </c>
      <c r="E35" s="28" t="s">
        <v>574</v>
      </c>
      <c r="F35" s="87">
        <v>400000</v>
      </c>
      <c r="G35" s="29">
        <v>48.6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44649</v>
      </c>
      <c r="B36" s="29">
        <v>543497</v>
      </c>
      <c r="C36" s="28" t="s">
        <v>1274</v>
      </c>
      <c r="D36" s="28" t="s">
        <v>1278</v>
      </c>
      <c r="E36" s="28" t="s">
        <v>575</v>
      </c>
      <c r="F36" s="87">
        <v>80000</v>
      </c>
      <c r="G36" s="29">
        <v>48.6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44649</v>
      </c>
      <c r="B37" s="29">
        <v>543497</v>
      </c>
      <c r="C37" s="28" t="s">
        <v>1274</v>
      </c>
      <c r="D37" s="28" t="s">
        <v>1279</v>
      </c>
      <c r="E37" s="28" t="s">
        <v>575</v>
      </c>
      <c r="F37" s="87">
        <v>192000</v>
      </c>
      <c r="G37" s="29">
        <v>48.6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44649</v>
      </c>
      <c r="B38" s="29">
        <v>543497</v>
      </c>
      <c r="C38" s="28" t="s">
        <v>1274</v>
      </c>
      <c r="D38" s="28" t="s">
        <v>1173</v>
      </c>
      <c r="E38" s="28" t="s">
        <v>575</v>
      </c>
      <c r="F38" s="87">
        <v>193600</v>
      </c>
      <c r="G38" s="29">
        <v>48.6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44649</v>
      </c>
      <c r="B39" s="29">
        <v>543497</v>
      </c>
      <c r="C39" s="28" t="s">
        <v>1274</v>
      </c>
      <c r="D39" s="28" t="s">
        <v>1280</v>
      </c>
      <c r="E39" s="28" t="s">
        <v>575</v>
      </c>
      <c r="F39" s="87">
        <v>470400</v>
      </c>
      <c r="G39" s="29">
        <v>48.3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44649</v>
      </c>
      <c r="B40" s="29">
        <v>543497</v>
      </c>
      <c r="C40" s="28" t="s">
        <v>1274</v>
      </c>
      <c r="D40" s="28" t="s">
        <v>1281</v>
      </c>
      <c r="E40" s="28" t="s">
        <v>574</v>
      </c>
      <c r="F40" s="87">
        <v>408000</v>
      </c>
      <c r="G40" s="29">
        <v>48.04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44649</v>
      </c>
      <c r="B41" s="29">
        <v>543497</v>
      </c>
      <c r="C41" s="28" t="s">
        <v>1274</v>
      </c>
      <c r="D41" s="28" t="s">
        <v>1282</v>
      </c>
      <c r="E41" s="28" t="s">
        <v>575</v>
      </c>
      <c r="F41" s="87">
        <v>68800</v>
      </c>
      <c r="G41" s="29">
        <v>47.5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44649</v>
      </c>
      <c r="B42" s="29">
        <v>543497</v>
      </c>
      <c r="C42" s="28" t="s">
        <v>1274</v>
      </c>
      <c r="D42" s="28" t="s">
        <v>1283</v>
      </c>
      <c r="E42" s="28" t="s">
        <v>575</v>
      </c>
      <c r="F42" s="87">
        <v>104000</v>
      </c>
      <c r="G42" s="29">
        <v>48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44649</v>
      </c>
      <c r="B43" s="29">
        <v>543497</v>
      </c>
      <c r="C43" s="28" t="s">
        <v>1274</v>
      </c>
      <c r="D43" s="28" t="s">
        <v>1284</v>
      </c>
      <c r="E43" s="28" t="s">
        <v>575</v>
      </c>
      <c r="F43" s="87">
        <v>104000</v>
      </c>
      <c r="G43" s="29">
        <v>48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44649</v>
      </c>
      <c r="B44" s="29">
        <v>543497</v>
      </c>
      <c r="C44" s="28" t="s">
        <v>1274</v>
      </c>
      <c r="D44" s="28" t="s">
        <v>1285</v>
      </c>
      <c r="E44" s="28" t="s">
        <v>575</v>
      </c>
      <c r="F44" s="87">
        <v>192000</v>
      </c>
      <c r="G44" s="29">
        <v>48.6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44649</v>
      </c>
      <c r="B45" s="29">
        <v>543497</v>
      </c>
      <c r="C45" s="28" t="s">
        <v>1274</v>
      </c>
      <c r="D45" s="28" t="s">
        <v>1286</v>
      </c>
      <c r="E45" s="28" t="s">
        <v>575</v>
      </c>
      <c r="F45" s="87">
        <v>145600</v>
      </c>
      <c r="G45" s="29">
        <v>48.44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44649</v>
      </c>
      <c r="B46" s="29">
        <v>543497</v>
      </c>
      <c r="C46" s="28" t="s">
        <v>1274</v>
      </c>
      <c r="D46" s="28" t="s">
        <v>1287</v>
      </c>
      <c r="E46" s="28" t="s">
        <v>575</v>
      </c>
      <c r="F46" s="87">
        <v>97600</v>
      </c>
      <c r="G46" s="29">
        <v>48.6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44649</v>
      </c>
      <c r="B47" s="29">
        <v>543497</v>
      </c>
      <c r="C47" s="28" t="s">
        <v>1274</v>
      </c>
      <c r="D47" s="28" t="s">
        <v>1288</v>
      </c>
      <c r="E47" s="28" t="s">
        <v>575</v>
      </c>
      <c r="F47" s="87">
        <v>92800</v>
      </c>
      <c r="G47" s="29">
        <v>48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44649</v>
      </c>
      <c r="B48" s="29">
        <v>539621</v>
      </c>
      <c r="C48" s="28" t="s">
        <v>1212</v>
      </c>
      <c r="D48" s="28" t="s">
        <v>1214</v>
      </c>
      <c r="E48" s="28" t="s">
        <v>574</v>
      </c>
      <c r="F48" s="87">
        <v>700000</v>
      </c>
      <c r="G48" s="29">
        <v>4.1500000000000004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44649</v>
      </c>
      <c r="B49" s="29">
        <v>539621</v>
      </c>
      <c r="C49" s="28" t="s">
        <v>1212</v>
      </c>
      <c r="D49" s="28" t="s">
        <v>1289</v>
      </c>
      <c r="E49" s="28" t="s">
        <v>574</v>
      </c>
      <c r="F49" s="87">
        <v>65867</v>
      </c>
      <c r="G49" s="29">
        <v>4.37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44649</v>
      </c>
      <c r="B50" s="29">
        <v>539621</v>
      </c>
      <c r="C50" s="28" t="s">
        <v>1212</v>
      </c>
      <c r="D50" s="28" t="s">
        <v>1290</v>
      </c>
      <c r="E50" s="28" t="s">
        <v>574</v>
      </c>
      <c r="F50" s="87">
        <v>303500</v>
      </c>
      <c r="G50" s="29">
        <v>4.3899999999999997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44649</v>
      </c>
      <c r="B51" s="29">
        <v>539621</v>
      </c>
      <c r="C51" s="28" t="s">
        <v>1212</v>
      </c>
      <c r="D51" s="28" t="s">
        <v>1289</v>
      </c>
      <c r="E51" s="28" t="s">
        <v>575</v>
      </c>
      <c r="F51" s="87">
        <v>400000</v>
      </c>
      <c r="G51" s="29">
        <v>4.2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44649</v>
      </c>
      <c r="B52" s="29">
        <v>539621</v>
      </c>
      <c r="C52" s="28" t="s">
        <v>1212</v>
      </c>
      <c r="D52" s="28" t="s">
        <v>1291</v>
      </c>
      <c r="E52" s="28" t="s">
        <v>574</v>
      </c>
      <c r="F52" s="87">
        <v>500000</v>
      </c>
      <c r="G52" s="29">
        <v>4.1500000000000004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44649</v>
      </c>
      <c r="B53" s="29">
        <v>539621</v>
      </c>
      <c r="C53" s="28" t="s">
        <v>1212</v>
      </c>
      <c r="D53" s="28" t="s">
        <v>1292</v>
      </c>
      <c r="E53" s="28" t="s">
        <v>574</v>
      </c>
      <c r="F53" s="87">
        <v>500000</v>
      </c>
      <c r="G53" s="29">
        <v>4.1500000000000004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44649</v>
      </c>
      <c r="B54" s="29">
        <v>539621</v>
      </c>
      <c r="C54" s="28" t="s">
        <v>1212</v>
      </c>
      <c r="D54" s="28" t="s">
        <v>1293</v>
      </c>
      <c r="E54" s="28" t="s">
        <v>574</v>
      </c>
      <c r="F54" s="87">
        <v>500000</v>
      </c>
      <c r="G54" s="29">
        <v>4.1500000000000004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44649</v>
      </c>
      <c r="B55" s="29">
        <v>539621</v>
      </c>
      <c r="C55" s="28" t="s">
        <v>1212</v>
      </c>
      <c r="D55" s="28" t="s">
        <v>1213</v>
      </c>
      <c r="E55" s="28" t="s">
        <v>574</v>
      </c>
      <c r="F55" s="87">
        <v>1050181</v>
      </c>
      <c r="G55" s="29">
        <v>4.1500000000000004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44649</v>
      </c>
      <c r="B56" s="29">
        <v>539621</v>
      </c>
      <c r="C56" s="28" t="s">
        <v>1212</v>
      </c>
      <c r="D56" s="28" t="s">
        <v>1213</v>
      </c>
      <c r="E56" s="28" t="s">
        <v>575</v>
      </c>
      <c r="F56" s="87">
        <v>1158875</v>
      </c>
      <c r="G56" s="29">
        <v>4.29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44649</v>
      </c>
      <c r="B57" s="29">
        <v>539621</v>
      </c>
      <c r="C57" s="28" t="s">
        <v>1212</v>
      </c>
      <c r="D57" s="28" t="s">
        <v>1294</v>
      </c>
      <c r="E57" s="28" t="s">
        <v>575</v>
      </c>
      <c r="F57" s="87">
        <v>1185791</v>
      </c>
      <c r="G57" s="29">
        <v>4.1500000000000004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44649</v>
      </c>
      <c r="B58" s="29">
        <v>539621</v>
      </c>
      <c r="C58" s="28" t="s">
        <v>1212</v>
      </c>
      <c r="D58" s="28" t="s">
        <v>1295</v>
      </c>
      <c r="E58" s="28" t="s">
        <v>575</v>
      </c>
      <c r="F58" s="87">
        <v>1600000</v>
      </c>
      <c r="G58" s="29">
        <v>4.1500000000000004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44649</v>
      </c>
      <c r="B59" s="29">
        <v>539621</v>
      </c>
      <c r="C59" s="28" t="s">
        <v>1212</v>
      </c>
      <c r="D59" s="28" t="s">
        <v>1296</v>
      </c>
      <c r="E59" s="28" t="s">
        <v>574</v>
      </c>
      <c r="F59" s="87">
        <v>600000</v>
      </c>
      <c r="G59" s="29">
        <v>4.1500000000000004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44649</v>
      </c>
      <c r="B60" s="29">
        <v>539304</v>
      </c>
      <c r="C60" s="28" t="s">
        <v>1297</v>
      </c>
      <c r="D60" s="28" t="s">
        <v>1298</v>
      </c>
      <c r="E60" s="28" t="s">
        <v>575</v>
      </c>
      <c r="F60" s="87">
        <v>250000</v>
      </c>
      <c r="G60" s="29">
        <v>20.45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44649</v>
      </c>
      <c r="B61" s="29">
        <v>539304</v>
      </c>
      <c r="C61" s="28" t="s">
        <v>1297</v>
      </c>
      <c r="D61" s="28" t="s">
        <v>1299</v>
      </c>
      <c r="E61" s="28" t="s">
        <v>574</v>
      </c>
      <c r="F61" s="87">
        <v>250000</v>
      </c>
      <c r="G61" s="29">
        <v>20.45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44649</v>
      </c>
      <c r="B62" s="29">
        <v>542678</v>
      </c>
      <c r="C62" s="28" t="s">
        <v>1300</v>
      </c>
      <c r="D62" s="28" t="s">
        <v>1281</v>
      </c>
      <c r="E62" s="28" t="s">
        <v>574</v>
      </c>
      <c r="F62" s="87">
        <v>250000</v>
      </c>
      <c r="G62" s="29">
        <v>21.1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44649</v>
      </c>
      <c r="B63" s="29">
        <v>542678</v>
      </c>
      <c r="C63" s="28" t="s">
        <v>1300</v>
      </c>
      <c r="D63" s="28" t="s">
        <v>1301</v>
      </c>
      <c r="E63" s="28" t="s">
        <v>575</v>
      </c>
      <c r="F63" s="87">
        <v>250000</v>
      </c>
      <c r="G63" s="29">
        <v>21.1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44649</v>
      </c>
      <c r="B64" s="29">
        <v>524752</v>
      </c>
      <c r="C64" s="28" t="s">
        <v>1302</v>
      </c>
      <c r="D64" s="28" t="s">
        <v>1303</v>
      </c>
      <c r="E64" s="28" t="s">
        <v>574</v>
      </c>
      <c r="F64" s="87">
        <v>68600</v>
      </c>
      <c r="G64" s="29">
        <v>58.5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44649</v>
      </c>
      <c r="B65" s="29">
        <v>540811</v>
      </c>
      <c r="C65" s="28" t="s">
        <v>1215</v>
      </c>
      <c r="D65" s="28" t="s">
        <v>1217</v>
      </c>
      <c r="E65" s="28" t="s">
        <v>574</v>
      </c>
      <c r="F65" s="87">
        <v>80000</v>
      </c>
      <c r="G65" s="29">
        <v>14.03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44649</v>
      </c>
      <c r="B66" s="29">
        <v>540811</v>
      </c>
      <c r="C66" s="28" t="s">
        <v>1215</v>
      </c>
      <c r="D66" s="28" t="s">
        <v>1218</v>
      </c>
      <c r="E66" s="28" t="s">
        <v>574</v>
      </c>
      <c r="F66" s="87">
        <v>90000</v>
      </c>
      <c r="G66" s="29">
        <v>13.72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44649</v>
      </c>
      <c r="B67" s="29">
        <v>542724</v>
      </c>
      <c r="C67" s="28" t="s">
        <v>1304</v>
      </c>
      <c r="D67" s="28" t="s">
        <v>1213</v>
      </c>
      <c r="E67" s="28" t="s">
        <v>574</v>
      </c>
      <c r="F67" s="87">
        <v>362655</v>
      </c>
      <c r="G67" s="29">
        <v>5.52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44649</v>
      </c>
      <c r="B68" s="29">
        <v>542724</v>
      </c>
      <c r="C68" s="28" t="s">
        <v>1304</v>
      </c>
      <c r="D68" s="28" t="s">
        <v>1213</v>
      </c>
      <c r="E68" s="28" t="s">
        <v>575</v>
      </c>
      <c r="F68" s="87">
        <v>20357</v>
      </c>
      <c r="G68" s="29">
        <v>5.68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44649</v>
      </c>
      <c r="B69" s="29">
        <v>542803</v>
      </c>
      <c r="C69" s="28" t="s">
        <v>1305</v>
      </c>
      <c r="D69" s="28" t="s">
        <v>1306</v>
      </c>
      <c r="E69" s="28" t="s">
        <v>574</v>
      </c>
      <c r="F69" s="87">
        <v>7252</v>
      </c>
      <c r="G69" s="29">
        <v>23.9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44649</v>
      </c>
      <c r="B70" s="29">
        <v>543324</v>
      </c>
      <c r="C70" s="28" t="s">
        <v>1307</v>
      </c>
      <c r="D70" s="28" t="s">
        <v>1308</v>
      </c>
      <c r="E70" s="28" t="s">
        <v>574</v>
      </c>
      <c r="F70" s="87">
        <v>8000</v>
      </c>
      <c r="G70" s="29">
        <v>194.8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44649</v>
      </c>
      <c r="B71" s="29">
        <v>543324</v>
      </c>
      <c r="C71" s="28" t="s">
        <v>1307</v>
      </c>
      <c r="D71" s="28" t="s">
        <v>1142</v>
      </c>
      <c r="E71" s="28" t="s">
        <v>574</v>
      </c>
      <c r="F71" s="87">
        <v>8000</v>
      </c>
      <c r="G71" s="29">
        <v>194.2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44649</v>
      </c>
      <c r="B72" s="29">
        <v>543324</v>
      </c>
      <c r="C72" s="28" t="s">
        <v>1307</v>
      </c>
      <c r="D72" s="28" t="s">
        <v>1308</v>
      </c>
      <c r="E72" s="28" t="s">
        <v>575</v>
      </c>
      <c r="F72" s="87">
        <v>8000</v>
      </c>
      <c r="G72" s="29">
        <v>177.51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44649</v>
      </c>
      <c r="B73" s="29">
        <v>543324</v>
      </c>
      <c r="C73" s="28" t="s">
        <v>1307</v>
      </c>
      <c r="D73" s="28" t="s">
        <v>1309</v>
      </c>
      <c r="E73" s="28" t="s">
        <v>575</v>
      </c>
      <c r="F73" s="87">
        <v>8000</v>
      </c>
      <c r="G73" s="29">
        <v>163.5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44649</v>
      </c>
      <c r="B74" s="29">
        <v>543324</v>
      </c>
      <c r="C74" s="28" t="s">
        <v>1307</v>
      </c>
      <c r="D74" s="28" t="s">
        <v>1310</v>
      </c>
      <c r="E74" s="28" t="s">
        <v>574</v>
      </c>
      <c r="F74" s="87">
        <v>14400</v>
      </c>
      <c r="G74" s="29">
        <v>168.75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44649</v>
      </c>
      <c r="B75" s="29">
        <v>543324</v>
      </c>
      <c r="C75" s="28" t="s">
        <v>1307</v>
      </c>
      <c r="D75" s="28" t="s">
        <v>1310</v>
      </c>
      <c r="E75" s="28" t="s">
        <v>575</v>
      </c>
      <c r="F75" s="87">
        <v>14400</v>
      </c>
      <c r="G75" s="29">
        <v>194.67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44649</v>
      </c>
      <c r="B76" s="29">
        <v>540614</v>
      </c>
      <c r="C76" s="28" t="s">
        <v>1140</v>
      </c>
      <c r="D76" s="28" t="s">
        <v>1141</v>
      </c>
      <c r="E76" s="28" t="s">
        <v>574</v>
      </c>
      <c r="F76" s="87">
        <v>768620</v>
      </c>
      <c r="G76" s="29">
        <v>6.32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44649</v>
      </c>
      <c r="B77" s="29">
        <v>540614</v>
      </c>
      <c r="C77" s="28" t="s">
        <v>1140</v>
      </c>
      <c r="D77" s="28" t="s">
        <v>1141</v>
      </c>
      <c r="E77" s="28" t="s">
        <v>575</v>
      </c>
      <c r="F77" s="87">
        <v>322118</v>
      </c>
      <c r="G77" s="29">
        <v>6.52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44649</v>
      </c>
      <c r="B78" s="29">
        <v>538788</v>
      </c>
      <c r="C78" s="28" t="s">
        <v>1311</v>
      </c>
      <c r="D78" s="28" t="s">
        <v>1312</v>
      </c>
      <c r="E78" s="28" t="s">
        <v>575</v>
      </c>
      <c r="F78" s="87">
        <v>48500</v>
      </c>
      <c r="G78" s="29">
        <v>117.15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44649</v>
      </c>
      <c r="B79" s="29">
        <v>538788</v>
      </c>
      <c r="C79" s="28" t="s">
        <v>1311</v>
      </c>
      <c r="D79" s="28" t="s">
        <v>1313</v>
      </c>
      <c r="E79" s="28" t="s">
        <v>574</v>
      </c>
      <c r="F79" s="87">
        <v>100000</v>
      </c>
      <c r="G79" s="29">
        <v>117.14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44649</v>
      </c>
      <c r="B80" s="29">
        <v>538788</v>
      </c>
      <c r="C80" s="28" t="s">
        <v>1311</v>
      </c>
      <c r="D80" s="28" t="s">
        <v>1314</v>
      </c>
      <c r="E80" s="28" t="s">
        <v>575</v>
      </c>
      <c r="F80" s="87">
        <v>30000</v>
      </c>
      <c r="G80" s="29">
        <v>117.15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44649</v>
      </c>
      <c r="B81" s="29">
        <v>526025</v>
      </c>
      <c r="C81" s="28" t="s">
        <v>1315</v>
      </c>
      <c r="D81" s="28" t="s">
        <v>1316</v>
      </c>
      <c r="E81" s="28" t="s">
        <v>574</v>
      </c>
      <c r="F81" s="87">
        <v>730000</v>
      </c>
      <c r="G81" s="29">
        <v>54.2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44649</v>
      </c>
      <c r="B82" s="29">
        <v>526025</v>
      </c>
      <c r="C82" s="28" t="s">
        <v>1315</v>
      </c>
      <c r="D82" s="28" t="s">
        <v>1317</v>
      </c>
      <c r="E82" s="28" t="s">
        <v>575</v>
      </c>
      <c r="F82" s="87">
        <v>729896</v>
      </c>
      <c r="G82" s="29">
        <v>54.2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44649</v>
      </c>
      <c r="B83" s="29">
        <v>530663</v>
      </c>
      <c r="C83" s="28" t="s">
        <v>1219</v>
      </c>
      <c r="D83" s="28" t="s">
        <v>979</v>
      </c>
      <c r="E83" s="28" t="s">
        <v>574</v>
      </c>
      <c r="F83" s="87">
        <v>500001</v>
      </c>
      <c r="G83" s="29">
        <v>1.66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44649</v>
      </c>
      <c r="B84" s="29">
        <v>530663</v>
      </c>
      <c r="C84" s="28" t="s">
        <v>1219</v>
      </c>
      <c r="D84" s="28" t="s">
        <v>979</v>
      </c>
      <c r="E84" s="28" t="s">
        <v>575</v>
      </c>
      <c r="F84" s="87">
        <v>50001</v>
      </c>
      <c r="G84" s="29">
        <v>1.82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44649</v>
      </c>
      <c r="B85" s="29">
        <v>532467</v>
      </c>
      <c r="C85" s="28" t="s">
        <v>1318</v>
      </c>
      <c r="D85" s="28" t="s">
        <v>1319</v>
      </c>
      <c r="E85" s="28" t="s">
        <v>574</v>
      </c>
      <c r="F85" s="87">
        <v>117888</v>
      </c>
      <c r="G85" s="29">
        <v>25</v>
      </c>
      <c r="H85" s="29" t="s">
        <v>311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44649</v>
      </c>
      <c r="B86" s="29">
        <v>532467</v>
      </c>
      <c r="C86" s="28" t="s">
        <v>1318</v>
      </c>
      <c r="D86" s="28" t="s">
        <v>1320</v>
      </c>
      <c r="E86" s="28" t="s">
        <v>575</v>
      </c>
      <c r="F86" s="87">
        <v>130000</v>
      </c>
      <c r="G86" s="29">
        <v>25</v>
      </c>
      <c r="H86" s="29" t="s">
        <v>311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44649</v>
      </c>
      <c r="B87" s="29">
        <v>540377</v>
      </c>
      <c r="C87" s="28" t="s">
        <v>1220</v>
      </c>
      <c r="D87" s="28" t="s">
        <v>1321</v>
      </c>
      <c r="E87" s="28" t="s">
        <v>575</v>
      </c>
      <c r="F87" s="87">
        <v>18000</v>
      </c>
      <c r="G87" s="29">
        <v>33.65</v>
      </c>
      <c r="H87" s="29" t="s">
        <v>311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44649</v>
      </c>
      <c r="B88" s="29">
        <v>540377</v>
      </c>
      <c r="C88" s="28" t="s">
        <v>1220</v>
      </c>
      <c r="D88" s="28" t="s">
        <v>1322</v>
      </c>
      <c r="E88" s="28" t="s">
        <v>574</v>
      </c>
      <c r="F88" s="87">
        <v>18000</v>
      </c>
      <c r="G88" s="29">
        <v>33.65</v>
      </c>
      <c r="H88" s="29" t="s">
        <v>311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44649</v>
      </c>
      <c r="B89" s="29">
        <v>511628</v>
      </c>
      <c r="C89" s="28" t="s">
        <v>1323</v>
      </c>
      <c r="D89" s="28" t="s">
        <v>1324</v>
      </c>
      <c r="E89" s="28" t="s">
        <v>574</v>
      </c>
      <c r="F89" s="87">
        <v>20000</v>
      </c>
      <c r="G89" s="29">
        <v>80.69</v>
      </c>
      <c r="H89" s="29" t="s">
        <v>311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44649</v>
      </c>
      <c r="B90" s="29">
        <v>531129</v>
      </c>
      <c r="C90" s="28" t="s">
        <v>1174</v>
      </c>
      <c r="D90" s="28" t="s">
        <v>1175</v>
      </c>
      <c r="E90" s="28" t="s">
        <v>575</v>
      </c>
      <c r="F90" s="87">
        <v>180000</v>
      </c>
      <c r="G90" s="29">
        <v>22.93</v>
      </c>
      <c r="H90" s="29" t="s">
        <v>311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44649</v>
      </c>
      <c r="B91" s="29">
        <v>531129</v>
      </c>
      <c r="C91" s="28" t="s">
        <v>1174</v>
      </c>
      <c r="D91" s="28" t="s">
        <v>1221</v>
      </c>
      <c r="E91" s="28" t="s">
        <v>574</v>
      </c>
      <c r="F91" s="87">
        <v>130000</v>
      </c>
      <c r="G91" s="29">
        <v>22.98</v>
      </c>
      <c r="H91" s="29" t="s">
        <v>311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44649</v>
      </c>
      <c r="B92" s="29">
        <v>538564</v>
      </c>
      <c r="C92" s="28" t="s">
        <v>1325</v>
      </c>
      <c r="D92" s="28" t="s">
        <v>1326</v>
      </c>
      <c r="E92" s="28" t="s">
        <v>575</v>
      </c>
      <c r="F92" s="87">
        <v>35000</v>
      </c>
      <c r="G92" s="29">
        <v>251</v>
      </c>
      <c r="H92" s="29" t="s">
        <v>311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44649</v>
      </c>
      <c r="B93" s="29">
        <v>538564</v>
      </c>
      <c r="C93" s="28" t="s">
        <v>1325</v>
      </c>
      <c r="D93" s="28" t="s">
        <v>1327</v>
      </c>
      <c r="E93" s="28" t="s">
        <v>575</v>
      </c>
      <c r="F93" s="87">
        <v>95000</v>
      </c>
      <c r="G93" s="29">
        <v>251</v>
      </c>
      <c r="H93" s="29" t="s">
        <v>311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44649</v>
      </c>
      <c r="B94" s="29">
        <v>542924</v>
      </c>
      <c r="C94" s="28" t="s">
        <v>1176</v>
      </c>
      <c r="D94" s="28" t="s">
        <v>1308</v>
      </c>
      <c r="E94" s="28" t="s">
        <v>575</v>
      </c>
      <c r="F94" s="87">
        <v>45000</v>
      </c>
      <c r="G94" s="29">
        <v>12.2</v>
      </c>
      <c r="H94" s="29" t="s">
        <v>311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44649</v>
      </c>
      <c r="B95" s="29">
        <v>542924</v>
      </c>
      <c r="C95" s="28" t="s">
        <v>1176</v>
      </c>
      <c r="D95" s="28" t="s">
        <v>1328</v>
      </c>
      <c r="E95" s="28" t="s">
        <v>575</v>
      </c>
      <c r="F95" s="87">
        <v>37500</v>
      </c>
      <c r="G95" s="29">
        <v>12.2</v>
      </c>
      <c r="H95" s="29" t="s">
        <v>311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44649</v>
      </c>
      <c r="B96" s="29">
        <v>542924</v>
      </c>
      <c r="C96" s="28" t="s">
        <v>1176</v>
      </c>
      <c r="D96" s="28" t="s">
        <v>1329</v>
      </c>
      <c r="E96" s="28" t="s">
        <v>574</v>
      </c>
      <c r="F96" s="87">
        <v>58500</v>
      </c>
      <c r="G96" s="29">
        <v>12.18</v>
      </c>
      <c r="H96" s="29" t="s">
        <v>311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44649</v>
      </c>
      <c r="B97" s="29">
        <v>543289</v>
      </c>
      <c r="C97" s="28" t="s">
        <v>1330</v>
      </c>
      <c r="D97" s="28" t="s">
        <v>1216</v>
      </c>
      <c r="E97" s="28" t="s">
        <v>574</v>
      </c>
      <c r="F97" s="87">
        <v>12000</v>
      </c>
      <c r="G97" s="29">
        <v>12.25</v>
      </c>
      <c r="H97" s="29" t="s">
        <v>311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44649</v>
      </c>
      <c r="B98" s="29">
        <v>539910</v>
      </c>
      <c r="C98" s="28" t="s">
        <v>1222</v>
      </c>
      <c r="D98" s="28" t="s">
        <v>1331</v>
      </c>
      <c r="E98" s="28" t="s">
        <v>575</v>
      </c>
      <c r="F98" s="87">
        <v>186903</v>
      </c>
      <c r="G98" s="29">
        <v>10.62</v>
      </c>
      <c r="H98" s="29" t="s">
        <v>311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44649</v>
      </c>
      <c r="B99" s="29">
        <v>539910</v>
      </c>
      <c r="C99" s="28" t="s">
        <v>1222</v>
      </c>
      <c r="D99" s="28" t="s">
        <v>1225</v>
      </c>
      <c r="E99" s="28" t="s">
        <v>574</v>
      </c>
      <c r="F99" s="87">
        <v>64837</v>
      </c>
      <c r="G99" s="29">
        <v>10.6</v>
      </c>
      <c r="H99" s="29" t="s">
        <v>311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44649</v>
      </c>
      <c r="B100" s="29">
        <v>539910</v>
      </c>
      <c r="C100" s="28" t="s">
        <v>1222</v>
      </c>
      <c r="D100" s="28" t="s">
        <v>1225</v>
      </c>
      <c r="E100" s="28" t="s">
        <v>575</v>
      </c>
      <c r="F100" s="87">
        <v>170000</v>
      </c>
      <c r="G100" s="29">
        <v>10.62</v>
      </c>
      <c r="H100" s="29" t="s">
        <v>311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44649</v>
      </c>
      <c r="B101" s="29">
        <v>539910</v>
      </c>
      <c r="C101" s="28" t="s">
        <v>1222</v>
      </c>
      <c r="D101" s="28" t="s">
        <v>1224</v>
      </c>
      <c r="E101" s="28" t="s">
        <v>574</v>
      </c>
      <c r="F101" s="87">
        <v>89</v>
      </c>
      <c r="G101" s="29">
        <v>10.61</v>
      </c>
      <c r="H101" s="29" t="s">
        <v>311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44649</v>
      </c>
      <c r="B102" s="29">
        <v>539910</v>
      </c>
      <c r="C102" s="28" t="s">
        <v>1222</v>
      </c>
      <c r="D102" s="28" t="s">
        <v>1224</v>
      </c>
      <c r="E102" s="28" t="s">
        <v>575</v>
      </c>
      <c r="F102" s="87">
        <v>415089</v>
      </c>
      <c r="G102" s="29">
        <v>10.62</v>
      </c>
      <c r="H102" s="29" t="s">
        <v>311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44649</v>
      </c>
      <c r="B103" s="29">
        <v>531328</v>
      </c>
      <c r="C103" s="28" t="s">
        <v>1332</v>
      </c>
      <c r="D103" s="28" t="s">
        <v>1333</v>
      </c>
      <c r="E103" s="28" t="s">
        <v>575</v>
      </c>
      <c r="F103" s="87">
        <v>2031629</v>
      </c>
      <c r="G103" s="29">
        <v>1.01</v>
      </c>
      <c r="H103" s="29" t="s">
        <v>311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44649</v>
      </c>
      <c r="B104" s="29">
        <v>533602</v>
      </c>
      <c r="C104" s="28" t="s">
        <v>1334</v>
      </c>
      <c r="D104" s="28" t="s">
        <v>1335</v>
      </c>
      <c r="E104" s="28" t="s">
        <v>574</v>
      </c>
      <c r="F104" s="87">
        <v>571973</v>
      </c>
      <c r="G104" s="29">
        <v>7.85</v>
      </c>
      <c r="H104" s="29" t="s">
        <v>311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44649</v>
      </c>
      <c r="B105" s="29">
        <v>533602</v>
      </c>
      <c r="C105" s="28" t="s">
        <v>1334</v>
      </c>
      <c r="D105" s="28" t="s">
        <v>1335</v>
      </c>
      <c r="E105" s="28" t="s">
        <v>575</v>
      </c>
      <c r="F105" s="87">
        <v>88152</v>
      </c>
      <c r="G105" s="29">
        <v>8.52</v>
      </c>
      <c r="H105" s="29" t="s">
        <v>311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44649</v>
      </c>
      <c r="B106" s="29">
        <v>533602</v>
      </c>
      <c r="C106" s="28" t="s">
        <v>1334</v>
      </c>
      <c r="D106" s="28" t="s">
        <v>1336</v>
      </c>
      <c r="E106" s="28" t="s">
        <v>575</v>
      </c>
      <c r="F106" s="87">
        <v>700000</v>
      </c>
      <c r="G106" s="29">
        <v>7.74</v>
      </c>
      <c r="H106" s="29" t="s">
        <v>311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44649</v>
      </c>
      <c r="B107" s="29">
        <v>532932</v>
      </c>
      <c r="C107" s="28" t="s">
        <v>1337</v>
      </c>
      <c r="D107" s="28" t="s">
        <v>1338</v>
      </c>
      <c r="E107" s="28" t="s">
        <v>574</v>
      </c>
      <c r="F107" s="87">
        <v>50</v>
      </c>
      <c r="G107" s="29">
        <v>72.3</v>
      </c>
      <c r="H107" s="29" t="s">
        <v>311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44649</v>
      </c>
      <c r="B108" s="29">
        <v>532932</v>
      </c>
      <c r="C108" s="28" t="s">
        <v>1337</v>
      </c>
      <c r="D108" s="28" t="s">
        <v>1339</v>
      </c>
      <c r="E108" s="28" t="s">
        <v>574</v>
      </c>
      <c r="F108" s="87">
        <v>875000</v>
      </c>
      <c r="G108" s="29">
        <v>72</v>
      </c>
      <c r="H108" s="29" t="s">
        <v>311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44649</v>
      </c>
      <c r="B109" s="29">
        <v>532932</v>
      </c>
      <c r="C109" s="28" t="s">
        <v>1337</v>
      </c>
      <c r="D109" s="28" t="s">
        <v>1340</v>
      </c>
      <c r="E109" s="28" t="s">
        <v>574</v>
      </c>
      <c r="F109" s="87">
        <v>1937500</v>
      </c>
      <c r="G109" s="29">
        <v>72</v>
      </c>
      <c r="H109" s="29" t="s">
        <v>311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44649</v>
      </c>
      <c r="B110" s="29">
        <v>532932</v>
      </c>
      <c r="C110" s="28" t="s">
        <v>1337</v>
      </c>
      <c r="D110" s="28" t="s">
        <v>1341</v>
      </c>
      <c r="E110" s="28" t="s">
        <v>574</v>
      </c>
      <c r="F110" s="87">
        <v>2109175</v>
      </c>
      <c r="G110" s="29">
        <v>71.959999999999994</v>
      </c>
      <c r="H110" s="29" t="s">
        <v>311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44649</v>
      </c>
      <c r="B111" s="29">
        <v>532932</v>
      </c>
      <c r="C111" s="28" t="s">
        <v>1337</v>
      </c>
      <c r="D111" s="28" t="s">
        <v>1342</v>
      </c>
      <c r="E111" s="28" t="s">
        <v>574</v>
      </c>
      <c r="F111" s="87">
        <v>2500000</v>
      </c>
      <c r="G111" s="29">
        <v>71.95</v>
      </c>
      <c r="H111" s="29" t="s">
        <v>311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44649</v>
      </c>
      <c r="B112" s="29">
        <v>532932</v>
      </c>
      <c r="C112" s="28" t="s">
        <v>1337</v>
      </c>
      <c r="D112" s="28" t="s">
        <v>1343</v>
      </c>
      <c r="E112" s="28" t="s">
        <v>575</v>
      </c>
      <c r="F112" s="87">
        <v>338250</v>
      </c>
      <c r="G112" s="29">
        <v>71.77</v>
      </c>
      <c r="H112" s="29" t="s">
        <v>311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44649</v>
      </c>
      <c r="B113" s="29">
        <v>532932</v>
      </c>
      <c r="C113" s="28" t="s">
        <v>1337</v>
      </c>
      <c r="D113" s="28" t="s">
        <v>1338</v>
      </c>
      <c r="E113" s="28" t="s">
        <v>575</v>
      </c>
      <c r="F113" s="87">
        <v>393800</v>
      </c>
      <c r="G113" s="29">
        <v>72</v>
      </c>
      <c r="H113" s="29" t="s">
        <v>311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44649</v>
      </c>
      <c r="B114" s="29">
        <v>532932</v>
      </c>
      <c r="C114" s="28" t="s">
        <v>1337</v>
      </c>
      <c r="D114" s="28" t="s">
        <v>1344</v>
      </c>
      <c r="E114" s="28" t="s">
        <v>575</v>
      </c>
      <c r="F114" s="87">
        <v>464060</v>
      </c>
      <c r="G114" s="29">
        <v>71.75</v>
      </c>
      <c r="H114" s="29" t="s">
        <v>311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44649</v>
      </c>
      <c r="B115" s="29">
        <v>532932</v>
      </c>
      <c r="C115" s="28" t="s">
        <v>1337</v>
      </c>
      <c r="D115" s="28" t="s">
        <v>1345</v>
      </c>
      <c r="E115" s="28" t="s">
        <v>575</v>
      </c>
      <c r="F115" s="87">
        <v>487125</v>
      </c>
      <c r="G115" s="29">
        <v>72</v>
      </c>
      <c r="H115" s="29" t="s">
        <v>311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44649</v>
      </c>
      <c r="B116" s="29">
        <v>532932</v>
      </c>
      <c r="C116" s="28" t="s">
        <v>1337</v>
      </c>
      <c r="D116" s="28" t="s">
        <v>1346</v>
      </c>
      <c r="E116" s="28" t="s">
        <v>575</v>
      </c>
      <c r="F116" s="87">
        <v>497810</v>
      </c>
      <c r="G116" s="29">
        <v>72</v>
      </c>
      <c r="H116" s="29" t="s">
        <v>311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44649</v>
      </c>
      <c r="B117" s="29">
        <v>532932</v>
      </c>
      <c r="C117" s="28" t="s">
        <v>1337</v>
      </c>
      <c r="D117" s="28" t="s">
        <v>1347</v>
      </c>
      <c r="E117" s="28" t="s">
        <v>575</v>
      </c>
      <c r="F117" s="87">
        <v>852875</v>
      </c>
      <c r="G117" s="29">
        <v>72</v>
      </c>
      <c r="H117" s="29" t="s">
        <v>311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44649</v>
      </c>
      <c r="B118" s="29">
        <v>532932</v>
      </c>
      <c r="C118" s="28" t="s">
        <v>1337</v>
      </c>
      <c r="D118" s="28" t="s">
        <v>1348</v>
      </c>
      <c r="E118" s="28" t="s">
        <v>575</v>
      </c>
      <c r="F118" s="87">
        <v>974560</v>
      </c>
      <c r="G118" s="29">
        <v>72</v>
      </c>
      <c r="H118" s="29" t="s">
        <v>311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44649</v>
      </c>
      <c r="B119" s="29">
        <v>532932</v>
      </c>
      <c r="C119" s="28" t="s">
        <v>1337</v>
      </c>
      <c r="D119" s="28" t="s">
        <v>1349</v>
      </c>
      <c r="E119" s="28" t="s">
        <v>575</v>
      </c>
      <c r="F119" s="87">
        <v>1616060</v>
      </c>
      <c r="G119" s="29">
        <v>72</v>
      </c>
      <c r="H119" s="29" t="s">
        <v>311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44649</v>
      </c>
      <c r="B120" s="29">
        <v>532932</v>
      </c>
      <c r="C120" s="28" t="s">
        <v>1337</v>
      </c>
      <c r="D120" s="28" t="s">
        <v>1350</v>
      </c>
      <c r="E120" s="28" t="s">
        <v>575</v>
      </c>
      <c r="F120" s="87">
        <v>1797185</v>
      </c>
      <c r="G120" s="29">
        <v>72</v>
      </c>
      <c r="H120" s="29" t="s">
        <v>311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44649</v>
      </c>
      <c r="B121" s="29">
        <v>540396</v>
      </c>
      <c r="C121" s="28" t="s">
        <v>1351</v>
      </c>
      <c r="D121" s="28" t="s">
        <v>1284</v>
      </c>
      <c r="E121" s="28" t="s">
        <v>574</v>
      </c>
      <c r="F121" s="87">
        <v>80000</v>
      </c>
      <c r="G121" s="29">
        <v>65</v>
      </c>
      <c r="H121" s="29" t="s">
        <v>311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44649</v>
      </c>
      <c r="B122" s="29">
        <v>540396</v>
      </c>
      <c r="C122" s="28" t="s">
        <v>1351</v>
      </c>
      <c r="D122" s="28" t="s">
        <v>1301</v>
      </c>
      <c r="E122" s="28" t="s">
        <v>575</v>
      </c>
      <c r="F122" s="87">
        <v>80000</v>
      </c>
      <c r="G122" s="29">
        <v>65</v>
      </c>
      <c r="H122" s="29" t="s">
        <v>311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44649</v>
      </c>
      <c r="B123" s="29">
        <v>532654</v>
      </c>
      <c r="C123" s="28" t="s">
        <v>1352</v>
      </c>
      <c r="D123" s="28" t="s">
        <v>1353</v>
      </c>
      <c r="E123" s="28" t="s">
        <v>574</v>
      </c>
      <c r="F123" s="87">
        <v>12439</v>
      </c>
      <c r="G123" s="29">
        <v>22.63</v>
      </c>
      <c r="H123" s="29" t="s">
        <v>311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44649</v>
      </c>
      <c r="B124" s="29">
        <v>532654</v>
      </c>
      <c r="C124" s="28" t="s">
        <v>1352</v>
      </c>
      <c r="D124" s="28" t="s">
        <v>1353</v>
      </c>
      <c r="E124" s="28" t="s">
        <v>575</v>
      </c>
      <c r="F124" s="87">
        <v>539548</v>
      </c>
      <c r="G124" s="29">
        <v>22.7</v>
      </c>
      <c r="H124" s="29" t="s">
        <v>311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44649</v>
      </c>
      <c r="B125" s="29">
        <v>532654</v>
      </c>
      <c r="C125" s="28" t="s">
        <v>1352</v>
      </c>
      <c r="D125" s="28" t="s">
        <v>1354</v>
      </c>
      <c r="E125" s="28" t="s">
        <v>574</v>
      </c>
      <c r="F125" s="87">
        <v>1122000</v>
      </c>
      <c r="G125" s="29">
        <v>22.63</v>
      </c>
      <c r="H125" s="29" t="s">
        <v>311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44649</v>
      </c>
      <c r="B126" s="29">
        <v>539767</v>
      </c>
      <c r="C126" s="28" t="s">
        <v>1355</v>
      </c>
      <c r="D126" s="28" t="s">
        <v>1356</v>
      </c>
      <c r="E126" s="28" t="s">
        <v>575</v>
      </c>
      <c r="F126" s="87">
        <v>24609</v>
      </c>
      <c r="G126" s="29">
        <v>18.48</v>
      </c>
      <c r="H126" s="29" t="s">
        <v>311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44649</v>
      </c>
      <c r="B127" s="29">
        <v>513023</v>
      </c>
      <c r="C127" s="28" t="s">
        <v>1357</v>
      </c>
      <c r="D127" s="28" t="s">
        <v>1358</v>
      </c>
      <c r="E127" s="28" t="s">
        <v>574</v>
      </c>
      <c r="F127" s="87">
        <v>757000</v>
      </c>
      <c r="G127" s="29">
        <v>145.94999999999999</v>
      </c>
      <c r="H127" s="29" t="s">
        <v>311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44649</v>
      </c>
      <c r="B128" s="29">
        <v>513023</v>
      </c>
      <c r="C128" s="28" t="s">
        <v>1357</v>
      </c>
      <c r="D128" s="28" t="s">
        <v>1359</v>
      </c>
      <c r="E128" s="28" t="s">
        <v>575</v>
      </c>
      <c r="F128" s="87">
        <v>755547</v>
      </c>
      <c r="G128" s="29">
        <v>145.94999999999999</v>
      </c>
      <c r="H128" s="29" t="s">
        <v>311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44649</v>
      </c>
      <c r="B129" s="29">
        <v>539116</v>
      </c>
      <c r="C129" s="28" t="s">
        <v>1360</v>
      </c>
      <c r="D129" s="28" t="s">
        <v>1361</v>
      </c>
      <c r="E129" s="28" t="s">
        <v>574</v>
      </c>
      <c r="F129" s="87">
        <v>245000</v>
      </c>
      <c r="G129" s="29">
        <v>11.25</v>
      </c>
      <c r="H129" s="29" t="s">
        <v>311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44649</v>
      </c>
      <c r="B130" s="29">
        <v>539116</v>
      </c>
      <c r="C130" s="28" t="s">
        <v>1360</v>
      </c>
      <c r="D130" s="28" t="s">
        <v>1362</v>
      </c>
      <c r="E130" s="28" t="s">
        <v>575</v>
      </c>
      <c r="F130" s="87">
        <v>225000</v>
      </c>
      <c r="G130" s="29">
        <v>11.25</v>
      </c>
      <c r="H130" s="29" t="s">
        <v>311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44649</v>
      </c>
      <c r="B131" s="29">
        <v>540198</v>
      </c>
      <c r="C131" s="28" t="s">
        <v>1363</v>
      </c>
      <c r="D131" s="28" t="s">
        <v>1364</v>
      </c>
      <c r="E131" s="28" t="s">
        <v>575</v>
      </c>
      <c r="F131" s="87">
        <v>32500</v>
      </c>
      <c r="G131" s="29">
        <v>47.85</v>
      </c>
      <c r="H131" s="29" t="s">
        <v>311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44649</v>
      </c>
      <c r="B132" s="29">
        <v>540198</v>
      </c>
      <c r="C132" s="28" t="s">
        <v>1363</v>
      </c>
      <c r="D132" s="28" t="s">
        <v>1365</v>
      </c>
      <c r="E132" s="28" t="s">
        <v>574</v>
      </c>
      <c r="F132" s="87">
        <v>32500</v>
      </c>
      <c r="G132" s="29">
        <v>47.85</v>
      </c>
      <c r="H132" s="29" t="s">
        <v>311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44649</v>
      </c>
      <c r="B133" s="29">
        <v>540404</v>
      </c>
      <c r="C133" s="28" t="s">
        <v>1366</v>
      </c>
      <c r="D133" s="28" t="s">
        <v>1367</v>
      </c>
      <c r="E133" s="28" t="s">
        <v>574</v>
      </c>
      <c r="F133" s="87">
        <v>18000</v>
      </c>
      <c r="G133" s="29">
        <v>76.400000000000006</v>
      </c>
      <c r="H133" s="29" t="s">
        <v>311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44649</v>
      </c>
      <c r="B134" s="29">
        <v>540404</v>
      </c>
      <c r="C134" s="28" t="s">
        <v>1366</v>
      </c>
      <c r="D134" s="28" t="s">
        <v>1367</v>
      </c>
      <c r="E134" s="28" t="s">
        <v>575</v>
      </c>
      <c r="F134" s="87">
        <v>78000</v>
      </c>
      <c r="G134" s="29">
        <v>76.239999999999995</v>
      </c>
      <c r="H134" s="29" t="s">
        <v>311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44649</v>
      </c>
      <c r="B135" s="29">
        <v>500337</v>
      </c>
      <c r="C135" s="28" t="s">
        <v>1368</v>
      </c>
      <c r="D135" s="28" t="s">
        <v>1358</v>
      </c>
      <c r="E135" s="28" t="s">
        <v>574</v>
      </c>
      <c r="F135" s="87">
        <v>240000</v>
      </c>
      <c r="G135" s="29">
        <v>93.75</v>
      </c>
      <c r="H135" s="29" t="s">
        <v>311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44649</v>
      </c>
      <c r="B136" s="29">
        <v>500337</v>
      </c>
      <c r="C136" s="28" t="s">
        <v>1368</v>
      </c>
      <c r="D136" s="28" t="s">
        <v>1359</v>
      </c>
      <c r="E136" s="28" t="s">
        <v>575</v>
      </c>
      <c r="F136" s="87">
        <v>240000</v>
      </c>
      <c r="G136" s="29">
        <v>93.75</v>
      </c>
      <c r="H136" s="29" t="s">
        <v>311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44649</v>
      </c>
      <c r="B137" s="29">
        <v>534708</v>
      </c>
      <c r="C137" s="28" t="s">
        <v>1369</v>
      </c>
      <c r="D137" s="28" t="s">
        <v>1370</v>
      </c>
      <c r="E137" s="28" t="s">
        <v>574</v>
      </c>
      <c r="F137" s="87">
        <v>3000</v>
      </c>
      <c r="G137" s="29">
        <v>4.2</v>
      </c>
      <c r="H137" s="29" t="s">
        <v>311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44649</v>
      </c>
      <c r="B138" s="29">
        <v>534708</v>
      </c>
      <c r="C138" s="28" t="s">
        <v>1369</v>
      </c>
      <c r="D138" s="28" t="s">
        <v>1370</v>
      </c>
      <c r="E138" s="28" t="s">
        <v>575</v>
      </c>
      <c r="F138" s="87">
        <v>108000</v>
      </c>
      <c r="G138" s="29">
        <v>4.1100000000000003</v>
      </c>
      <c r="H138" s="29" t="s">
        <v>311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44649</v>
      </c>
      <c r="B139" s="29">
        <v>534708</v>
      </c>
      <c r="C139" s="28" t="s">
        <v>1369</v>
      </c>
      <c r="D139" s="28" t="s">
        <v>1371</v>
      </c>
      <c r="E139" s="28" t="s">
        <v>574</v>
      </c>
      <c r="F139" s="87">
        <v>63000</v>
      </c>
      <c r="G139" s="29">
        <v>4.0999999999999996</v>
      </c>
      <c r="H139" s="29" t="s">
        <v>311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44649</v>
      </c>
      <c r="B140" s="29">
        <v>534708</v>
      </c>
      <c r="C140" s="28" t="s">
        <v>1369</v>
      </c>
      <c r="D140" s="28" t="s">
        <v>1371</v>
      </c>
      <c r="E140" s="28" t="s">
        <v>575</v>
      </c>
      <c r="F140" s="87">
        <v>63000</v>
      </c>
      <c r="G140" s="29">
        <v>4.1500000000000004</v>
      </c>
      <c r="H140" s="29" t="s">
        <v>311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44649</v>
      </c>
      <c r="B141" s="29">
        <v>533285</v>
      </c>
      <c r="C141" s="28" t="s">
        <v>1372</v>
      </c>
      <c r="D141" s="28" t="s">
        <v>1373</v>
      </c>
      <c r="E141" s="28" t="s">
        <v>575</v>
      </c>
      <c r="F141" s="87">
        <v>270000</v>
      </c>
      <c r="G141" s="29">
        <v>33.83</v>
      </c>
      <c r="H141" s="29" t="s">
        <v>311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44649</v>
      </c>
      <c r="B142" s="29">
        <v>533285</v>
      </c>
      <c r="C142" s="28" t="s">
        <v>1372</v>
      </c>
      <c r="D142" s="28" t="s">
        <v>1374</v>
      </c>
      <c r="E142" s="28" t="s">
        <v>574</v>
      </c>
      <c r="F142" s="87">
        <v>270000</v>
      </c>
      <c r="G142" s="29">
        <v>33.83</v>
      </c>
      <c r="H142" s="29" t="s">
        <v>311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44649</v>
      </c>
      <c r="B143" s="29">
        <v>540175</v>
      </c>
      <c r="C143" s="28" t="s">
        <v>1375</v>
      </c>
      <c r="D143" s="28" t="s">
        <v>1376</v>
      </c>
      <c r="E143" s="28" t="s">
        <v>575</v>
      </c>
      <c r="F143" s="87">
        <v>35017</v>
      </c>
      <c r="G143" s="29">
        <v>10.050000000000001</v>
      </c>
      <c r="H143" s="29" t="s">
        <v>311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44649</v>
      </c>
      <c r="B144" s="29">
        <v>540175</v>
      </c>
      <c r="C144" s="28" t="s">
        <v>1375</v>
      </c>
      <c r="D144" s="28" t="s">
        <v>1377</v>
      </c>
      <c r="E144" s="28" t="s">
        <v>574</v>
      </c>
      <c r="F144" s="87">
        <v>20500</v>
      </c>
      <c r="G144" s="29">
        <v>10.050000000000001</v>
      </c>
      <c r="H144" s="29" t="s">
        <v>311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44649</v>
      </c>
      <c r="B145" s="29">
        <v>538540</v>
      </c>
      <c r="C145" s="28" t="s">
        <v>1177</v>
      </c>
      <c r="D145" s="28" t="s">
        <v>1378</v>
      </c>
      <c r="E145" s="28" t="s">
        <v>575</v>
      </c>
      <c r="F145" s="87">
        <v>426606</v>
      </c>
      <c r="G145" s="29">
        <v>1.07</v>
      </c>
      <c r="H145" s="29" t="s">
        <v>311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44649</v>
      </c>
      <c r="B146" s="29">
        <v>517447</v>
      </c>
      <c r="C146" s="28" t="s">
        <v>1379</v>
      </c>
      <c r="D146" s="28" t="s">
        <v>1358</v>
      </c>
      <c r="E146" s="28" t="s">
        <v>574</v>
      </c>
      <c r="F146" s="87">
        <v>217850</v>
      </c>
      <c r="G146" s="29">
        <v>31.7</v>
      </c>
      <c r="H146" s="29" t="s">
        <v>311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44649</v>
      </c>
      <c r="B147" s="29">
        <v>517447</v>
      </c>
      <c r="C147" s="28" t="s">
        <v>1379</v>
      </c>
      <c r="D147" s="28" t="s">
        <v>1359</v>
      </c>
      <c r="E147" s="28" t="s">
        <v>575</v>
      </c>
      <c r="F147" s="87">
        <v>217850</v>
      </c>
      <c r="G147" s="29">
        <v>31.7</v>
      </c>
      <c r="H147" s="29" t="s">
        <v>311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44649</v>
      </c>
      <c r="B148" s="29">
        <v>533122</v>
      </c>
      <c r="C148" s="28" t="s">
        <v>1380</v>
      </c>
      <c r="D148" s="28" t="s">
        <v>1381</v>
      </c>
      <c r="E148" s="28" t="s">
        <v>574</v>
      </c>
      <c r="F148" s="87">
        <v>91667710</v>
      </c>
      <c r="G148" s="29">
        <v>5.74</v>
      </c>
      <c r="H148" s="29" t="s">
        <v>311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44649</v>
      </c>
      <c r="B149" s="29">
        <v>533122</v>
      </c>
      <c r="C149" s="28" t="s">
        <v>1380</v>
      </c>
      <c r="D149" s="28" t="s">
        <v>1382</v>
      </c>
      <c r="E149" s="28" t="s">
        <v>575</v>
      </c>
      <c r="F149" s="87">
        <v>91541393</v>
      </c>
      <c r="G149" s="29">
        <v>5.74</v>
      </c>
      <c r="H149" s="29" t="s">
        <v>311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44649</v>
      </c>
      <c r="B150" s="29">
        <v>521222</v>
      </c>
      <c r="C150" s="28" t="s">
        <v>1383</v>
      </c>
      <c r="D150" s="28" t="s">
        <v>1384</v>
      </c>
      <c r="E150" s="28" t="s">
        <v>574</v>
      </c>
      <c r="F150" s="87">
        <v>212477</v>
      </c>
      <c r="G150" s="29">
        <v>21.5</v>
      </c>
      <c r="H150" s="29" t="s">
        <v>311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44649</v>
      </c>
      <c r="B151" s="29">
        <v>521222</v>
      </c>
      <c r="C151" s="28" t="s">
        <v>1383</v>
      </c>
      <c r="D151" s="28" t="s">
        <v>1385</v>
      </c>
      <c r="E151" s="28" t="s">
        <v>575</v>
      </c>
      <c r="F151" s="87">
        <v>192225</v>
      </c>
      <c r="G151" s="29">
        <v>21.5</v>
      </c>
      <c r="H151" s="29" t="s">
        <v>311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44649</v>
      </c>
      <c r="B152" s="29">
        <v>543366</v>
      </c>
      <c r="C152" s="28" t="s">
        <v>1386</v>
      </c>
      <c r="D152" s="28" t="s">
        <v>1265</v>
      </c>
      <c r="E152" s="28" t="s">
        <v>574</v>
      </c>
      <c r="F152" s="87">
        <v>7200</v>
      </c>
      <c r="G152" s="29">
        <v>65.349999999999994</v>
      </c>
      <c r="H152" s="29" t="s">
        <v>311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44649</v>
      </c>
      <c r="B153" s="29">
        <v>543366</v>
      </c>
      <c r="C153" s="28" t="s">
        <v>1386</v>
      </c>
      <c r="D153" s="28" t="s">
        <v>1387</v>
      </c>
      <c r="E153" s="28" t="s">
        <v>575</v>
      </c>
      <c r="F153" s="87">
        <v>7200</v>
      </c>
      <c r="G153" s="29">
        <v>65.349999999999994</v>
      </c>
      <c r="H153" s="29" t="s">
        <v>311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44649</v>
      </c>
      <c r="B154" s="29">
        <v>538875</v>
      </c>
      <c r="C154" s="28" t="s">
        <v>1388</v>
      </c>
      <c r="D154" s="28" t="s">
        <v>1389</v>
      </c>
      <c r="E154" s="28" t="s">
        <v>574</v>
      </c>
      <c r="F154" s="87">
        <v>47600</v>
      </c>
      <c r="G154" s="29">
        <v>21.08</v>
      </c>
      <c r="H154" s="29" t="s">
        <v>311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44649</v>
      </c>
      <c r="B155" s="29">
        <v>511760</v>
      </c>
      <c r="C155" s="28" t="s">
        <v>1390</v>
      </c>
      <c r="D155" s="28" t="s">
        <v>979</v>
      </c>
      <c r="E155" s="28" t="s">
        <v>574</v>
      </c>
      <c r="F155" s="87">
        <v>500000</v>
      </c>
      <c r="G155" s="29">
        <v>0.86</v>
      </c>
      <c r="H155" s="29" t="s">
        <v>311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44649</v>
      </c>
      <c r="B156" s="29">
        <v>511760</v>
      </c>
      <c r="C156" s="28" t="s">
        <v>1390</v>
      </c>
      <c r="D156" s="28" t="s">
        <v>979</v>
      </c>
      <c r="E156" s="28" t="s">
        <v>575</v>
      </c>
      <c r="F156" s="87">
        <v>990000</v>
      </c>
      <c r="G156" s="29">
        <v>0.86</v>
      </c>
      <c r="H156" s="29" t="s">
        <v>311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44649</v>
      </c>
      <c r="B157" s="29">
        <v>539026</v>
      </c>
      <c r="C157" s="28" t="s">
        <v>1391</v>
      </c>
      <c r="D157" s="28" t="s">
        <v>1265</v>
      </c>
      <c r="E157" s="28" t="s">
        <v>574</v>
      </c>
      <c r="F157" s="87">
        <v>28000</v>
      </c>
      <c r="G157" s="29">
        <v>8.5500000000000007</v>
      </c>
      <c r="H157" s="29" t="s">
        <v>311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44649</v>
      </c>
      <c r="B158" s="29">
        <v>539026</v>
      </c>
      <c r="C158" s="28" t="s">
        <v>1391</v>
      </c>
      <c r="D158" s="28" t="s">
        <v>1392</v>
      </c>
      <c r="E158" s="28" t="s">
        <v>575</v>
      </c>
      <c r="F158" s="87">
        <v>24000</v>
      </c>
      <c r="G158" s="29">
        <v>8.5500000000000007</v>
      </c>
      <c r="H158" s="29" t="s">
        <v>311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44649</v>
      </c>
      <c r="B159" s="29">
        <v>539017</v>
      </c>
      <c r="C159" s="28" t="s">
        <v>1393</v>
      </c>
      <c r="D159" s="28" t="s">
        <v>1394</v>
      </c>
      <c r="E159" s="28" t="s">
        <v>575</v>
      </c>
      <c r="F159" s="87">
        <v>96830</v>
      </c>
      <c r="G159" s="29">
        <v>102.65</v>
      </c>
      <c r="H159" s="29" t="s">
        <v>311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44649</v>
      </c>
      <c r="B160" s="29">
        <v>514197</v>
      </c>
      <c r="C160" s="28" t="s">
        <v>1395</v>
      </c>
      <c r="D160" s="28" t="s">
        <v>1396</v>
      </c>
      <c r="E160" s="28" t="s">
        <v>575</v>
      </c>
      <c r="F160" s="87">
        <v>33470</v>
      </c>
      <c r="G160" s="29">
        <v>17</v>
      </c>
      <c r="H160" s="29" t="s">
        <v>311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44649</v>
      </c>
      <c r="B161" s="29">
        <v>539117</v>
      </c>
      <c r="C161" s="28" t="s">
        <v>1227</v>
      </c>
      <c r="D161" s="28" t="s">
        <v>1228</v>
      </c>
      <c r="E161" s="28" t="s">
        <v>575</v>
      </c>
      <c r="F161" s="87">
        <v>39000</v>
      </c>
      <c r="G161" s="29">
        <v>15.52</v>
      </c>
      <c r="H161" s="29" t="s">
        <v>311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44649</v>
      </c>
      <c r="B162" s="29">
        <v>532070</v>
      </c>
      <c r="C162" s="28" t="s">
        <v>1229</v>
      </c>
      <c r="D162" s="28" t="s">
        <v>1397</v>
      </c>
      <c r="E162" s="28" t="s">
        <v>574</v>
      </c>
      <c r="F162" s="87">
        <v>44561</v>
      </c>
      <c r="G162" s="29">
        <v>28.14</v>
      </c>
      <c r="H162" s="29" t="s">
        <v>311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44649</v>
      </c>
      <c r="B163" s="29">
        <v>537259</v>
      </c>
      <c r="C163" s="28" t="s">
        <v>1398</v>
      </c>
      <c r="D163" s="28" t="s">
        <v>1399</v>
      </c>
      <c r="E163" s="28" t="s">
        <v>575</v>
      </c>
      <c r="F163" s="87">
        <v>1702923</v>
      </c>
      <c r="G163" s="29">
        <v>410</v>
      </c>
      <c r="H163" s="29" t="s">
        <v>311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44649</v>
      </c>
      <c r="B164" s="29">
        <v>537259</v>
      </c>
      <c r="C164" s="28" t="s">
        <v>1398</v>
      </c>
      <c r="D164" s="28" t="s">
        <v>1400</v>
      </c>
      <c r="E164" s="28" t="s">
        <v>574</v>
      </c>
      <c r="F164" s="87">
        <v>1704775</v>
      </c>
      <c r="G164" s="29">
        <v>409.97</v>
      </c>
      <c r="H164" s="29" t="s">
        <v>311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44649</v>
      </c>
      <c r="B165" s="29">
        <v>512359</v>
      </c>
      <c r="C165" s="28" t="s">
        <v>1401</v>
      </c>
      <c r="D165" s="28" t="s">
        <v>1402</v>
      </c>
      <c r="E165" s="28" t="s">
        <v>574</v>
      </c>
      <c r="F165" s="87">
        <v>1444060</v>
      </c>
      <c r="G165" s="29">
        <v>0.77</v>
      </c>
      <c r="H165" s="29" t="s">
        <v>311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44649</v>
      </c>
      <c r="B166" s="29">
        <v>512359</v>
      </c>
      <c r="C166" s="28" t="s">
        <v>1401</v>
      </c>
      <c r="D166" s="28" t="s">
        <v>1402</v>
      </c>
      <c r="E166" s="28" t="s">
        <v>575</v>
      </c>
      <c r="F166" s="87">
        <v>1500867</v>
      </c>
      <c r="G166" s="29">
        <v>0.8</v>
      </c>
      <c r="H166" s="29" t="s">
        <v>311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44649</v>
      </c>
      <c r="B167" s="29">
        <v>538496</v>
      </c>
      <c r="C167" s="28" t="s">
        <v>1403</v>
      </c>
      <c r="D167" s="28" t="s">
        <v>1404</v>
      </c>
      <c r="E167" s="28" t="s">
        <v>575</v>
      </c>
      <c r="F167" s="87">
        <v>240000</v>
      </c>
      <c r="G167" s="29">
        <v>6.2</v>
      </c>
      <c r="H167" s="29" t="s">
        <v>311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44649</v>
      </c>
      <c r="B168" s="29">
        <v>538496</v>
      </c>
      <c r="C168" s="28" t="s">
        <v>1403</v>
      </c>
      <c r="D168" s="28" t="s">
        <v>1405</v>
      </c>
      <c r="E168" s="28" t="s">
        <v>574</v>
      </c>
      <c r="F168" s="87">
        <v>105000</v>
      </c>
      <c r="G168" s="29">
        <v>6.07</v>
      </c>
      <c r="H168" s="29" t="s">
        <v>311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44649</v>
      </c>
      <c r="B169" s="29">
        <v>539310</v>
      </c>
      <c r="C169" s="28" t="s">
        <v>1178</v>
      </c>
      <c r="D169" s="28" t="s">
        <v>1406</v>
      </c>
      <c r="E169" s="28" t="s">
        <v>574</v>
      </c>
      <c r="F169" s="87">
        <v>200000</v>
      </c>
      <c r="G169" s="29">
        <v>58</v>
      </c>
      <c r="H169" s="29" t="s">
        <v>311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>
        <v>44649</v>
      </c>
      <c r="B170" s="29">
        <v>539310</v>
      </c>
      <c r="C170" s="28" t="s">
        <v>1178</v>
      </c>
      <c r="D170" s="28" t="s">
        <v>1406</v>
      </c>
      <c r="E170" s="28" t="s">
        <v>575</v>
      </c>
      <c r="F170" s="87">
        <v>200000</v>
      </c>
      <c r="G170" s="29">
        <v>60</v>
      </c>
      <c r="H170" s="29" t="s">
        <v>311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>
        <v>44649</v>
      </c>
      <c r="B171" s="29">
        <v>531025</v>
      </c>
      <c r="C171" s="28" t="s">
        <v>1407</v>
      </c>
      <c r="D171" s="28" t="s">
        <v>1365</v>
      </c>
      <c r="E171" s="28" t="s">
        <v>575</v>
      </c>
      <c r="F171" s="87">
        <v>927500</v>
      </c>
      <c r="G171" s="29">
        <v>2.78</v>
      </c>
      <c r="H171" s="29" t="s">
        <v>311</v>
      </c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>
        <v>44649</v>
      </c>
      <c r="B172" s="29">
        <v>531025</v>
      </c>
      <c r="C172" s="28" t="s">
        <v>1407</v>
      </c>
      <c r="D172" s="28" t="s">
        <v>1408</v>
      </c>
      <c r="E172" s="28" t="s">
        <v>574</v>
      </c>
      <c r="F172" s="87">
        <v>800000</v>
      </c>
      <c r="G172" s="29">
        <v>2.78</v>
      </c>
      <c r="H172" s="29" t="s">
        <v>311</v>
      </c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>
        <v>44649</v>
      </c>
      <c r="B173" s="29">
        <v>543436</v>
      </c>
      <c r="C173" s="28" t="s">
        <v>1409</v>
      </c>
      <c r="D173" s="28" t="s">
        <v>1410</v>
      </c>
      <c r="E173" s="28" t="s">
        <v>574</v>
      </c>
      <c r="F173" s="87">
        <v>800</v>
      </c>
      <c r="G173" s="29">
        <v>199.95</v>
      </c>
      <c r="H173" s="29" t="s">
        <v>311</v>
      </c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>
        <v>44649</v>
      </c>
      <c r="B174" s="29">
        <v>543436</v>
      </c>
      <c r="C174" s="28" t="s">
        <v>1409</v>
      </c>
      <c r="D174" s="28" t="s">
        <v>1410</v>
      </c>
      <c r="E174" s="28" t="s">
        <v>575</v>
      </c>
      <c r="F174" s="87">
        <v>2400</v>
      </c>
      <c r="G174" s="29">
        <v>188.03</v>
      </c>
      <c r="H174" s="29" t="s">
        <v>311</v>
      </c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>
        <v>44649</v>
      </c>
      <c r="B175" s="29" t="s">
        <v>1411</v>
      </c>
      <c r="C175" s="28" t="s">
        <v>1412</v>
      </c>
      <c r="D175" s="28" t="s">
        <v>1413</v>
      </c>
      <c r="E175" s="28" t="s">
        <v>574</v>
      </c>
      <c r="F175" s="87">
        <v>1159482</v>
      </c>
      <c r="G175" s="29">
        <v>13.02</v>
      </c>
      <c r="H175" s="29" t="s">
        <v>853</v>
      </c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>
        <v>44649</v>
      </c>
      <c r="B176" s="29" t="s">
        <v>1179</v>
      </c>
      <c r="C176" s="28" t="s">
        <v>1180</v>
      </c>
      <c r="D176" s="28" t="s">
        <v>1414</v>
      </c>
      <c r="E176" s="28" t="s">
        <v>574</v>
      </c>
      <c r="F176" s="87">
        <v>163200</v>
      </c>
      <c r="G176" s="29">
        <v>108</v>
      </c>
      <c r="H176" s="29" t="s">
        <v>853</v>
      </c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>
        <v>44649</v>
      </c>
      <c r="B177" s="29" t="s">
        <v>1179</v>
      </c>
      <c r="C177" s="28" t="s">
        <v>1180</v>
      </c>
      <c r="D177" s="28" t="s">
        <v>1124</v>
      </c>
      <c r="E177" s="28" t="s">
        <v>574</v>
      </c>
      <c r="F177" s="87">
        <v>64000</v>
      </c>
      <c r="G177" s="29">
        <v>105.95</v>
      </c>
      <c r="H177" s="29" t="s">
        <v>853</v>
      </c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>
        <v>44649</v>
      </c>
      <c r="B178" s="29" t="s">
        <v>1181</v>
      </c>
      <c r="C178" s="28" t="s">
        <v>1182</v>
      </c>
      <c r="D178" s="28" t="s">
        <v>1415</v>
      </c>
      <c r="E178" s="28" t="s">
        <v>574</v>
      </c>
      <c r="F178" s="87">
        <v>60000</v>
      </c>
      <c r="G178" s="29">
        <v>41.7</v>
      </c>
      <c r="H178" s="29" t="s">
        <v>853</v>
      </c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>
        <v>44649</v>
      </c>
      <c r="B179" s="29" t="s">
        <v>1181</v>
      </c>
      <c r="C179" s="28" t="s">
        <v>1182</v>
      </c>
      <c r="D179" s="28" t="s">
        <v>1416</v>
      </c>
      <c r="E179" s="28" t="s">
        <v>574</v>
      </c>
      <c r="F179" s="87">
        <v>153000</v>
      </c>
      <c r="G179" s="29">
        <v>42.66</v>
      </c>
      <c r="H179" s="29" t="s">
        <v>853</v>
      </c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>
        <v>44649</v>
      </c>
      <c r="B180" s="29" t="s">
        <v>363</v>
      </c>
      <c r="C180" s="28" t="s">
        <v>1417</v>
      </c>
      <c r="D180" s="28" t="s">
        <v>1418</v>
      </c>
      <c r="E180" s="28" t="s">
        <v>574</v>
      </c>
      <c r="F180" s="87">
        <v>10150074</v>
      </c>
      <c r="G180" s="29">
        <v>4.49</v>
      </c>
      <c r="H180" s="29" t="s">
        <v>853</v>
      </c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>
        <v>44649</v>
      </c>
      <c r="B181" s="29" t="s">
        <v>363</v>
      </c>
      <c r="C181" s="28" t="s">
        <v>1417</v>
      </c>
      <c r="D181" s="28" t="s">
        <v>1419</v>
      </c>
      <c r="E181" s="28" t="s">
        <v>574</v>
      </c>
      <c r="F181" s="87">
        <v>11953833</v>
      </c>
      <c r="G181" s="29">
        <v>4.87</v>
      </c>
      <c r="H181" s="29" t="s">
        <v>853</v>
      </c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>
        <v>44649</v>
      </c>
      <c r="B182" s="29" t="s">
        <v>1230</v>
      </c>
      <c r="C182" s="28" t="s">
        <v>1231</v>
      </c>
      <c r="D182" s="28" t="s">
        <v>1189</v>
      </c>
      <c r="E182" s="28" t="s">
        <v>574</v>
      </c>
      <c r="F182" s="87">
        <v>3639625</v>
      </c>
      <c r="G182" s="29">
        <v>9.3000000000000007</v>
      </c>
      <c r="H182" s="29" t="s">
        <v>853</v>
      </c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>
        <v>44649</v>
      </c>
      <c r="B183" s="29" t="s">
        <v>1184</v>
      </c>
      <c r="C183" s="28" t="s">
        <v>1185</v>
      </c>
      <c r="D183" s="28" t="s">
        <v>1187</v>
      </c>
      <c r="E183" s="28" t="s">
        <v>574</v>
      </c>
      <c r="F183" s="87">
        <v>58346</v>
      </c>
      <c r="G183" s="29">
        <v>554.94000000000005</v>
      </c>
      <c r="H183" s="29" t="s">
        <v>853</v>
      </c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>
        <v>44649</v>
      </c>
      <c r="B184" s="29" t="s">
        <v>1420</v>
      </c>
      <c r="C184" s="28" t="s">
        <v>1421</v>
      </c>
      <c r="D184" s="28" t="s">
        <v>979</v>
      </c>
      <c r="E184" s="28" t="s">
        <v>574</v>
      </c>
      <c r="F184" s="87">
        <v>5300596</v>
      </c>
      <c r="G184" s="29">
        <v>13.2</v>
      </c>
      <c r="H184" s="29" t="s">
        <v>853</v>
      </c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>
        <v>44649</v>
      </c>
      <c r="B185" s="29" t="s">
        <v>1422</v>
      </c>
      <c r="C185" s="28" t="s">
        <v>1423</v>
      </c>
      <c r="D185" s="28" t="s">
        <v>1424</v>
      </c>
      <c r="E185" s="28" t="s">
        <v>574</v>
      </c>
      <c r="F185" s="87">
        <v>2137372</v>
      </c>
      <c r="G185" s="29">
        <v>68.400000000000006</v>
      </c>
      <c r="H185" s="29" t="s">
        <v>853</v>
      </c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>
        <v>44649</v>
      </c>
      <c r="B186" s="29" t="s">
        <v>1422</v>
      </c>
      <c r="C186" s="28" t="s">
        <v>1423</v>
      </c>
      <c r="D186" s="28" t="s">
        <v>1187</v>
      </c>
      <c r="E186" s="28" t="s">
        <v>574</v>
      </c>
      <c r="F186" s="87">
        <v>3327869</v>
      </c>
      <c r="G186" s="29">
        <v>68.59</v>
      </c>
      <c r="H186" s="29" t="s">
        <v>853</v>
      </c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>
        <v>44649</v>
      </c>
      <c r="B187" s="29" t="s">
        <v>1422</v>
      </c>
      <c r="C187" s="28" t="s">
        <v>1423</v>
      </c>
      <c r="D187" s="28" t="s">
        <v>1186</v>
      </c>
      <c r="E187" s="28" t="s">
        <v>574</v>
      </c>
      <c r="F187" s="87">
        <v>3437483</v>
      </c>
      <c r="G187" s="29">
        <v>68.599999999999994</v>
      </c>
      <c r="H187" s="29" t="s">
        <v>853</v>
      </c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>
        <v>44649</v>
      </c>
      <c r="B188" s="29" t="s">
        <v>1425</v>
      </c>
      <c r="C188" s="28" t="s">
        <v>1426</v>
      </c>
      <c r="D188" s="28" t="s">
        <v>1427</v>
      </c>
      <c r="E188" s="28" t="s">
        <v>574</v>
      </c>
      <c r="F188" s="87">
        <v>263000</v>
      </c>
      <c r="G188" s="29">
        <v>21.6</v>
      </c>
      <c r="H188" s="29" t="s">
        <v>853</v>
      </c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>
        <v>44649</v>
      </c>
      <c r="B189" s="29" t="s">
        <v>1428</v>
      </c>
      <c r="C189" s="28" t="s">
        <v>1429</v>
      </c>
      <c r="D189" s="28" t="s">
        <v>1430</v>
      </c>
      <c r="E189" s="28" t="s">
        <v>574</v>
      </c>
      <c r="F189" s="87">
        <v>90000</v>
      </c>
      <c r="G189" s="29">
        <v>5.8</v>
      </c>
      <c r="H189" s="29" t="s">
        <v>853</v>
      </c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>
        <v>44649</v>
      </c>
      <c r="B190" s="29" t="s">
        <v>1431</v>
      </c>
      <c r="C190" s="28" t="s">
        <v>1432</v>
      </c>
      <c r="D190" s="28" t="s">
        <v>1433</v>
      </c>
      <c r="E190" s="28" t="s">
        <v>574</v>
      </c>
      <c r="F190" s="87">
        <v>103457</v>
      </c>
      <c r="G190" s="29">
        <v>284.2</v>
      </c>
      <c r="H190" s="29" t="s">
        <v>853</v>
      </c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>
        <v>44649</v>
      </c>
      <c r="B191" s="29" t="s">
        <v>1434</v>
      </c>
      <c r="C191" s="28" t="s">
        <v>1435</v>
      </c>
      <c r="D191" s="28" t="s">
        <v>1436</v>
      </c>
      <c r="E191" s="28" t="s">
        <v>574</v>
      </c>
      <c r="F191" s="87">
        <v>210000</v>
      </c>
      <c r="G191" s="29">
        <v>222</v>
      </c>
      <c r="H191" s="29" t="s">
        <v>853</v>
      </c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>
        <v>44649</v>
      </c>
      <c r="B192" s="29" t="s">
        <v>1352</v>
      </c>
      <c r="C192" s="28" t="s">
        <v>1437</v>
      </c>
      <c r="D192" s="28" t="s">
        <v>1353</v>
      </c>
      <c r="E192" s="28" t="s">
        <v>574</v>
      </c>
      <c r="F192" s="87">
        <v>542746</v>
      </c>
      <c r="G192" s="29">
        <v>22.65</v>
      </c>
      <c r="H192" s="29" t="s">
        <v>853</v>
      </c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>
        <v>44649</v>
      </c>
      <c r="B193" s="29" t="s">
        <v>1188</v>
      </c>
      <c r="C193" s="28" t="s">
        <v>1438</v>
      </c>
      <c r="D193" s="28" t="s">
        <v>1226</v>
      </c>
      <c r="E193" s="28" t="s">
        <v>574</v>
      </c>
      <c r="F193" s="87">
        <v>291394</v>
      </c>
      <c r="G193" s="29">
        <v>61.18</v>
      </c>
      <c r="H193" s="29" t="s">
        <v>853</v>
      </c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>
        <v>44649</v>
      </c>
      <c r="B194" s="29" t="s">
        <v>486</v>
      </c>
      <c r="C194" s="28" t="s">
        <v>1439</v>
      </c>
      <c r="D194" s="28" t="s">
        <v>1187</v>
      </c>
      <c r="E194" s="28" t="s">
        <v>574</v>
      </c>
      <c r="F194" s="87">
        <v>5827490</v>
      </c>
      <c r="G194" s="29">
        <v>89.61</v>
      </c>
      <c r="H194" s="29" t="s">
        <v>853</v>
      </c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>
        <v>44649</v>
      </c>
      <c r="B195" s="29" t="s">
        <v>486</v>
      </c>
      <c r="C195" s="28" t="s">
        <v>1439</v>
      </c>
      <c r="D195" s="28" t="s">
        <v>1186</v>
      </c>
      <c r="E195" s="28" t="s">
        <v>574</v>
      </c>
      <c r="F195" s="87">
        <v>3587616</v>
      </c>
      <c r="G195" s="29">
        <v>89.5</v>
      </c>
      <c r="H195" s="29" t="s">
        <v>853</v>
      </c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>
        <v>44649</v>
      </c>
      <c r="B196" s="29" t="s">
        <v>486</v>
      </c>
      <c r="C196" s="28" t="s">
        <v>1439</v>
      </c>
      <c r="D196" s="28" t="s">
        <v>1424</v>
      </c>
      <c r="E196" s="28" t="s">
        <v>574</v>
      </c>
      <c r="F196" s="87">
        <v>3355867</v>
      </c>
      <c r="G196" s="29">
        <v>89.32</v>
      </c>
      <c r="H196" s="29" t="s">
        <v>853</v>
      </c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>
        <v>44649</v>
      </c>
      <c r="B197" s="29" t="s">
        <v>1125</v>
      </c>
      <c r="C197" s="28" t="s">
        <v>1126</v>
      </c>
      <c r="D197" s="28" t="s">
        <v>1440</v>
      </c>
      <c r="E197" s="28" t="s">
        <v>574</v>
      </c>
      <c r="F197" s="87">
        <v>40200</v>
      </c>
      <c r="G197" s="29">
        <v>103</v>
      </c>
      <c r="H197" s="29" t="s">
        <v>853</v>
      </c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>
        <v>44649</v>
      </c>
      <c r="B198" s="29" t="s">
        <v>1125</v>
      </c>
      <c r="C198" s="28" t="s">
        <v>1126</v>
      </c>
      <c r="D198" s="28" t="s">
        <v>1189</v>
      </c>
      <c r="E198" s="28" t="s">
        <v>574</v>
      </c>
      <c r="F198" s="87">
        <v>91200</v>
      </c>
      <c r="G198" s="29">
        <v>102.32</v>
      </c>
      <c r="H198" s="29" t="s">
        <v>853</v>
      </c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>
        <v>44649</v>
      </c>
      <c r="B199" s="29" t="s">
        <v>1125</v>
      </c>
      <c r="C199" s="28" t="s">
        <v>1126</v>
      </c>
      <c r="D199" s="28" t="s">
        <v>1441</v>
      </c>
      <c r="E199" s="28" t="s">
        <v>574</v>
      </c>
      <c r="F199" s="87">
        <v>46800</v>
      </c>
      <c r="G199" s="29">
        <v>102.09</v>
      </c>
      <c r="H199" s="29" t="s">
        <v>853</v>
      </c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>
        <v>44649</v>
      </c>
      <c r="B200" s="29" t="s">
        <v>1442</v>
      </c>
      <c r="C200" s="28" t="s">
        <v>1443</v>
      </c>
      <c r="D200" s="28" t="s">
        <v>979</v>
      </c>
      <c r="E200" s="28" t="s">
        <v>574</v>
      </c>
      <c r="F200" s="87">
        <v>141260</v>
      </c>
      <c r="G200" s="29">
        <v>110.69</v>
      </c>
      <c r="H200" s="29" t="s">
        <v>853</v>
      </c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>
        <v>44649</v>
      </c>
      <c r="B201" s="29" t="s">
        <v>1233</v>
      </c>
      <c r="C201" s="28" t="s">
        <v>1234</v>
      </c>
      <c r="D201" s="28" t="s">
        <v>1235</v>
      </c>
      <c r="E201" s="28" t="s">
        <v>574</v>
      </c>
      <c r="F201" s="87">
        <v>1499775</v>
      </c>
      <c r="G201" s="29">
        <v>24.9</v>
      </c>
      <c r="H201" s="29" t="s">
        <v>853</v>
      </c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>
        <v>44649</v>
      </c>
      <c r="B202" s="29" t="s">
        <v>1127</v>
      </c>
      <c r="C202" s="28" t="s">
        <v>1128</v>
      </c>
      <c r="D202" s="28" t="s">
        <v>1444</v>
      </c>
      <c r="E202" s="28" t="s">
        <v>574</v>
      </c>
      <c r="F202" s="87">
        <v>28800</v>
      </c>
      <c r="G202" s="29">
        <v>87.75</v>
      </c>
      <c r="H202" s="29" t="s">
        <v>853</v>
      </c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>
        <v>44649</v>
      </c>
      <c r="B203" s="29" t="s">
        <v>1127</v>
      </c>
      <c r="C203" s="28" t="s">
        <v>1128</v>
      </c>
      <c r="D203" s="28" t="s">
        <v>1445</v>
      </c>
      <c r="E203" s="28" t="s">
        <v>574</v>
      </c>
      <c r="F203" s="87">
        <v>22400</v>
      </c>
      <c r="G203" s="29">
        <v>86.08</v>
      </c>
      <c r="H203" s="29" t="s">
        <v>853</v>
      </c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>
        <v>44649</v>
      </c>
      <c r="B204" s="29" t="s">
        <v>1236</v>
      </c>
      <c r="C204" s="28" t="s">
        <v>1237</v>
      </c>
      <c r="D204" s="28" t="s">
        <v>1238</v>
      </c>
      <c r="E204" s="28" t="s">
        <v>574</v>
      </c>
      <c r="F204" s="87">
        <v>10000000</v>
      </c>
      <c r="G204" s="29">
        <v>2.4</v>
      </c>
      <c r="H204" s="29" t="s">
        <v>853</v>
      </c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>
        <v>44649</v>
      </c>
      <c r="B205" s="29" t="s">
        <v>1236</v>
      </c>
      <c r="C205" s="28" t="s">
        <v>1237</v>
      </c>
      <c r="D205" s="28" t="s">
        <v>1446</v>
      </c>
      <c r="E205" s="28" t="s">
        <v>574</v>
      </c>
      <c r="F205" s="87">
        <v>2000000</v>
      </c>
      <c r="G205" s="29">
        <v>2.4</v>
      </c>
      <c r="H205" s="29" t="s">
        <v>853</v>
      </c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>
        <v>44649</v>
      </c>
      <c r="B206" s="29" t="s">
        <v>1239</v>
      </c>
      <c r="C206" s="28" t="s">
        <v>1240</v>
      </c>
      <c r="D206" s="28" t="s">
        <v>1447</v>
      </c>
      <c r="E206" s="28" t="s">
        <v>574</v>
      </c>
      <c r="F206" s="87">
        <v>40000</v>
      </c>
      <c r="G206" s="29">
        <v>50.73</v>
      </c>
      <c r="H206" s="29" t="s">
        <v>853</v>
      </c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>
        <v>44649</v>
      </c>
      <c r="B207" s="29" t="s">
        <v>1448</v>
      </c>
      <c r="C207" s="28" t="s">
        <v>1449</v>
      </c>
      <c r="D207" s="28" t="s">
        <v>1232</v>
      </c>
      <c r="E207" s="28" t="s">
        <v>574</v>
      </c>
      <c r="F207" s="87">
        <v>112543</v>
      </c>
      <c r="G207" s="29">
        <v>253.83</v>
      </c>
      <c r="H207" s="29" t="s">
        <v>853</v>
      </c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>
        <v>44649</v>
      </c>
      <c r="B208" s="29" t="s">
        <v>1450</v>
      </c>
      <c r="C208" s="28" t="s">
        <v>1451</v>
      </c>
      <c r="D208" s="28" t="s">
        <v>979</v>
      </c>
      <c r="E208" s="28" t="s">
        <v>574</v>
      </c>
      <c r="F208" s="87">
        <v>10210537</v>
      </c>
      <c r="G208" s="29">
        <v>1.05</v>
      </c>
      <c r="H208" s="29" t="s">
        <v>853</v>
      </c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>
        <v>44649</v>
      </c>
      <c r="B209" s="29" t="s">
        <v>1411</v>
      </c>
      <c r="C209" s="28" t="s">
        <v>1412</v>
      </c>
      <c r="D209" s="28" t="s">
        <v>1413</v>
      </c>
      <c r="E209" s="28" t="s">
        <v>575</v>
      </c>
      <c r="F209" s="87">
        <v>260000</v>
      </c>
      <c r="G209" s="29">
        <v>13.06</v>
      </c>
      <c r="H209" s="29" t="s">
        <v>853</v>
      </c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>
        <v>44649</v>
      </c>
      <c r="B210" s="29" t="s">
        <v>1179</v>
      </c>
      <c r="C210" s="28" t="s">
        <v>1180</v>
      </c>
      <c r="D210" s="28" t="s">
        <v>1124</v>
      </c>
      <c r="E210" s="28" t="s">
        <v>575</v>
      </c>
      <c r="F210" s="87">
        <v>22400</v>
      </c>
      <c r="G210" s="29">
        <v>106.36</v>
      </c>
      <c r="H210" s="29" t="s">
        <v>853</v>
      </c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>
        <v>44649</v>
      </c>
      <c r="B211" s="29" t="s">
        <v>1179</v>
      </c>
      <c r="C211" s="28" t="s">
        <v>1180</v>
      </c>
      <c r="D211" s="28" t="s">
        <v>1452</v>
      </c>
      <c r="E211" s="28" t="s">
        <v>575</v>
      </c>
      <c r="F211" s="87">
        <v>97600</v>
      </c>
      <c r="G211" s="29">
        <v>108</v>
      </c>
      <c r="H211" s="29" t="s">
        <v>853</v>
      </c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>
        <v>44649</v>
      </c>
      <c r="B212" s="29" t="s">
        <v>1179</v>
      </c>
      <c r="C212" s="28" t="s">
        <v>1180</v>
      </c>
      <c r="D212" s="28" t="s">
        <v>1453</v>
      </c>
      <c r="E212" s="28" t="s">
        <v>575</v>
      </c>
      <c r="F212" s="87">
        <v>60800</v>
      </c>
      <c r="G212" s="29">
        <v>108</v>
      </c>
      <c r="H212" s="29" t="s">
        <v>853</v>
      </c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>
        <v>44649</v>
      </c>
      <c r="B213" s="29" t="s">
        <v>1179</v>
      </c>
      <c r="C213" s="28" t="s">
        <v>1180</v>
      </c>
      <c r="D213" s="28" t="s">
        <v>1454</v>
      </c>
      <c r="E213" s="28" t="s">
        <v>575</v>
      </c>
      <c r="F213" s="87">
        <v>60800</v>
      </c>
      <c r="G213" s="29">
        <v>105</v>
      </c>
      <c r="H213" s="29" t="s">
        <v>853</v>
      </c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>
        <v>44649</v>
      </c>
      <c r="B214" s="29" t="s">
        <v>1179</v>
      </c>
      <c r="C214" s="28" t="s">
        <v>1180</v>
      </c>
      <c r="D214" s="28" t="s">
        <v>1455</v>
      </c>
      <c r="E214" s="28" t="s">
        <v>575</v>
      </c>
      <c r="F214" s="87">
        <v>97600</v>
      </c>
      <c r="G214" s="29">
        <v>105.13</v>
      </c>
      <c r="H214" s="29" t="s">
        <v>853</v>
      </c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>
        <v>44649</v>
      </c>
      <c r="B215" s="29" t="s">
        <v>1181</v>
      </c>
      <c r="C215" s="28" t="s">
        <v>1182</v>
      </c>
      <c r="D215" s="28" t="s">
        <v>979</v>
      </c>
      <c r="E215" s="28" t="s">
        <v>575</v>
      </c>
      <c r="F215" s="87">
        <v>63000</v>
      </c>
      <c r="G215" s="29">
        <v>43.5</v>
      </c>
      <c r="H215" s="29" t="s">
        <v>853</v>
      </c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>
        <v>44649</v>
      </c>
      <c r="B216" s="29" t="s">
        <v>1181</v>
      </c>
      <c r="C216" s="28" t="s">
        <v>1182</v>
      </c>
      <c r="D216" s="28" t="s">
        <v>1183</v>
      </c>
      <c r="E216" s="28" t="s">
        <v>575</v>
      </c>
      <c r="F216" s="87">
        <v>60000</v>
      </c>
      <c r="G216" s="29">
        <v>43.5</v>
      </c>
      <c r="H216" s="29" t="s">
        <v>853</v>
      </c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>
        <v>44649</v>
      </c>
      <c r="B217" s="29" t="s">
        <v>363</v>
      </c>
      <c r="C217" s="28" t="s">
        <v>1417</v>
      </c>
      <c r="D217" s="28" t="s">
        <v>1456</v>
      </c>
      <c r="E217" s="28" t="s">
        <v>575</v>
      </c>
      <c r="F217" s="87">
        <v>46235599</v>
      </c>
      <c r="G217" s="29">
        <v>4.74</v>
      </c>
      <c r="H217" s="29" t="s">
        <v>853</v>
      </c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>
        <v>44649</v>
      </c>
      <c r="B218" s="29" t="s">
        <v>363</v>
      </c>
      <c r="C218" s="28" t="s">
        <v>1417</v>
      </c>
      <c r="D218" s="28" t="s">
        <v>1419</v>
      </c>
      <c r="E218" s="28" t="s">
        <v>575</v>
      </c>
      <c r="F218" s="87">
        <v>11653833</v>
      </c>
      <c r="G218" s="29">
        <v>4.78</v>
      </c>
      <c r="H218" s="29" t="s">
        <v>853</v>
      </c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>
        <v>44649</v>
      </c>
      <c r="B219" s="29" t="s">
        <v>1230</v>
      </c>
      <c r="C219" s="28" t="s">
        <v>1231</v>
      </c>
      <c r="D219" s="28" t="s">
        <v>1189</v>
      </c>
      <c r="E219" s="28" t="s">
        <v>575</v>
      </c>
      <c r="F219" s="87">
        <v>92636</v>
      </c>
      <c r="G219" s="29">
        <v>9.52</v>
      </c>
      <c r="H219" s="29" t="s">
        <v>853</v>
      </c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>
        <v>44649</v>
      </c>
      <c r="B220" s="29" t="s">
        <v>1230</v>
      </c>
      <c r="C220" s="28" t="s">
        <v>1231</v>
      </c>
      <c r="D220" s="28" t="s">
        <v>1457</v>
      </c>
      <c r="E220" s="28" t="s">
        <v>575</v>
      </c>
      <c r="F220" s="87">
        <v>1250000</v>
      </c>
      <c r="G220" s="29">
        <v>9</v>
      </c>
      <c r="H220" s="29" t="s">
        <v>853</v>
      </c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>
        <v>44649</v>
      </c>
      <c r="B221" s="29" t="s">
        <v>1230</v>
      </c>
      <c r="C221" s="28" t="s">
        <v>1231</v>
      </c>
      <c r="D221" s="28" t="s">
        <v>1458</v>
      </c>
      <c r="E221" s="28" t="s">
        <v>575</v>
      </c>
      <c r="F221" s="87">
        <v>1000000</v>
      </c>
      <c r="G221" s="29">
        <v>9.4</v>
      </c>
      <c r="H221" s="29" t="s">
        <v>853</v>
      </c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>
        <v>44649</v>
      </c>
      <c r="B222" s="29" t="s">
        <v>1184</v>
      </c>
      <c r="C222" s="28" t="s">
        <v>1185</v>
      </c>
      <c r="D222" s="28" t="s">
        <v>1187</v>
      </c>
      <c r="E222" s="28" t="s">
        <v>575</v>
      </c>
      <c r="F222" s="87">
        <v>58745</v>
      </c>
      <c r="G222" s="29">
        <v>550.96</v>
      </c>
      <c r="H222" s="29" t="s">
        <v>853</v>
      </c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>
        <v>44649</v>
      </c>
      <c r="B223" s="29" t="s">
        <v>1420</v>
      </c>
      <c r="C223" s="28" t="s">
        <v>1421</v>
      </c>
      <c r="D223" s="28" t="s">
        <v>979</v>
      </c>
      <c r="E223" s="28" t="s">
        <v>575</v>
      </c>
      <c r="F223" s="87">
        <v>681412</v>
      </c>
      <c r="G223" s="29">
        <v>13.2</v>
      </c>
      <c r="H223" s="29" t="s">
        <v>853</v>
      </c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>
        <v>44649</v>
      </c>
      <c r="B224" s="29" t="s">
        <v>1420</v>
      </c>
      <c r="C224" s="28" t="s">
        <v>1421</v>
      </c>
      <c r="D224" s="28" t="s">
        <v>1459</v>
      </c>
      <c r="E224" s="28" t="s">
        <v>575</v>
      </c>
      <c r="F224" s="87">
        <v>5702305</v>
      </c>
      <c r="G224" s="29">
        <v>13.2</v>
      </c>
      <c r="H224" s="29" t="s">
        <v>853</v>
      </c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>
        <v>44649</v>
      </c>
      <c r="B225" s="29" t="s">
        <v>1422</v>
      </c>
      <c r="C225" s="28" t="s">
        <v>1423</v>
      </c>
      <c r="D225" s="28" t="s">
        <v>1186</v>
      </c>
      <c r="E225" s="28" t="s">
        <v>575</v>
      </c>
      <c r="F225" s="87">
        <v>3437483</v>
      </c>
      <c r="G225" s="29">
        <v>68.59</v>
      </c>
      <c r="H225" s="29" t="s">
        <v>853</v>
      </c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>
        <v>44649</v>
      </c>
      <c r="B226" s="29" t="s">
        <v>1422</v>
      </c>
      <c r="C226" s="28" t="s">
        <v>1423</v>
      </c>
      <c r="D226" s="28" t="s">
        <v>1187</v>
      </c>
      <c r="E226" s="28" t="s">
        <v>575</v>
      </c>
      <c r="F226" s="87">
        <v>3443870</v>
      </c>
      <c r="G226" s="29">
        <v>68.52</v>
      </c>
      <c r="H226" s="29" t="s">
        <v>853</v>
      </c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>
        <v>44649</v>
      </c>
      <c r="B227" s="29" t="s">
        <v>1422</v>
      </c>
      <c r="C227" s="28" t="s">
        <v>1423</v>
      </c>
      <c r="D227" s="28" t="s">
        <v>1424</v>
      </c>
      <c r="E227" s="28" t="s">
        <v>575</v>
      </c>
      <c r="F227" s="87">
        <v>2449432</v>
      </c>
      <c r="G227" s="29">
        <v>68.42</v>
      </c>
      <c r="H227" s="29" t="s">
        <v>853</v>
      </c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>
        <v>44649</v>
      </c>
      <c r="B228" s="29" t="s">
        <v>1425</v>
      </c>
      <c r="C228" s="28" t="s">
        <v>1426</v>
      </c>
      <c r="D228" s="28" t="s">
        <v>1460</v>
      </c>
      <c r="E228" s="28" t="s">
        <v>575</v>
      </c>
      <c r="F228" s="87">
        <v>263000</v>
      </c>
      <c r="G228" s="29">
        <v>21.6</v>
      </c>
      <c r="H228" s="29" t="s">
        <v>853</v>
      </c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>
        <v>44649</v>
      </c>
      <c r="B229" s="29" t="s">
        <v>1431</v>
      </c>
      <c r="C229" s="28" t="s">
        <v>1432</v>
      </c>
      <c r="D229" s="28" t="s">
        <v>1461</v>
      </c>
      <c r="E229" s="28" t="s">
        <v>575</v>
      </c>
      <c r="F229" s="87">
        <v>70622</v>
      </c>
      <c r="G229" s="29">
        <v>286.75</v>
      </c>
      <c r="H229" s="29" t="s">
        <v>853</v>
      </c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>
        <v>44649</v>
      </c>
      <c r="B230" s="29" t="s">
        <v>1431</v>
      </c>
      <c r="C230" s="28" t="s">
        <v>1432</v>
      </c>
      <c r="D230" s="28" t="s">
        <v>1433</v>
      </c>
      <c r="E230" s="28" t="s">
        <v>575</v>
      </c>
      <c r="F230" s="87">
        <v>88956</v>
      </c>
      <c r="G230" s="29">
        <v>275.49</v>
      </c>
      <c r="H230" s="29" t="s">
        <v>853</v>
      </c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>
        <v>44649</v>
      </c>
      <c r="B231" s="29" t="s">
        <v>1434</v>
      </c>
      <c r="C231" s="28" t="s">
        <v>1435</v>
      </c>
      <c r="D231" s="28" t="s">
        <v>1462</v>
      </c>
      <c r="E231" s="28" t="s">
        <v>575</v>
      </c>
      <c r="F231" s="87">
        <v>210000</v>
      </c>
      <c r="G231" s="29">
        <v>222</v>
      </c>
      <c r="H231" s="29" t="s">
        <v>853</v>
      </c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>
        <v>44649</v>
      </c>
      <c r="B232" s="29" t="s">
        <v>1352</v>
      </c>
      <c r="C232" s="28" t="s">
        <v>1437</v>
      </c>
      <c r="D232" s="28" t="s">
        <v>1463</v>
      </c>
      <c r="E232" s="28" t="s">
        <v>575</v>
      </c>
      <c r="F232" s="87">
        <v>1222115</v>
      </c>
      <c r="G232" s="29">
        <v>22.61</v>
      </c>
      <c r="H232" s="29" t="s">
        <v>853</v>
      </c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>
        <v>44649</v>
      </c>
      <c r="B233" s="29" t="s">
        <v>1352</v>
      </c>
      <c r="C233" s="28" t="s">
        <v>1437</v>
      </c>
      <c r="D233" s="28" t="s">
        <v>1353</v>
      </c>
      <c r="E233" s="28" t="s">
        <v>575</v>
      </c>
      <c r="F233" s="87">
        <v>15637</v>
      </c>
      <c r="G233" s="29">
        <v>22.57</v>
      </c>
      <c r="H233" s="29" t="s">
        <v>853</v>
      </c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>
        <v>44649</v>
      </c>
      <c r="B234" s="29" t="s">
        <v>486</v>
      </c>
      <c r="C234" s="28" t="s">
        <v>1439</v>
      </c>
      <c r="D234" s="28" t="s">
        <v>1187</v>
      </c>
      <c r="E234" s="28" t="s">
        <v>575</v>
      </c>
      <c r="F234" s="87">
        <v>5823102</v>
      </c>
      <c r="G234" s="29">
        <v>89.67</v>
      </c>
      <c r="H234" s="29" t="s">
        <v>853</v>
      </c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>
        <v>44649</v>
      </c>
      <c r="B235" s="29" t="s">
        <v>486</v>
      </c>
      <c r="C235" s="28" t="s">
        <v>1439</v>
      </c>
      <c r="D235" s="28" t="s">
        <v>1424</v>
      </c>
      <c r="E235" s="28" t="s">
        <v>575</v>
      </c>
      <c r="F235" s="87">
        <v>3539083</v>
      </c>
      <c r="G235" s="29">
        <v>89.38</v>
      </c>
      <c r="H235" s="29" t="s">
        <v>853</v>
      </c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>
        <v>44649</v>
      </c>
      <c r="B236" s="29" t="s">
        <v>486</v>
      </c>
      <c r="C236" s="28" t="s">
        <v>1439</v>
      </c>
      <c r="D236" s="28" t="s">
        <v>1186</v>
      </c>
      <c r="E236" s="28" t="s">
        <v>575</v>
      </c>
      <c r="F236" s="87">
        <v>3587616</v>
      </c>
      <c r="G236" s="29">
        <v>89.57</v>
      </c>
      <c r="H236" s="29" t="s">
        <v>853</v>
      </c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>
        <v>44649</v>
      </c>
      <c r="B237" s="29" t="s">
        <v>188</v>
      </c>
      <c r="C237" s="28" t="s">
        <v>1464</v>
      </c>
      <c r="D237" s="28" t="s">
        <v>1465</v>
      </c>
      <c r="E237" s="28" t="s">
        <v>575</v>
      </c>
      <c r="F237" s="87">
        <v>5583625</v>
      </c>
      <c r="G237" s="29">
        <v>1068.3499999999999</v>
      </c>
      <c r="H237" s="29" t="s">
        <v>853</v>
      </c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>
        <v>44649</v>
      </c>
      <c r="B238" s="29" t="s">
        <v>1125</v>
      </c>
      <c r="C238" s="28" t="s">
        <v>1126</v>
      </c>
      <c r="D238" s="28" t="s">
        <v>1241</v>
      </c>
      <c r="E238" s="28" t="s">
        <v>575</v>
      </c>
      <c r="F238" s="87">
        <v>100200</v>
      </c>
      <c r="G238" s="29">
        <v>102.81</v>
      </c>
      <c r="H238" s="29" t="s">
        <v>853</v>
      </c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>
        <v>44649</v>
      </c>
      <c r="B239" s="29" t="s">
        <v>1125</v>
      </c>
      <c r="C239" s="28" t="s">
        <v>1126</v>
      </c>
      <c r="D239" s="28" t="s">
        <v>1466</v>
      </c>
      <c r="E239" s="28" t="s">
        <v>575</v>
      </c>
      <c r="F239" s="87">
        <v>31200</v>
      </c>
      <c r="G239" s="29">
        <v>100.68</v>
      </c>
      <c r="H239" s="29" t="s">
        <v>853</v>
      </c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>
        <v>44649</v>
      </c>
      <c r="B240" s="29" t="s">
        <v>1442</v>
      </c>
      <c r="C240" s="28" t="s">
        <v>1443</v>
      </c>
      <c r="D240" s="28" t="s">
        <v>979</v>
      </c>
      <c r="E240" s="28" t="s">
        <v>575</v>
      </c>
      <c r="F240" s="87">
        <v>118825</v>
      </c>
      <c r="G240" s="29">
        <v>118.83</v>
      </c>
      <c r="H240" s="29" t="s">
        <v>853</v>
      </c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>
        <v>44649</v>
      </c>
      <c r="B241" s="29" t="s">
        <v>1467</v>
      </c>
      <c r="C241" s="28" t="s">
        <v>1468</v>
      </c>
      <c r="D241" s="28" t="s">
        <v>1469</v>
      </c>
      <c r="E241" s="28" t="s">
        <v>575</v>
      </c>
      <c r="F241" s="87">
        <v>54956</v>
      </c>
      <c r="G241" s="29">
        <v>25.89</v>
      </c>
      <c r="H241" s="29" t="s">
        <v>853</v>
      </c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>
        <v>44649</v>
      </c>
      <c r="B242" s="29" t="s">
        <v>1127</v>
      </c>
      <c r="C242" s="28" t="s">
        <v>1128</v>
      </c>
      <c r="D242" s="28" t="s">
        <v>1470</v>
      </c>
      <c r="E242" s="28" t="s">
        <v>575</v>
      </c>
      <c r="F242" s="87">
        <v>54400</v>
      </c>
      <c r="G242" s="29">
        <v>87.04</v>
      </c>
      <c r="H242" s="29" t="s">
        <v>853</v>
      </c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>
        <v>44649</v>
      </c>
      <c r="B243" s="29" t="s">
        <v>1236</v>
      </c>
      <c r="C243" s="28" t="s">
        <v>1237</v>
      </c>
      <c r="D243" s="28" t="s">
        <v>1446</v>
      </c>
      <c r="E243" s="28" t="s">
        <v>575</v>
      </c>
      <c r="F243" s="87">
        <v>2000000</v>
      </c>
      <c r="G243" s="29">
        <v>2.4</v>
      </c>
      <c r="H243" s="29" t="s">
        <v>853</v>
      </c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>
        <v>44649</v>
      </c>
      <c r="B244" s="29" t="s">
        <v>1236</v>
      </c>
      <c r="C244" s="28" t="s">
        <v>1237</v>
      </c>
      <c r="D244" s="28" t="s">
        <v>1242</v>
      </c>
      <c r="E244" s="28" t="s">
        <v>575</v>
      </c>
      <c r="F244" s="87">
        <v>10000000</v>
      </c>
      <c r="G244" s="29">
        <v>2.4</v>
      </c>
      <c r="H244" s="29" t="s">
        <v>853</v>
      </c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>
        <v>44649</v>
      </c>
      <c r="B245" s="29" t="s">
        <v>1448</v>
      </c>
      <c r="C245" s="28" t="s">
        <v>1449</v>
      </c>
      <c r="D245" s="28" t="s">
        <v>1232</v>
      </c>
      <c r="E245" s="28" t="s">
        <v>575</v>
      </c>
      <c r="F245" s="87">
        <v>105006</v>
      </c>
      <c r="G245" s="29">
        <v>256.14999999999998</v>
      </c>
      <c r="H245" s="29" t="s">
        <v>853</v>
      </c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>
        <v>44649</v>
      </c>
      <c r="B246" s="29" t="s">
        <v>1450</v>
      </c>
      <c r="C246" s="28" t="s">
        <v>1451</v>
      </c>
      <c r="D246" s="28" t="s">
        <v>979</v>
      </c>
      <c r="E246" s="28" t="s">
        <v>575</v>
      </c>
      <c r="F246" s="87">
        <v>20198296</v>
      </c>
      <c r="G246" s="29">
        <v>1.05</v>
      </c>
      <c r="H246" s="29" t="s">
        <v>853</v>
      </c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>
        <v>44649</v>
      </c>
      <c r="B247" s="29" t="s">
        <v>1471</v>
      </c>
      <c r="C247" s="28" t="s">
        <v>1472</v>
      </c>
      <c r="D247" s="28" t="s">
        <v>1473</v>
      </c>
      <c r="E247" s="28" t="s">
        <v>575</v>
      </c>
      <c r="F247" s="87">
        <v>431000</v>
      </c>
      <c r="G247" s="29">
        <v>15.15</v>
      </c>
      <c r="H247" s="29" t="s">
        <v>853</v>
      </c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89"/>
  <sheetViews>
    <sheetView zoomScale="70" zoomScaleNormal="70" workbookViewId="0">
      <selection activeCell="D23" sqref="D2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45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895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44650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576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566</v>
      </c>
      <c r="C9" s="96"/>
      <c r="D9" s="97" t="s">
        <v>577</v>
      </c>
      <c r="E9" s="96" t="s">
        <v>578</v>
      </c>
      <c r="F9" s="96" t="s">
        <v>579</v>
      </c>
      <c r="G9" s="96" t="s">
        <v>580</v>
      </c>
      <c r="H9" s="96" t="s">
        <v>581</v>
      </c>
      <c r="I9" s="96" t="s">
        <v>582</v>
      </c>
      <c r="J9" s="95" t="s">
        <v>583</v>
      </c>
      <c r="K9" s="96" t="s">
        <v>584</v>
      </c>
      <c r="L9" s="98" t="s">
        <v>585</v>
      </c>
      <c r="M9" s="98" t="s">
        <v>586</v>
      </c>
      <c r="N9" s="96" t="s">
        <v>587</v>
      </c>
      <c r="O9" s="97" t="s">
        <v>588</v>
      </c>
      <c r="P9" s="96" t="s">
        <v>820</v>
      </c>
      <c r="Q9" s="1"/>
      <c r="R9" s="6"/>
      <c r="S9" s="1"/>
      <c r="T9" s="1"/>
      <c r="U9" s="1"/>
      <c r="V9" s="1"/>
      <c r="W9" s="1"/>
      <c r="X9" s="1"/>
    </row>
    <row r="10" spans="1:38" s="247" customFormat="1" ht="12.75" customHeight="1">
      <c r="A10" s="433">
        <v>1</v>
      </c>
      <c r="B10" s="434">
        <v>44582</v>
      </c>
      <c r="C10" s="435"/>
      <c r="D10" s="436" t="s">
        <v>113</v>
      </c>
      <c r="E10" s="437" t="s">
        <v>591</v>
      </c>
      <c r="F10" s="433">
        <v>1160</v>
      </c>
      <c r="G10" s="433">
        <v>1090</v>
      </c>
      <c r="H10" s="437">
        <v>1205</v>
      </c>
      <c r="I10" s="438" t="s">
        <v>854</v>
      </c>
      <c r="J10" s="439" t="s">
        <v>1020</v>
      </c>
      <c r="K10" s="439">
        <f t="shared" ref="K10:K22" si="0">H10-F10</f>
        <v>45</v>
      </c>
      <c r="L10" s="440">
        <f>(F10*-0.7)/100</f>
        <v>-8.1199999999999992</v>
      </c>
      <c r="M10" s="441">
        <f t="shared" ref="M10:M22" si="1">(K10+L10)/F10</f>
        <v>3.1793103448275864E-2</v>
      </c>
      <c r="N10" s="439" t="s">
        <v>589</v>
      </c>
      <c r="O10" s="442">
        <v>44631</v>
      </c>
      <c r="P10" s="439"/>
      <c r="Q10" s="246"/>
      <c r="R10" s="246" t="s">
        <v>590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2.75" customHeight="1">
      <c r="A11" s="391">
        <v>2</v>
      </c>
      <c r="B11" s="378">
        <v>44586</v>
      </c>
      <c r="C11" s="392"/>
      <c r="D11" s="393" t="s">
        <v>206</v>
      </c>
      <c r="E11" s="394" t="s">
        <v>591</v>
      </c>
      <c r="F11" s="391">
        <v>1069</v>
      </c>
      <c r="G11" s="391">
        <v>995</v>
      </c>
      <c r="H11" s="394">
        <v>1132.5</v>
      </c>
      <c r="I11" s="395" t="s">
        <v>855</v>
      </c>
      <c r="J11" s="396" t="s">
        <v>915</v>
      </c>
      <c r="K11" s="396">
        <f t="shared" si="0"/>
        <v>63.5</v>
      </c>
      <c r="L11" s="397">
        <f>(F11*-0.7)/100</f>
        <v>-7.4829999999999997</v>
      </c>
      <c r="M11" s="398">
        <f t="shared" si="1"/>
        <v>5.240130963517306E-2</v>
      </c>
      <c r="N11" s="396" t="s">
        <v>589</v>
      </c>
      <c r="O11" s="399">
        <v>44623</v>
      </c>
      <c r="P11" s="397"/>
      <c r="Q11" s="246"/>
      <c r="R11" s="246" t="s">
        <v>590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10">
        <v>3</v>
      </c>
      <c r="B12" s="390">
        <v>44603</v>
      </c>
      <c r="C12" s="407"/>
      <c r="D12" s="408" t="s">
        <v>331</v>
      </c>
      <c r="E12" s="409" t="s">
        <v>591</v>
      </c>
      <c r="F12" s="310">
        <v>847.5</v>
      </c>
      <c r="G12" s="310">
        <v>798</v>
      </c>
      <c r="H12" s="409">
        <v>798</v>
      </c>
      <c r="I12" s="410" t="s">
        <v>862</v>
      </c>
      <c r="J12" s="400" t="s">
        <v>914</v>
      </c>
      <c r="K12" s="400">
        <f t="shared" si="0"/>
        <v>-49.5</v>
      </c>
      <c r="L12" s="401">
        <f>(F12*-0.7)/100</f>
        <v>-5.9325000000000001</v>
      </c>
      <c r="M12" s="402">
        <f t="shared" si="1"/>
        <v>-6.5407079646017691E-2</v>
      </c>
      <c r="N12" s="400" t="s">
        <v>601</v>
      </c>
      <c r="O12" s="403">
        <v>44623</v>
      </c>
      <c r="P12" s="401"/>
      <c r="Q12" s="246"/>
      <c r="R12" s="246" t="s">
        <v>590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2.75" customHeight="1">
      <c r="A13" s="391">
        <v>4</v>
      </c>
      <c r="B13" s="378">
        <v>44620</v>
      </c>
      <c r="C13" s="392"/>
      <c r="D13" s="393" t="s">
        <v>488</v>
      </c>
      <c r="E13" s="394" t="s">
        <v>591</v>
      </c>
      <c r="F13" s="391">
        <v>148</v>
      </c>
      <c r="G13" s="391">
        <v>138</v>
      </c>
      <c r="H13" s="394">
        <v>156</v>
      </c>
      <c r="I13" s="395" t="s">
        <v>869</v>
      </c>
      <c r="J13" s="396" t="s">
        <v>916</v>
      </c>
      <c r="K13" s="396">
        <f t="shared" si="0"/>
        <v>8</v>
      </c>
      <c r="L13" s="397">
        <f>(F13*-0.4)/100</f>
        <v>-0.59200000000000008</v>
      </c>
      <c r="M13" s="398">
        <f t="shared" si="1"/>
        <v>5.0054054054054054E-2</v>
      </c>
      <c r="N13" s="396" t="s">
        <v>589</v>
      </c>
      <c r="O13" s="399">
        <v>44623</v>
      </c>
      <c r="P13" s="397"/>
      <c r="Q13" s="246"/>
      <c r="R13" s="246" t="s">
        <v>590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10">
        <v>5</v>
      </c>
      <c r="B14" s="390">
        <v>44620</v>
      </c>
      <c r="C14" s="407"/>
      <c r="D14" s="408" t="s">
        <v>114</v>
      </c>
      <c r="E14" s="409" t="s">
        <v>591</v>
      </c>
      <c r="F14" s="310">
        <v>2360</v>
      </c>
      <c r="G14" s="310">
        <v>2230</v>
      </c>
      <c r="H14" s="409">
        <v>2230</v>
      </c>
      <c r="I14" s="410" t="s">
        <v>870</v>
      </c>
      <c r="J14" s="400" t="s">
        <v>924</v>
      </c>
      <c r="K14" s="400">
        <f t="shared" si="0"/>
        <v>-130</v>
      </c>
      <c r="L14" s="401">
        <f>(F14*-0.7)/100</f>
        <v>-16.52</v>
      </c>
      <c r="M14" s="402">
        <f t="shared" si="1"/>
        <v>-6.208474576271187E-2</v>
      </c>
      <c r="N14" s="400" t="s">
        <v>601</v>
      </c>
      <c r="O14" s="403">
        <v>44624</v>
      </c>
      <c r="P14" s="401"/>
      <c r="Q14" s="246"/>
      <c r="R14" s="246" t="s">
        <v>590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2.75" customHeight="1">
      <c r="A15" s="419">
        <v>6</v>
      </c>
      <c r="B15" s="390">
        <v>44620</v>
      </c>
      <c r="C15" s="420"/>
      <c r="D15" s="421" t="s">
        <v>124</v>
      </c>
      <c r="E15" s="422" t="s">
        <v>591</v>
      </c>
      <c r="F15" s="419">
        <v>715</v>
      </c>
      <c r="G15" s="419">
        <v>675</v>
      </c>
      <c r="H15" s="422">
        <f>(675+738.5)/2</f>
        <v>706.75</v>
      </c>
      <c r="I15" s="423" t="s">
        <v>871</v>
      </c>
      <c r="J15" s="400" t="s">
        <v>955</v>
      </c>
      <c r="K15" s="400">
        <f t="shared" si="0"/>
        <v>-8.25</v>
      </c>
      <c r="L15" s="401">
        <f>(F15*-0.4)/100</f>
        <v>-2.86</v>
      </c>
      <c r="M15" s="402">
        <f t="shared" si="1"/>
        <v>-1.5538461538461537E-2</v>
      </c>
      <c r="N15" s="400" t="s">
        <v>601</v>
      </c>
      <c r="O15" s="403">
        <v>44628</v>
      </c>
      <c r="P15" s="424"/>
      <c r="Q15" s="246"/>
      <c r="R15" s="246" t="s">
        <v>590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10">
        <v>7</v>
      </c>
      <c r="B16" s="390">
        <v>44620</v>
      </c>
      <c r="C16" s="407"/>
      <c r="D16" s="408" t="s">
        <v>39</v>
      </c>
      <c r="E16" s="409" t="s">
        <v>591</v>
      </c>
      <c r="F16" s="310">
        <v>925</v>
      </c>
      <c r="G16" s="310">
        <v>860</v>
      </c>
      <c r="H16" s="409">
        <v>860</v>
      </c>
      <c r="I16" s="410" t="s">
        <v>872</v>
      </c>
      <c r="J16" s="400" t="s">
        <v>925</v>
      </c>
      <c r="K16" s="400">
        <f t="shared" si="0"/>
        <v>-65</v>
      </c>
      <c r="L16" s="401">
        <f t="shared" ref="L16:L22" si="2">(F16*-0.7)/100</f>
        <v>-6.4749999999999996</v>
      </c>
      <c r="M16" s="402">
        <f t="shared" si="1"/>
        <v>-7.7270270270270267E-2</v>
      </c>
      <c r="N16" s="400" t="s">
        <v>601</v>
      </c>
      <c r="O16" s="403">
        <v>44624</v>
      </c>
      <c r="P16" s="401"/>
      <c r="Q16" s="246"/>
      <c r="R16" s="246" t="s">
        <v>590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428">
        <v>8</v>
      </c>
      <c r="B17" s="443">
        <v>44622</v>
      </c>
      <c r="C17" s="444"/>
      <c r="D17" s="445" t="s">
        <v>75</v>
      </c>
      <c r="E17" s="446" t="s">
        <v>591</v>
      </c>
      <c r="F17" s="428">
        <v>669</v>
      </c>
      <c r="G17" s="428">
        <v>618</v>
      </c>
      <c r="H17" s="446">
        <v>707.5</v>
      </c>
      <c r="I17" s="447" t="s">
        <v>888</v>
      </c>
      <c r="J17" s="416" t="s">
        <v>1049</v>
      </c>
      <c r="K17" s="416">
        <f t="shared" si="0"/>
        <v>38.5</v>
      </c>
      <c r="L17" s="413">
        <f t="shared" si="2"/>
        <v>-4.6829999999999998</v>
      </c>
      <c r="M17" s="417">
        <f t="shared" si="1"/>
        <v>5.0548579970104632E-2</v>
      </c>
      <c r="N17" s="416" t="s">
        <v>589</v>
      </c>
      <c r="O17" s="418">
        <v>44635</v>
      </c>
      <c r="P17" s="413"/>
      <c r="Q17" s="246"/>
      <c r="R17" s="246" t="s">
        <v>590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85">
        <v>9</v>
      </c>
      <c r="B18" s="378">
        <v>44623</v>
      </c>
      <c r="C18" s="448"/>
      <c r="D18" s="449" t="s">
        <v>43</v>
      </c>
      <c r="E18" s="450" t="s">
        <v>591</v>
      </c>
      <c r="F18" s="285">
        <v>1997.5</v>
      </c>
      <c r="G18" s="285">
        <v>1870</v>
      </c>
      <c r="H18" s="450">
        <v>2115</v>
      </c>
      <c r="I18" s="451" t="s">
        <v>896</v>
      </c>
      <c r="J18" s="396" t="s">
        <v>1050</v>
      </c>
      <c r="K18" s="396">
        <f t="shared" si="0"/>
        <v>117.5</v>
      </c>
      <c r="L18" s="397">
        <f t="shared" si="2"/>
        <v>-13.9825</v>
      </c>
      <c r="M18" s="398">
        <f t="shared" si="1"/>
        <v>5.1823529411764706E-2</v>
      </c>
      <c r="N18" s="396" t="s">
        <v>589</v>
      </c>
      <c r="O18" s="399">
        <v>44636</v>
      </c>
      <c r="P18" s="396"/>
      <c r="Q18" s="246"/>
      <c r="R18" s="246" t="s">
        <v>590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28">
        <v>10</v>
      </c>
      <c r="B19" s="443">
        <v>44627</v>
      </c>
      <c r="C19" s="444"/>
      <c r="D19" s="445" t="s">
        <v>206</v>
      </c>
      <c r="E19" s="446" t="s">
        <v>591</v>
      </c>
      <c r="F19" s="428">
        <v>1070</v>
      </c>
      <c r="G19" s="428">
        <v>990</v>
      </c>
      <c r="H19" s="446">
        <v>1132.5</v>
      </c>
      <c r="I19" s="447" t="s">
        <v>941</v>
      </c>
      <c r="J19" s="416" t="s">
        <v>986</v>
      </c>
      <c r="K19" s="416">
        <f t="shared" si="0"/>
        <v>62.5</v>
      </c>
      <c r="L19" s="413">
        <f t="shared" si="2"/>
        <v>-7.49</v>
      </c>
      <c r="M19" s="417">
        <f t="shared" si="1"/>
        <v>5.1411214953271028E-2</v>
      </c>
      <c r="N19" s="416" t="s">
        <v>589</v>
      </c>
      <c r="O19" s="418">
        <v>44629</v>
      </c>
      <c r="P19" s="413"/>
      <c r="Q19" s="246"/>
      <c r="R19" s="246" t="s">
        <v>590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33">
        <v>11</v>
      </c>
      <c r="B20" s="434">
        <v>44627</v>
      </c>
      <c r="C20" s="435"/>
      <c r="D20" s="436" t="s">
        <v>488</v>
      </c>
      <c r="E20" s="437" t="s">
        <v>591</v>
      </c>
      <c r="F20" s="433">
        <v>146.5</v>
      </c>
      <c r="G20" s="433">
        <v>135</v>
      </c>
      <c r="H20" s="437">
        <v>153.5</v>
      </c>
      <c r="I20" s="438" t="s">
        <v>869</v>
      </c>
      <c r="J20" s="439" t="s">
        <v>1006</v>
      </c>
      <c r="K20" s="439">
        <f t="shared" si="0"/>
        <v>7</v>
      </c>
      <c r="L20" s="440">
        <f t="shared" si="2"/>
        <v>-1.0255000000000001</v>
      </c>
      <c r="M20" s="441">
        <f t="shared" si="1"/>
        <v>4.0781569965870304E-2</v>
      </c>
      <c r="N20" s="439" t="s">
        <v>589</v>
      </c>
      <c r="O20" s="442">
        <v>44630</v>
      </c>
      <c r="P20" s="439">
        <f>VLOOKUP(D20,'MidCap Intra'!B16:C571,2,0)</f>
        <v>138.85</v>
      </c>
      <c r="Q20" s="246"/>
      <c r="R20" s="246" t="s">
        <v>590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85">
        <v>12</v>
      </c>
      <c r="B21" s="378">
        <v>44627</v>
      </c>
      <c r="C21" s="448"/>
      <c r="D21" s="449" t="s">
        <v>186</v>
      </c>
      <c r="E21" s="450" t="s">
        <v>591</v>
      </c>
      <c r="F21" s="285">
        <v>2280</v>
      </c>
      <c r="G21" s="285">
        <v>2170</v>
      </c>
      <c r="H21" s="450">
        <v>2410</v>
      </c>
      <c r="I21" s="451" t="s">
        <v>942</v>
      </c>
      <c r="J21" s="396" t="s">
        <v>1009</v>
      </c>
      <c r="K21" s="396">
        <f t="shared" si="0"/>
        <v>130</v>
      </c>
      <c r="L21" s="397">
        <f t="shared" si="2"/>
        <v>-15.96</v>
      </c>
      <c r="M21" s="398">
        <f t="shared" si="1"/>
        <v>5.001754385964912E-2</v>
      </c>
      <c r="N21" s="396" t="s">
        <v>589</v>
      </c>
      <c r="O21" s="399">
        <v>44631</v>
      </c>
      <c r="P21" s="396"/>
      <c r="Q21" s="246"/>
      <c r="R21" s="246" t="s">
        <v>590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428">
        <v>13</v>
      </c>
      <c r="B22" s="443">
        <v>44629</v>
      </c>
      <c r="C22" s="444"/>
      <c r="D22" s="445" t="s">
        <v>136</v>
      </c>
      <c r="E22" s="446" t="s">
        <v>591</v>
      </c>
      <c r="F22" s="428">
        <v>733</v>
      </c>
      <c r="G22" s="428">
        <v>690</v>
      </c>
      <c r="H22" s="446">
        <v>777</v>
      </c>
      <c r="I22" s="447" t="s">
        <v>991</v>
      </c>
      <c r="J22" s="416" t="s">
        <v>1069</v>
      </c>
      <c r="K22" s="416">
        <f t="shared" si="0"/>
        <v>44</v>
      </c>
      <c r="L22" s="413">
        <f t="shared" si="2"/>
        <v>-5.1310000000000002</v>
      </c>
      <c r="M22" s="417">
        <f t="shared" si="1"/>
        <v>5.3027285129604362E-2</v>
      </c>
      <c r="N22" s="416" t="s">
        <v>589</v>
      </c>
      <c r="O22" s="418">
        <v>44637</v>
      </c>
      <c r="P22" s="416"/>
      <c r="Q22" s="246"/>
      <c r="R22" s="246" t="s">
        <v>590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s="247" customFormat="1" ht="13.9" customHeight="1">
      <c r="A23" s="251">
        <v>14</v>
      </c>
      <c r="B23" s="248">
        <v>44637</v>
      </c>
      <c r="C23" s="362"/>
      <c r="D23" s="347" t="s">
        <v>532</v>
      </c>
      <c r="E23" s="348" t="s">
        <v>591</v>
      </c>
      <c r="F23" s="251" t="s">
        <v>1068</v>
      </c>
      <c r="G23" s="251">
        <v>1090</v>
      </c>
      <c r="H23" s="348"/>
      <c r="I23" s="349" t="s">
        <v>854</v>
      </c>
      <c r="J23" s="302" t="s">
        <v>592</v>
      </c>
      <c r="K23" s="302"/>
      <c r="L23" s="303"/>
      <c r="M23" s="304"/>
      <c r="N23" s="302"/>
      <c r="O23" s="339"/>
      <c r="P23" s="302">
        <f>VLOOKUP(D23,'MidCap Intra'!B19:C574,2,0)</f>
        <v>1153.8499999999999</v>
      </c>
      <c r="Q23" s="246"/>
      <c r="R23" s="246" t="s">
        <v>590</v>
      </c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</row>
    <row r="24" spans="1:38" s="247" customFormat="1" ht="13.9" customHeight="1">
      <c r="A24" s="251">
        <v>15</v>
      </c>
      <c r="B24" s="248">
        <v>44641</v>
      </c>
      <c r="C24" s="362"/>
      <c r="D24" s="347" t="s">
        <v>281</v>
      </c>
      <c r="E24" s="348" t="s">
        <v>591</v>
      </c>
      <c r="F24" s="251" t="s">
        <v>1095</v>
      </c>
      <c r="G24" s="251">
        <v>1530</v>
      </c>
      <c r="H24" s="348"/>
      <c r="I24" s="349" t="s">
        <v>1096</v>
      </c>
      <c r="J24" s="302" t="s">
        <v>592</v>
      </c>
      <c r="K24" s="302"/>
      <c r="L24" s="303"/>
      <c r="M24" s="304"/>
      <c r="N24" s="302"/>
      <c r="O24" s="339"/>
      <c r="P24" s="302">
        <f>VLOOKUP(D24,'MidCap Intra'!B20:C575,2,0)</f>
        <v>1570.6</v>
      </c>
      <c r="Q24" s="246"/>
      <c r="R24" s="246" t="s">
        <v>590</v>
      </c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</row>
    <row r="25" spans="1:38" s="247" customFormat="1" ht="13.9" customHeight="1">
      <c r="A25" s="310">
        <v>16</v>
      </c>
      <c r="B25" s="390">
        <v>44641</v>
      </c>
      <c r="C25" s="407"/>
      <c r="D25" s="408" t="s">
        <v>477</v>
      </c>
      <c r="E25" s="409" t="s">
        <v>591</v>
      </c>
      <c r="F25" s="310">
        <v>121.5</v>
      </c>
      <c r="G25" s="310">
        <v>115</v>
      </c>
      <c r="H25" s="409">
        <v>115</v>
      </c>
      <c r="I25" s="410">
        <v>135</v>
      </c>
      <c r="J25" s="400" t="s">
        <v>1051</v>
      </c>
      <c r="K25" s="400">
        <f t="shared" ref="K25" si="3">H25-F25</f>
        <v>-6.5</v>
      </c>
      <c r="L25" s="401">
        <f t="shared" ref="L25" si="4">(F25*-0.7)/100</f>
        <v>-0.85049999999999992</v>
      </c>
      <c r="M25" s="402">
        <f t="shared" ref="M25" si="5">(K25+L25)/F25</f>
        <v>-6.0497942386831281E-2</v>
      </c>
      <c r="N25" s="400" t="s">
        <v>601</v>
      </c>
      <c r="O25" s="403">
        <v>44648</v>
      </c>
      <c r="P25" s="401"/>
      <c r="Q25" s="246"/>
      <c r="R25" s="246" t="s">
        <v>590</v>
      </c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</row>
    <row r="26" spans="1:38" s="247" customFormat="1" ht="13.9" customHeight="1">
      <c r="A26" s="285">
        <v>17</v>
      </c>
      <c r="B26" s="378">
        <v>44642</v>
      </c>
      <c r="C26" s="448"/>
      <c r="D26" s="449" t="s">
        <v>131</v>
      </c>
      <c r="E26" s="450" t="s">
        <v>591</v>
      </c>
      <c r="F26" s="285">
        <v>1795</v>
      </c>
      <c r="G26" s="285">
        <v>1680</v>
      </c>
      <c r="H26" s="450">
        <v>1900</v>
      </c>
      <c r="I26" s="451" t="s">
        <v>1111</v>
      </c>
      <c r="J26" s="416" t="s">
        <v>1154</v>
      </c>
      <c r="K26" s="416">
        <f>H26-F26</f>
        <v>105</v>
      </c>
      <c r="L26" s="413">
        <f>(F26*-0.7)/100</f>
        <v>-12.565</v>
      </c>
      <c r="M26" s="417">
        <f>(K26+L26)/F26</f>
        <v>5.1495821727019497E-2</v>
      </c>
      <c r="N26" s="416" t="s">
        <v>589</v>
      </c>
      <c r="O26" s="357">
        <v>44645</v>
      </c>
      <c r="P26" s="350"/>
      <c r="Q26" s="246"/>
      <c r="R26" s="246" t="s">
        <v>590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</row>
    <row r="27" spans="1:38" s="247" customFormat="1" ht="13.9" customHeight="1">
      <c r="A27" s="251">
        <v>18</v>
      </c>
      <c r="B27" s="339">
        <v>44645</v>
      </c>
      <c r="C27" s="362"/>
      <c r="D27" s="347" t="s">
        <v>497</v>
      </c>
      <c r="E27" s="348" t="s">
        <v>591</v>
      </c>
      <c r="F27" s="251" t="s">
        <v>1164</v>
      </c>
      <c r="G27" s="251">
        <v>125</v>
      </c>
      <c r="H27" s="348"/>
      <c r="I27" s="349" t="s">
        <v>1165</v>
      </c>
      <c r="J27" s="302" t="s">
        <v>592</v>
      </c>
      <c r="K27" s="302"/>
      <c r="L27" s="303"/>
      <c r="M27" s="304"/>
      <c r="N27" s="302"/>
      <c r="O27" s="339"/>
      <c r="P27" s="302">
        <f>VLOOKUP(D27,'MidCap Intra'!B23:C578,2,0)</f>
        <v>133.25</v>
      </c>
      <c r="Q27" s="246"/>
      <c r="R27" s="246" t="s">
        <v>590</v>
      </c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</row>
    <row r="28" spans="1:38" s="247" customFormat="1" ht="13.9" customHeight="1">
      <c r="A28" s="433">
        <v>19</v>
      </c>
      <c r="B28" s="434">
        <v>44645</v>
      </c>
      <c r="C28" s="435"/>
      <c r="D28" s="436" t="s">
        <v>43</v>
      </c>
      <c r="E28" s="437" t="s">
        <v>591</v>
      </c>
      <c r="F28" s="433">
        <v>2050</v>
      </c>
      <c r="G28" s="433">
        <v>1890</v>
      </c>
      <c r="H28" s="437">
        <v>2130</v>
      </c>
      <c r="I28" s="438" t="s">
        <v>1169</v>
      </c>
      <c r="J28" s="439" t="s">
        <v>1247</v>
      </c>
      <c r="K28" s="439">
        <f t="shared" ref="K28" si="6">H28-F28</f>
        <v>80</v>
      </c>
      <c r="L28" s="440">
        <f t="shared" ref="L28" si="7">(F28*-0.7)/100</f>
        <v>-14.35</v>
      </c>
      <c r="M28" s="441">
        <f t="shared" ref="M28" si="8">(K28+L28)/F28</f>
        <v>3.202439024390244E-2</v>
      </c>
      <c r="N28" s="439" t="s">
        <v>589</v>
      </c>
      <c r="O28" s="442">
        <v>44649</v>
      </c>
      <c r="P28" s="439"/>
      <c r="Q28" s="246"/>
      <c r="R28" s="246" t="s">
        <v>590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6"/>
    </row>
    <row r="29" spans="1:38" s="247" customFormat="1" ht="13.9" customHeight="1">
      <c r="A29" s="285">
        <v>20</v>
      </c>
      <c r="B29" s="378">
        <v>44649</v>
      </c>
      <c r="C29" s="448"/>
      <c r="D29" s="449" t="s">
        <v>415</v>
      </c>
      <c r="E29" s="450" t="s">
        <v>591</v>
      </c>
      <c r="F29" s="285">
        <v>421</v>
      </c>
      <c r="G29" s="285">
        <v>387</v>
      </c>
      <c r="H29" s="450">
        <v>444.5</v>
      </c>
      <c r="I29" s="451" t="s">
        <v>1245</v>
      </c>
      <c r="J29" s="416" t="s">
        <v>1246</v>
      </c>
      <c r="K29" s="416">
        <f>H29-F29</f>
        <v>23.5</v>
      </c>
      <c r="L29" s="413">
        <f>(F29*-0.07)/100</f>
        <v>-0.29470000000000002</v>
      </c>
      <c r="M29" s="417">
        <f>(K29+L29)/F29</f>
        <v>5.5119477434679334E-2</v>
      </c>
      <c r="N29" s="416" t="s">
        <v>589</v>
      </c>
      <c r="O29" s="357">
        <v>44649</v>
      </c>
      <c r="P29" s="350"/>
      <c r="Q29" s="246"/>
      <c r="R29" s="246" t="s">
        <v>590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46"/>
      <c r="AJ29" s="246"/>
      <c r="AK29" s="246"/>
      <c r="AL29" s="246"/>
    </row>
    <row r="30" spans="1:38" ht="13.9" customHeight="1">
      <c r="A30" s="363"/>
      <c r="B30" s="364"/>
      <c r="C30" s="365"/>
      <c r="D30" s="366"/>
      <c r="E30" s="367"/>
      <c r="F30" s="363"/>
      <c r="G30" s="363"/>
      <c r="H30" s="367"/>
      <c r="I30" s="368"/>
      <c r="J30" s="369"/>
      <c r="K30" s="363"/>
      <c r="L30" s="364"/>
      <c r="M30" s="365"/>
      <c r="N30" s="366"/>
      <c r="O30" s="367"/>
      <c r="P30" s="302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4.25" customHeight="1">
      <c r="A31" s="107"/>
      <c r="B31" s="108"/>
      <c r="C31" s="109"/>
      <c r="D31" s="110"/>
      <c r="E31" s="111"/>
      <c r="F31" s="111"/>
      <c r="H31" s="111"/>
      <c r="I31" s="112"/>
      <c r="J31" s="113"/>
      <c r="K31" s="113"/>
      <c r="L31" s="114"/>
      <c r="M31" s="115"/>
      <c r="N31" s="116"/>
      <c r="O31" s="117"/>
      <c r="P31" s="11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4.25" customHeight="1">
      <c r="A32" s="107"/>
      <c r="B32" s="108"/>
      <c r="C32" s="109"/>
      <c r="D32" s="110"/>
      <c r="E32" s="111"/>
      <c r="F32" s="111"/>
      <c r="G32" s="107"/>
      <c r="H32" s="111"/>
      <c r="I32" s="112"/>
      <c r="J32" s="113"/>
      <c r="K32" s="113"/>
      <c r="L32" s="114"/>
      <c r="M32" s="115"/>
      <c r="N32" s="116"/>
      <c r="O32" s="117"/>
      <c r="P32" s="118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19" t="s">
        <v>593</v>
      </c>
      <c r="B33" s="120"/>
      <c r="C33" s="121"/>
      <c r="D33" s="122"/>
      <c r="E33" s="123"/>
      <c r="F33" s="123"/>
      <c r="G33" s="123"/>
      <c r="H33" s="123"/>
      <c r="I33" s="123"/>
      <c r="J33" s="124"/>
      <c r="K33" s="123"/>
      <c r="L33" s="125"/>
      <c r="M33" s="56"/>
      <c r="N33" s="124"/>
      <c r="O33" s="12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26" t="s">
        <v>594</v>
      </c>
      <c r="B34" s="119"/>
      <c r="C34" s="119"/>
      <c r="D34" s="119"/>
      <c r="E34" s="41"/>
      <c r="F34" s="127" t="s">
        <v>595</v>
      </c>
      <c r="G34" s="6"/>
      <c r="H34" s="6"/>
      <c r="I34" s="6"/>
      <c r="J34" s="128"/>
      <c r="K34" s="129"/>
      <c r="L34" s="129"/>
      <c r="M34" s="130"/>
      <c r="N34" s="1"/>
      <c r="O34" s="13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19" t="s">
        <v>596</v>
      </c>
      <c r="B35" s="119"/>
      <c r="C35" s="119"/>
      <c r="D35" s="119" t="s">
        <v>852</v>
      </c>
      <c r="E35" s="6"/>
      <c r="F35" s="127" t="s">
        <v>597</v>
      </c>
      <c r="G35" s="6"/>
      <c r="H35" s="6"/>
      <c r="I35" s="6"/>
      <c r="J35" s="128"/>
      <c r="K35" s="129"/>
      <c r="L35" s="129"/>
      <c r="M35" s="130"/>
      <c r="N35" s="1"/>
      <c r="O35" s="13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19"/>
      <c r="B36" s="119"/>
      <c r="C36" s="119"/>
      <c r="D36" s="119"/>
      <c r="E36" s="6"/>
      <c r="F36" s="6"/>
      <c r="G36" s="6"/>
      <c r="H36" s="6"/>
      <c r="I36" s="6"/>
      <c r="J36" s="132"/>
      <c r="K36" s="129"/>
      <c r="L36" s="129"/>
      <c r="M36" s="6"/>
      <c r="N36" s="133"/>
      <c r="O36" s="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"/>
      <c r="B37" s="134" t="s">
        <v>598</v>
      </c>
      <c r="C37" s="134"/>
      <c r="D37" s="134"/>
      <c r="E37" s="134"/>
      <c r="F37" s="135"/>
      <c r="G37" s="6"/>
      <c r="H37" s="6"/>
      <c r="I37" s="136"/>
      <c r="J37" s="137"/>
      <c r="K37" s="138"/>
      <c r="L37" s="137"/>
      <c r="M37" s="6"/>
      <c r="N37" s="1"/>
      <c r="O37" s="1"/>
      <c r="P37" s="1"/>
      <c r="R37" s="56"/>
      <c r="S37" s="1"/>
      <c r="T37" s="1"/>
      <c r="U37" s="1"/>
      <c r="V37" s="1"/>
      <c r="W37" s="1"/>
      <c r="X37" s="1"/>
      <c r="Y37" s="1"/>
      <c r="Z37" s="1"/>
    </row>
    <row r="38" spans="1:38" ht="38.25" customHeight="1">
      <c r="A38" s="95" t="s">
        <v>16</v>
      </c>
      <c r="B38" s="96" t="s">
        <v>566</v>
      </c>
      <c r="C38" s="98"/>
      <c r="D38" s="97" t="s">
        <v>577</v>
      </c>
      <c r="E38" s="96" t="s">
        <v>578</v>
      </c>
      <c r="F38" s="96" t="s">
        <v>579</v>
      </c>
      <c r="G38" s="96" t="s">
        <v>599</v>
      </c>
      <c r="H38" s="96" t="s">
        <v>581</v>
      </c>
      <c r="I38" s="96" t="s">
        <v>582</v>
      </c>
      <c r="J38" s="96" t="s">
        <v>583</v>
      </c>
      <c r="K38" s="96" t="s">
        <v>600</v>
      </c>
      <c r="L38" s="140" t="s">
        <v>585</v>
      </c>
      <c r="M38" s="98" t="s">
        <v>586</v>
      </c>
      <c r="N38" s="95" t="s">
        <v>587</v>
      </c>
      <c r="O38" s="309" t="s">
        <v>588</v>
      </c>
      <c r="P38" s="282"/>
      <c r="Q38" s="1"/>
      <c r="R38" s="306"/>
      <c r="S38" s="306"/>
      <c r="T38" s="306"/>
      <c r="U38" s="295"/>
      <c r="V38" s="295"/>
      <c r="W38" s="295"/>
      <c r="X38" s="295"/>
      <c r="Y38" s="295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s="257" customFormat="1" ht="15" customHeight="1">
      <c r="A39" s="404">
        <v>1</v>
      </c>
      <c r="B39" s="378">
        <v>44620</v>
      </c>
      <c r="C39" s="405"/>
      <c r="D39" s="406" t="s">
        <v>66</v>
      </c>
      <c r="E39" s="285" t="s">
        <v>591</v>
      </c>
      <c r="F39" s="285">
        <v>1812.5</v>
      </c>
      <c r="G39" s="285">
        <v>1750</v>
      </c>
      <c r="H39" s="285">
        <v>1862</v>
      </c>
      <c r="I39" s="285" t="s">
        <v>876</v>
      </c>
      <c r="J39" s="396" t="s">
        <v>956</v>
      </c>
      <c r="K39" s="396">
        <f t="shared" ref="K39:K57" si="9">H39-F39</f>
        <v>49.5</v>
      </c>
      <c r="L39" s="397">
        <f>(F39*-0.7)/100</f>
        <v>-12.6875</v>
      </c>
      <c r="M39" s="398">
        <v>0.01</v>
      </c>
      <c r="N39" s="396" t="s">
        <v>589</v>
      </c>
      <c r="O39" s="418">
        <v>44628</v>
      </c>
      <c r="P39" s="307"/>
      <c r="Q39" s="307"/>
      <c r="R39" s="308" t="s">
        <v>590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404">
        <v>2</v>
      </c>
      <c r="B40" s="378">
        <v>44622</v>
      </c>
      <c r="C40" s="405"/>
      <c r="D40" s="406" t="s">
        <v>889</v>
      </c>
      <c r="E40" s="285" t="s">
        <v>591</v>
      </c>
      <c r="F40" s="285">
        <v>642</v>
      </c>
      <c r="G40" s="285">
        <v>618</v>
      </c>
      <c r="H40" s="285">
        <v>661</v>
      </c>
      <c r="I40" s="285" t="s">
        <v>890</v>
      </c>
      <c r="J40" s="396" t="s">
        <v>913</v>
      </c>
      <c r="K40" s="396">
        <f t="shared" si="9"/>
        <v>19</v>
      </c>
      <c r="L40" s="397">
        <f>(F40*-0.7)/100</f>
        <v>-4.4939999999999998</v>
      </c>
      <c r="M40" s="398">
        <f t="shared" ref="M40:M60" si="10">(K40+L40)/F40</f>
        <v>2.2595015576323988E-2</v>
      </c>
      <c r="N40" s="396" t="s">
        <v>589</v>
      </c>
      <c r="O40" s="399">
        <v>44620</v>
      </c>
      <c r="P40" s="307"/>
      <c r="Q40" s="307"/>
      <c r="R40" s="308" t="s">
        <v>1008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57" customFormat="1" ht="15" customHeight="1">
      <c r="A41" s="414">
        <v>3</v>
      </c>
      <c r="B41" s="390">
        <v>44623</v>
      </c>
      <c r="C41" s="411"/>
      <c r="D41" s="415" t="s">
        <v>250</v>
      </c>
      <c r="E41" s="310" t="s">
        <v>591</v>
      </c>
      <c r="F41" s="310">
        <v>411</v>
      </c>
      <c r="G41" s="310">
        <v>398</v>
      </c>
      <c r="H41" s="310">
        <v>398</v>
      </c>
      <c r="I41" s="310" t="s">
        <v>897</v>
      </c>
      <c r="J41" s="400" t="s">
        <v>931</v>
      </c>
      <c r="K41" s="400">
        <f t="shared" si="9"/>
        <v>-13</v>
      </c>
      <c r="L41" s="401">
        <f t="shared" ref="L41:L48" si="11">(F41*-0.07)/100</f>
        <v>-0.28770000000000001</v>
      </c>
      <c r="M41" s="402">
        <f t="shared" si="10"/>
        <v>-3.2330170316301698E-2</v>
      </c>
      <c r="N41" s="400" t="s">
        <v>601</v>
      </c>
      <c r="O41" s="403">
        <v>44624</v>
      </c>
      <c r="P41" s="307"/>
      <c r="Q41" s="307"/>
      <c r="R41" s="308" t="s">
        <v>1008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5"/>
      <c r="AJ41" s="294"/>
      <c r="AK41" s="294"/>
      <c r="AL41" s="294"/>
    </row>
    <row r="42" spans="1:38" s="257" customFormat="1" ht="15" customHeight="1">
      <c r="A42" s="414">
        <v>4</v>
      </c>
      <c r="B42" s="390">
        <v>44623</v>
      </c>
      <c r="C42" s="411"/>
      <c r="D42" s="415" t="s">
        <v>81</v>
      </c>
      <c r="E42" s="310" t="s">
        <v>591</v>
      </c>
      <c r="F42" s="310">
        <v>3405</v>
      </c>
      <c r="G42" s="310">
        <v>3290</v>
      </c>
      <c r="H42" s="310">
        <v>3290</v>
      </c>
      <c r="I42" s="310" t="s">
        <v>898</v>
      </c>
      <c r="J42" s="400" t="s">
        <v>953</v>
      </c>
      <c r="K42" s="400">
        <f t="shared" si="9"/>
        <v>-115</v>
      </c>
      <c r="L42" s="401">
        <f t="shared" si="11"/>
        <v>-2.3835000000000002</v>
      </c>
      <c r="M42" s="402">
        <f t="shared" si="10"/>
        <v>-3.4473861967694565E-2</v>
      </c>
      <c r="N42" s="400" t="s">
        <v>601</v>
      </c>
      <c r="O42" s="403">
        <v>44627</v>
      </c>
      <c r="P42" s="307"/>
      <c r="Q42" s="307"/>
      <c r="R42" s="308" t="s">
        <v>590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5"/>
      <c r="AJ42" s="294"/>
      <c r="AK42" s="294"/>
      <c r="AL42" s="294"/>
    </row>
    <row r="43" spans="1:38" s="257" customFormat="1" ht="15" customHeight="1">
      <c r="A43" s="414">
        <v>5</v>
      </c>
      <c r="B43" s="390">
        <v>44623</v>
      </c>
      <c r="C43" s="411"/>
      <c r="D43" s="415" t="s">
        <v>145</v>
      </c>
      <c r="E43" s="310" t="s">
        <v>591</v>
      </c>
      <c r="F43" s="310">
        <v>1775</v>
      </c>
      <c r="G43" s="310">
        <v>1730</v>
      </c>
      <c r="H43" s="310">
        <v>1730</v>
      </c>
      <c r="I43" s="310" t="s">
        <v>899</v>
      </c>
      <c r="J43" s="400" t="s">
        <v>930</v>
      </c>
      <c r="K43" s="400">
        <f t="shared" si="9"/>
        <v>-45</v>
      </c>
      <c r="L43" s="401">
        <f t="shared" si="11"/>
        <v>-1.2425000000000002</v>
      </c>
      <c r="M43" s="402">
        <f t="shared" si="10"/>
        <v>-2.6052112676056338E-2</v>
      </c>
      <c r="N43" s="400" t="s">
        <v>601</v>
      </c>
      <c r="O43" s="403">
        <v>44624</v>
      </c>
      <c r="P43" s="307"/>
      <c r="Q43" s="307"/>
      <c r="R43" s="308" t="s">
        <v>590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5"/>
      <c r="AJ43" s="294"/>
      <c r="AK43" s="294"/>
      <c r="AL43" s="294"/>
    </row>
    <row r="44" spans="1:38" s="257" customFormat="1" ht="15" customHeight="1">
      <c r="A44" s="414">
        <v>6</v>
      </c>
      <c r="B44" s="390">
        <v>44624</v>
      </c>
      <c r="C44" s="411"/>
      <c r="D44" s="415" t="s">
        <v>449</v>
      </c>
      <c r="E44" s="310" t="s">
        <v>591</v>
      </c>
      <c r="F44" s="310">
        <v>364</v>
      </c>
      <c r="G44" s="310">
        <v>354</v>
      </c>
      <c r="H44" s="310">
        <v>354</v>
      </c>
      <c r="I44" s="310" t="s">
        <v>926</v>
      </c>
      <c r="J44" s="400" t="s">
        <v>929</v>
      </c>
      <c r="K44" s="400">
        <f t="shared" si="9"/>
        <v>-10</v>
      </c>
      <c r="L44" s="401">
        <f t="shared" si="11"/>
        <v>-0.25480000000000003</v>
      </c>
      <c r="M44" s="402">
        <f t="shared" si="10"/>
        <v>-2.8172527472527471E-2</v>
      </c>
      <c r="N44" s="400" t="s">
        <v>601</v>
      </c>
      <c r="O44" s="403">
        <v>44624</v>
      </c>
      <c r="P44" s="307"/>
      <c r="Q44" s="307"/>
      <c r="R44" s="308" t="s">
        <v>590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5"/>
      <c r="AJ44" s="294"/>
      <c r="AK44" s="294"/>
      <c r="AL44" s="294"/>
    </row>
    <row r="45" spans="1:38" s="257" customFormat="1" ht="15" customHeight="1">
      <c r="A45" s="404">
        <v>7</v>
      </c>
      <c r="B45" s="378">
        <v>44624</v>
      </c>
      <c r="C45" s="405"/>
      <c r="D45" s="406" t="s">
        <v>51</v>
      </c>
      <c r="E45" s="285" t="s">
        <v>591</v>
      </c>
      <c r="F45" s="285">
        <v>288.5</v>
      </c>
      <c r="G45" s="285">
        <v>278</v>
      </c>
      <c r="H45" s="285">
        <v>295.5</v>
      </c>
      <c r="I45" s="285" t="s">
        <v>927</v>
      </c>
      <c r="J45" s="416" t="s">
        <v>928</v>
      </c>
      <c r="K45" s="416">
        <f t="shared" si="9"/>
        <v>7</v>
      </c>
      <c r="L45" s="413">
        <f t="shared" si="11"/>
        <v>-0.20194999999999999</v>
      </c>
      <c r="M45" s="417">
        <f t="shared" si="10"/>
        <v>2.3563431542461006E-2</v>
      </c>
      <c r="N45" s="416" t="s">
        <v>589</v>
      </c>
      <c r="O45" s="418">
        <v>44624</v>
      </c>
      <c r="P45" s="307"/>
      <c r="Q45" s="307"/>
      <c r="R45" s="308" t="s">
        <v>590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5"/>
      <c r="AJ45" s="294"/>
      <c r="AK45" s="294"/>
      <c r="AL45" s="294"/>
    </row>
    <row r="46" spans="1:38" s="257" customFormat="1" ht="15" customHeight="1">
      <c r="A46" s="414">
        <v>8</v>
      </c>
      <c r="B46" s="390">
        <v>44624</v>
      </c>
      <c r="C46" s="411"/>
      <c r="D46" s="415" t="s">
        <v>131</v>
      </c>
      <c r="E46" s="310" t="s">
        <v>591</v>
      </c>
      <c r="F46" s="310">
        <v>1730</v>
      </c>
      <c r="G46" s="310">
        <v>1675</v>
      </c>
      <c r="H46" s="310">
        <v>1675</v>
      </c>
      <c r="I46" s="310" t="s">
        <v>938</v>
      </c>
      <c r="J46" s="400" t="s">
        <v>951</v>
      </c>
      <c r="K46" s="400">
        <f t="shared" si="9"/>
        <v>-55</v>
      </c>
      <c r="L46" s="401">
        <f t="shared" si="11"/>
        <v>-1.2110000000000001</v>
      </c>
      <c r="M46" s="402">
        <f t="shared" si="10"/>
        <v>-3.2491907514450864E-2</v>
      </c>
      <c r="N46" s="400" t="s">
        <v>601</v>
      </c>
      <c r="O46" s="403">
        <v>44627</v>
      </c>
      <c r="P46" s="307"/>
      <c r="Q46" s="307"/>
      <c r="R46" s="308" t="s">
        <v>590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5"/>
      <c r="AJ46" s="294"/>
      <c r="AK46" s="294"/>
      <c r="AL46" s="294"/>
    </row>
    <row r="47" spans="1:38" s="257" customFormat="1" ht="15" customHeight="1">
      <c r="A47" s="414">
        <v>9</v>
      </c>
      <c r="B47" s="390">
        <v>44624</v>
      </c>
      <c r="C47" s="411"/>
      <c r="D47" s="415" t="s">
        <v>940</v>
      </c>
      <c r="E47" s="310" t="s">
        <v>591</v>
      </c>
      <c r="F47" s="310">
        <v>6650</v>
      </c>
      <c r="G47" s="310">
        <v>6490</v>
      </c>
      <c r="H47" s="310">
        <v>6490</v>
      </c>
      <c r="I47" s="310" t="s">
        <v>939</v>
      </c>
      <c r="J47" s="400" t="s">
        <v>952</v>
      </c>
      <c r="K47" s="400">
        <f t="shared" si="9"/>
        <v>-160</v>
      </c>
      <c r="L47" s="401">
        <f t="shared" si="11"/>
        <v>-4.6550000000000002</v>
      </c>
      <c r="M47" s="402">
        <f t="shared" si="10"/>
        <v>-2.476015037593985E-2</v>
      </c>
      <c r="N47" s="400" t="s">
        <v>601</v>
      </c>
      <c r="O47" s="403">
        <v>44627</v>
      </c>
      <c r="P47" s="307"/>
      <c r="Q47" s="307"/>
      <c r="R47" s="308" t="s">
        <v>590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05"/>
      <c r="AJ47" s="294"/>
      <c r="AK47" s="294"/>
      <c r="AL47" s="294"/>
    </row>
    <row r="48" spans="1:38" s="257" customFormat="1" ht="15" customHeight="1">
      <c r="A48" s="425">
        <v>10</v>
      </c>
      <c r="B48" s="378">
        <v>44627</v>
      </c>
      <c r="C48" s="426"/>
      <c r="D48" s="427" t="s">
        <v>491</v>
      </c>
      <c r="E48" s="428" t="s">
        <v>591</v>
      </c>
      <c r="F48" s="428">
        <v>1520</v>
      </c>
      <c r="G48" s="428">
        <v>1460</v>
      </c>
      <c r="H48" s="428">
        <v>1537.5</v>
      </c>
      <c r="I48" s="428" t="s">
        <v>949</v>
      </c>
      <c r="J48" s="416" t="s">
        <v>950</v>
      </c>
      <c r="K48" s="416">
        <f t="shared" si="9"/>
        <v>17.5</v>
      </c>
      <c r="L48" s="413">
        <f t="shared" si="11"/>
        <v>-1.0640000000000001</v>
      </c>
      <c r="M48" s="417">
        <f t="shared" si="10"/>
        <v>1.0813157894736842E-2</v>
      </c>
      <c r="N48" s="416" t="s">
        <v>589</v>
      </c>
      <c r="O48" s="418">
        <v>44627</v>
      </c>
      <c r="P48" s="307"/>
      <c r="Q48" s="307"/>
      <c r="R48" s="308" t="s">
        <v>590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05"/>
      <c r="AJ48" s="294"/>
      <c r="AK48" s="294"/>
      <c r="AL48" s="294"/>
    </row>
    <row r="49" spans="1:38" s="257" customFormat="1" ht="15" customHeight="1">
      <c r="A49" s="404">
        <v>11</v>
      </c>
      <c r="B49" s="378">
        <v>44628</v>
      </c>
      <c r="C49" s="405"/>
      <c r="D49" s="406" t="s">
        <v>449</v>
      </c>
      <c r="E49" s="285" t="s">
        <v>591</v>
      </c>
      <c r="F49" s="285">
        <v>347.5</v>
      </c>
      <c r="G49" s="285">
        <v>337</v>
      </c>
      <c r="H49" s="285">
        <v>362</v>
      </c>
      <c r="I49" s="285" t="s">
        <v>963</v>
      </c>
      <c r="J49" s="416" t="s">
        <v>936</v>
      </c>
      <c r="K49" s="416">
        <f t="shared" si="9"/>
        <v>14.5</v>
      </c>
      <c r="L49" s="413">
        <f>(F49*-0.7)/100</f>
        <v>-2.4324999999999997</v>
      </c>
      <c r="M49" s="417">
        <f t="shared" si="10"/>
        <v>3.4726618705035975E-2</v>
      </c>
      <c r="N49" s="416" t="s">
        <v>589</v>
      </c>
      <c r="O49" s="418">
        <v>44630</v>
      </c>
      <c r="P49" s="307"/>
      <c r="Q49" s="307"/>
      <c r="R49" s="308" t="s">
        <v>1008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05"/>
      <c r="AJ49" s="294"/>
      <c r="AK49" s="294"/>
      <c r="AL49" s="294"/>
    </row>
    <row r="50" spans="1:38" s="257" customFormat="1" ht="15" customHeight="1">
      <c r="A50" s="404">
        <v>12</v>
      </c>
      <c r="B50" s="378">
        <v>44628</v>
      </c>
      <c r="C50" s="405"/>
      <c r="D50" s="406" t="s">
        <v>124</v>
      </c>
      <c r="E50" s="285" t="s">
        <v>591</v>
      </c>
      <c r="F50" s="285">
        <v>658.5</v>
      </c>
      <c r="G50" s="285">
        <v>640</v>
      </c>
      <c r="H50" s="285">
        <v>692.5</v>
      </c>
      <c r="I50" s="285" t="s">
        <v>969</v>
      </c>
      <c r="J50" s="416" t="s">
        <v>936</v>
      </c>
      <c r="K50" s="416">
        <f t="shared" si="9"/>
        <v>34</v>
      </c>
      <c r="L50" s="413">
        <f>(F50*-0.7)/100</f>
        <v>-4.6094999999999997</v>
      </c>
      <c r="M50" s="417">
        <f t="shared" si="10"/>
        <v>4.4632498101746396E-2</v>
      </c>
      <c r="N50" s="416" t="s">
        <v>589</v>
      </c>
      <c r="O50" s="418">
        <v>44630</v>
      </c>
      <c r="P50" s="307"/>
      <c r="Q50" s="307"/>
      <c r="R50" s="308" t="s">
        <v>590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305"/>
      <c r="AJ50" s="294"/>
      <c r="AK50" s="294"/>
      <c r="AL50" s="294"/>
    </row>
    <row r="51" spans="1:38" s="257" customFormat="1" ht="15" customHeight="1">
      <c r="A51" s="404">
        <v>13</v>
      </c>
      <c r="B51" s="378">
        <v>44628</v>
      </c>
      <c r="C51" s="405"/>
      <c r="D51" s="406" t="s">
        <v>188</v>
      </c>
      <c r="E51" s="285" t="s">
        <v>591</v>
      </c>
      <c r="F51" s="285">
        <v>1028</v>
      </c>
      <c r="G51" s="285">
        <v>997</v>
      </c>
      <c r="H51" s="285">
        <v>1056</v>
      </c>
      <c r="I51" s="285" t="s">
        <v>976</v>
      </c>
      <c r="J51" s="416" t="s">
        <v>936</v>
      </c>
      <c r="K51" s="416">
        <f t="shared" si="9"/>
        <v>28</v>
      </c>
      <c r="L51" s="413">
        <f>(F51*-0.7)/100</f>
        <v>-7.1959999999999988</v>
      </c>
      <c r="M51" s="417">
        <f t="shared" si="10"/>
        <v>2.0237354085603114E-2</v>
      </c>
      <c r="N51" s="416" t="s">
        <v>589</v>
      </c>
      <c r="O51" s="418">
        <v>44630</v>
      </c>
      <c r="P51" s="307"/>
      <c r="Q51" s="307"/>
      <c r="R51" s="308" t="s">
        <v>590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305"/>
      <c r="AJ51" s="294"/>
      <c r="AK51" s="294"/>
      <c r="AL51" s="294"/>
    </row>
    <row r="52" spans="1:38" s="257" customFormat="1" ht="15" customHeight="1">
      <c r="A52" s="404">
        <v>14</v>
      </c>
      <c r="B52" s="378">
        <v>44629</v>
      </c>
      <c r="C52" s="405"/>
      <c r="D52" s="406" t="s">
        <v>532</v>
      </c>
      <c r="E52" s="285" t="s">
        <v>591</v>
      </c>
      <c r="F52" s="285">
        <v>1132.5</v>
      </c>
      <c r="G52" s="285">
        <v>1097</v>
      </c>
      <c r="H52" s="285">
        <v>1154</v>
      </c>
      <c r="I52" s="285" t="s">
        <v>980</v>
      </c>
      <c r="J52" s="416" t="s">
        <v>982</v>
      </c>
      <c r="K52" s="416">
        <f t="shared" si="9"/>
        <v>21.5</v>
      </c>
      <c r="L52" s="413">
        <f>(F52*-0.07)/100</f>
        <v>-0.79275000000000007</v>
      </c>
      <c r="M52" s="417">
        <f t="shared" si="10"/>
        <v>1.8284547461368653E-2</v>
      </c>
      <c r="N52" s="416" t="s">
        <v>589</v>
      </c>
      <c r="O52" s="418">
        <v>44629</v>
      </c>
      <c r="P52" s="307"/>
      <c r="Q52" s="307"/>
      <c r="R52" s="308" t="s">
        <v>590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305"/>
      <c r="AJ52" s="294"/>
      <c r="AK52" s="294"/>
      <c r="AL52" s="294"/>
    </row>
    <row r="53" spans="1:38" s="257" customFormat="1" ht="15" customHeight="1">
      <c r="A53" s="404">
        <v>15</v>
      </c>
      <c r="B53" s="378">
        <v>44629</v>
      </c>
      <c r="C53" s="405"/>
      <c r="D53" s="406" t="s">
        <v>177</v>
      </c>
      <c r="E53" s="285" t="s">
        <v>591</v>
      </c>
      <c r="F53" s="285">
        <v>2175</v>
      </c>
      <c r="G53" s="285">
        <v>2120</v>
      </c>
      <c r="H53" s="285">
        <v>2240</v>
      </c>
      <c r="I53" s="285" t="s">
        <v>981</v>
      </c>
      <c r="J53" s="416" t="s">
        <v>983</v>
      </c>
      <c r="K53" s="416">
        <f t="shared" si="9"/>
        <v>65</v>
      </c>
      <c r="L53" s="413">
        <f>(F53*-0.07)/100</f>
        <v>-1.5225000000000002</v>
      </c>
      <c r="M53" s="417">
        <f t="shared" si="10"/>
        <v>2.9185057471264368E-2</v>
      </c>
      <c r="N53" s="416" t="s">
        <v>589</v>
      </c>
      <c r="O53" s="418">
        <v>44629</v>
      </c>
      <c r="P53" s="307"/>
      <c r="Q53" s="307"/>
      <c r="R53" s="308" t="s">
        <v>590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305"/>
      <c r="AJ53" s="294"/>
      <c r="AK53" s="294"/>
      <c r="AL53" s="294"/>
    </row>
    <row r="54" spans="1:38" s="257" customFormat="1" ht="15" customHeight="1">
      <c r="A54" s="404">
        <v>16</v>
      </c>
      <c r="B54" s="378">
        <v>44629</v>
      </c>
      <c r="C54" s="405"/>
      <c r="D54" s="406" t="s">
        <v>51</v>
      </c>
      <c r="E54" s="285" t="s">
        <v>591</v>
      </c>
      <c r="F54" s="285">
        <v>282.5</v>
      </c>
      <c r="G54" s="285">
        <v>273</v>
      </c>
      <c r="H54" s="285">
        <v>288.5</v>
      </c>
      <c r="I54" s="285" t="s">
        <v>984</v>
      </c>
      <c r="J54" s="416" t="s">
        <v>908</v>
      </c>
      <c r="K54" s="416">
        <f t="shared" si="9"/>
        <v>6</v>
      </c>
      <c r="L54" s="413">
        <f>(F54*-0.07)/100</f>
        <v>-0.19775000000000001</v>
      </c>
      <c r="M54" s="417">
        <f t="shared" si="10"/>
        <v>2.0538938053097346E-2</v>
      </c>
      <c r="N54" s="416" t="s">
        <v>589</v>
      </c>
      <c r="O54" s="418">
        <v>44629</v>
      </c>
      <c r="P54" s="307"/>
      <c r="Q54" s="307"/>
      <c r="R54" s="308" t="s">
        <v>590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305"/>
      <c r="AJ54" s="294"/>
      <c r="AK54" s="294"/>
      <c r="AL54" s="294"/>
    </row>
    <row r="55" spans="1:38" s="257" customFormat="1" ht="15" customHeight="1">
      <c r="A55" s="404">
        <v>17</v>
      </c>
      <c r="B55" s="378">
        <v>44629</v>
      </c>
      <c r="C55" s="405"/>
      <c r="D55" s="406" t="s">
        <v>189</v>
      </c>
      <c r="E55" s="285" t="s">
        <v>591</v>
      </c>
      <c r="F55" s="285">
        <v>441.5</v>
      </c>
      <c r="G55" s="285">
        <v>428</v>
      </c>
      <c r="H55" s="285">
        <v>449</v>
      </c>
      <c r="I55" s="285" t="s">
        <v>985</v>
      </c>
      <c r="J55" s="416" t="s">
        <v>937</v>
      </c>
      <c r="K55" s="416">
        <f t="shared" si="9"/>
        <v>7.5</v>
      </c>
      <c r="L55" s="413">
        <f>(F55*-0.07)/100</f>
        <v>-0.30905000000000005</v>
      </c>
      <c r="M55" s="417">
        <f t="shared" si="10"/>
        <v>1.6287542468856171E-2</v>
      </c>
      <c r="N55" s="416" t="s">
        <v>589</v>
      </c>
      <c r="O55" s="418">
        <v>44629</v>
      </c>
      <c r="P55" s="307"/>
      <c r="Q55" s="307"/>
      <c r="R55" s="308" t="s">
        <v>590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305"/>
      <c r="AJ55" s="294"/>
      <c r="AK55" s="294"/>
      <c r="AL55" s="294"/>
    </row>
    <row r="56" spans="1:38" s="257" customFormat="1" ht="15" customHeight="1">
      <c r="A56" s="404">
        <v>18</v>
      </c>
      <c r="B56" s="378">
        <v>44630</v>
      </c>
      <c r="C56" s="405"/>
      <c r="D56" s="406" t="s">
        <v>520</v>
      </c>
      <c r="E56" s="285" t="s">
        <v>591</v>
      </c>
      <c r="F56" s="285">
        <v>1995</v>
      </c>
      <c r="G56" s="285">
        <v>1935</v>
      </c>
      <c r="H56" s="285">
        <v>2052.5</v>
      </c>
      <c r="I56" s="285" t="s">
        <v>996</v>
      </c>
      <c r="J56" s="416" t="s">
        <v>1066</v>
      </c>
      <c r="K56" s="416">
        <f t="shared" si="9"/>
        <v>57.5</v>
      </c>
      <c r="L56" s="413">
        <f>(F56*-0.7)/100</f>
        <v>-13.965</v>
      </c>
      <c r="M56" s="417">
        <f t="shared" si="10"/>
        <v>2.1822055137844611E-2</v>
      </c>
      <c r="N56" s="416" t="s">
        <v>589</v>
      </c>
      <c r="O56" s="418">
        <v>44637</v>
      </c>
      <c r="P56" s="307"/>
      <c r="Q56" s="307"/>
      <c r="R56" s="308" t="s">
        <v>590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305"/>
      <c r="AJ56" s="294"/>
      <c r="AK56" s="294"/>
      <c r="AL56" s="294"/>
    </row>
    <row r="57" spans="1:38" s="257" customFormat="1" ht="15" customHeight="1">
      <c r="A57" s="404">
        <v>19</v>
      </c>
      <c r="B57" s="378">
        <v>44630</v>
      </c>
      <c r="C57" s="405"/>
      <c r="D57" s="406" t="s">
        <v>101</v>
      </c>
      <c r="E57" s="285" t="s">
        <v>591</v>
      </c>
      <c r="F57" s="285">
        <v>153</v>
      </c>
      <c r="G57" s="285">
        <v>148</v>
      </c>
      <c r="H57" s="285">
        <v>157</v>
      </c>
      <c r="I57" s="285" t="s">
        <v>997</v>
      </c>
      <c r="J57" s="416" t="s">
        <v>1007</v>
      </c>
      <c r="K57" s="416">
        <f t="shared" si="9"/>
        <v>4</v>
      </c>
      <c r="L57" s="413">
        <f>(F57*-0.7)/100</f>
        <v>-1.071</v>
      </c>
      <c r="M57" s="417">
        <f t="shared" si="10"/>
        <v>1.9143790849673204E-2</v>
      </c>
      <c r="N57" s="416" t="s">
        <v>589</v>
      </c>
      <c r="O57" s="418">
        <v>44635</v>
      </c>
      <c r="P57" s="307"/>
      <c r="Q57" s="307"/>
      <c r="R57" s="308" t="s">
        <v>590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305"/>
      <c r="AJ57" s="294"/>
      <c r="AK57" s="294"/>
      <c r="AL57" s="294"/>
    </row>
    <row r="58" spans="1:38" s="257" customFormat="1" ht="15" customHeight="1">
      <c r="A58" s="404">
        <v>20</v>
      </c>
      <c r="B58" s="378">
        <v>44631</v>
      </c>
      <c r="C58" s="405"/>
      <c r="D58" s="406" t="s">
        <v>120</v>
      </c>
      <c r="E58" s="285" t="s">
        <v>1010</v>
      </c>
      <c r="F58" s="285">
        <v>603</v>
      </c>
      <c r="G58" s="285">
        <v>622</v>
      </c>
      <c r="H58" s="285">
        <v>590.5</v>
      </c>
      <c r="I58" s="285" t="s">
        <v>1011</v>
      </c>
      <c r="J58" s="416" t="s">
        <v>1012</v>
      </c>
      <c r="K58" s="416">
        <f>F58-H58</f>
        <v>12.5</v>
      </c>
      <c r="L58" s="413">
        <f>(F58*-0.07)/100</f>
        <v>-0.42210000000000003</v>
      </c>
      <c r="M58" s="417">
        <f t="shared" si="10"/>
        <v>2.0029684908789386E-2</v>
      </c>
      <c r="N58" s="416" t="s">
        <v>589</v>
      </c>
      <c r="O58" s="418">
        <v>44631</v>
      </c>
      <c r="P58" s="307"/>
      <c r="Q58" s="307"/>
      <c r="R58" s="308" t="s">
        <v>590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305"/>
      <c r="AJ58" s="294"/>
      <c r="AK58" s="294"/>
      <c r="AL58" s="294"/>
    </row>
    <row r="59" spans="1:38" s="257" customFormat="1" ht="15" customHeight="1">
      <c r="A59" s="452">
        <v>21</v>
      </c>
      <c r="B59" s="388">
        <v>44631</v>
      </c>
      <c r="C59" s="453"/>
      <c r="D59" s="454" t="s">
        <v>71</v>
      </c>
      <c r="E59" s="379" t="s">
        <v>591</v>
      </c>
      <c r="F59" s="379">
        <v>214.5</v>
      </c>
      <c r="G59" s="379">
        <v>207</v>
      </c>
      <c r="H59" s="379">
        <v>215</v>
      </c>
      <c r="I59" s="379" t="s">
        <v>1013</v>
      </c>
      <c r="J59" s="455" t="s">
        <v>1014</v>
      </c>
      <c r="K59" s="455">
        <f>H59-F59</f>
        <v>0.5</v>
      </c>
      <c r="L59" s="456">
        <f>(F59*-0.07)/100</f>
        <v>-0.15015000000000001</v>
      </c>
      <c r="M59" s="457">
        <f t="shared" si="10"/>
        <v>1.6310023310023309E-3</v>
      </c>
      <c r="N59" s="455" t="s">
        <v>711</v>
      </c>
      <c r="O59" s="458">
        <v>44631</v>
      </c>
      <c r="P59" s="307"/>
      <c r="Q59" s="307"/>
      <c r="R59" s="308" t="s">
        <v>590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305"/>
      <c r="AJ59" s="294"/>
      <c r="AK59" s="294"/>
      <c r="AL59" s="294"/>
    </row>
    <row r="60" spans="1:38" s="257" customFormat="1" ht="15" customHeight="1">
      <c r="A60" s="414">
        <v>22</v>
      </c>
      <c r="B60" s="390">
        <v>44631</v>
      </c>
      <c r="C60" s="411"/>
      <c r="D60" s="415" t="s">
        <v>449</v>
      </c>
      <c r="E60" s="310" t="s">
        <v>591</v>
      </c>
      <c r="F60" s="310">
        <v>350</v>
      </c>
      <c r="G60" s="310">
        <v>338</v>
      </c>
      <c r="H60" s="310">
        <v>338</v>
      </c>
      <c r="I60" s="310" t="s">
        <v>963</v>
      </c>
      <c r="J60" s="400" t="s">
        <v>1067</v>
      </c>
      <c r="K60" s="400">
        <f>H60-F60</f>
        <v>-12</v>
      </c>
      <c r="L60" s="401">
        <f>(F60*-0.7)/100</f>
        <v>-2.4499999999999997</v>
      </c>
      <c r="M60" s="402">
        <f t="shared" si="10"/>
        <v>-4.1285714285714287E-2</v>
      </c>
      <c r="N60" s="400" t="s">
        <v>601</v>
      </c>
      <c r="O60" s="403">
        <v>44637</v>
      </c>
      <c r="P60" s="307"/>
      <c r="Q60" s="307"/>
      <c r="R60" s="308" t="s">
        <v>590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305"/>
      <c r="AJ60" s="294"/>
      <c r="AK60" s="294"/>
      <c r="AL60" s="294"/>
    </row>
    <row r="61" spans="1:38" s="257" customFormat="1" ht="15" customHeight="1">
      <c r="A61" s="370">
        <v>23</v>
      </c>
      <c r="B61" s="248">
        <v>44634</v>
      </c>
      <c r="C61" s="371"/>
      <c r="D61" s="372" t="s">
        <v>71</v>
      </c>
      <c r="E61" s="251" t="s">
        <v>1063</v>
      </c>
      <c r="F61" s="251">
        <v>208.5</v>
      </c>
      <c r="G61" s="251">
        <v>203</v>
      </c>
      <c r="H61" s="251"/>
      <c r="I61" s="251" t="s">
        <v>1023</v>
      </c>
      <c r="J61" s="302" t="s">
        <v>592</v>
      </c>
      <c r="K61" s="302"/>
      <c r="L61" s="303"/>
      <c r="M61" s="304"/>
      <c r="N61" s="302"/>
      <c r="O61" s="339"/>
      <c r="P61" s="307"/>
      <c r="Q61" s="307"/>
      <c r="R61" s="308" t="s">
        <v>590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305"/>
      <c r="AJ61" s="294"/>
      <c r="AK61" s="294"/>
      <c r="AL61" s="294"/>
    </row>
    <row r="62" spans="1:38" s="257" customFormat="1" ht="15" customHeight="1">
      <c r="A62" s="414">
        <v>24</v>
      </c>
      <c r="B62" s="390">
        <v>44635</v>
      </c>
      <c r="C62" s="411"/>
      <c r="D62" s="415" t="s">
        <v>491</v>
      </c>
      <c r="E62" s="310" t="s">
        <v>591</v>
      </c>
      <c r="F62" s="310">
        <v>1585</v>
      </c>
      <c r="G62" s="310">
        <v>1540</v>
      </c>
      <c r="H62" s="310">
        <v>1540</v>
      </c>
      <c r="I62" s="310" t="s">
        <v>1048</v>
      </c>
      <c r="J62" s="400" t="s">
        <v>930</v>
      </c>
      <c r="K62" s="400">
        <f>H62-F62</f>
        <v>-45</v>
      </c>
      <c r="L62" s="401">
        <f>(F62*-0.7)/100</f>
        <v>-11.095000000000001</v>
      </c>
      <c r="M62" s="402">
        <f>(K62+L62)/F62</f>
        <v>-3.5391167192429018E-2</v>
      </c>
      <c r="N62" s="400" t="s">
        <v>601</v>
      </c>
      <c r="O62" s="403">
        <v>44644</v>
      </c>
      <c r="P62" s="307"/>
      <c r="Q62" s="307"/>
      <c r="R62" s="308" t="s">
        <v>590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305"/>
      <c r="AJ62" s="294"/>
      <c r="AK62" s="294"/>
      <c r="AL62" s="294"/>
    </row>
    <row r="63" spans="1:38" s="257" customFormat="1" ht="15" customHeight="1">
      <c r="A63" s="404">
        <v>25</v>
      </c>
      <c r="B63" s="378">
        <v>44639</v>
      </c>
      <c r="C63" s="405"/>
      <c r="D63" s="406" t="s">
        <v>477</v>
      </c>
      <c r="E63" s="285" t="s">
        <v>591</v>
      </c>
      <c r="F63" s="285">
        <v>122.5</v>
      </c>
      <c r="G63" s="285">
        <v>118.5</v>
      </c>
      <c r="H63" s="285">
        <v>126</v>
      </c>
      <c r="I63" s="285" t="s">
        <v>1074</v>
      </c>
      <c r="J63" s="416" t="s">
        <v>1075</v>
      </c>
      <c r="K63" s="416">
        <f>H63-F63</f>
        <v>3.5</v>
      </c>
      <c r="L63" s="413">
        <f>(F63*-0.07)/100</f>
        <v>-8.5750000000000007E-2</v>
      </c>
      <c r="M63" s="417">
        <f>(K63+L63)/F63</f>
        <v>2.7871428571428571E-2</v>
      </c>
      <c r="N63" s="416" t="s">
        <v>589</v>
      </c>
      <c r="O63" s="418">
        <v>44637</v>
      </c>
      <c r="P63" s="307"/>
      <c r="Q63" s="307"/>
      <c r="R63" s="308" t="s">
        <v>1008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305"/>
      <c r="AJ63" s="294"/>
      <c r="AK63" s="294"/>
      <c r="AL63" s="294"/>
    </row>
    <row r="64" spans="1:38" s="257" customFormat="1" ht="15" customHeight="1">
      <c r="A64" s="414">
        <v>26</v>
      </c>
      <c r="B64" s="390">
        <v>44641</v>
      </c>
      <c r="C64" s="411"/>
      <c r="D64" s="415" t="s">
        <v>1087</v>
      </c>
      <c r="E64" s="310" t="s">
        <v>591</v>
      </c>
      <c r="F64" s="310">
        <v>796</v>
      </c>
      <c r="G64" s="310">
        <v>774</v>
      </c>
      <c r="H64" s="310">
        <v>772</v>
      </c>
      <c r="I64" s="310" t="s">
        <v>1088</v>
      </c>
      <c r="J64" s="400" t="s">
        <v>1099</v>
      </c>
      <c r="K64" s="400">
        <f>H64-F64</f>
        <v>-24</v>
      </c>
      <c r="L64" s="401">
        <f>(F64*-0.07)/100</f>
        <v>-0.55720000000000003</v>
      </c>
      <c r="M64" s="402">
        <f>(K64+L64)/F64</f>
        <v>-3.0850753768844223E-2</v>
      </c>
      <c r="N64" s="400" t="s">
        <v>601</v>
      </c>
      <c r="O64" s="403">
        <v>44641</v>
      </c>
      <c r="P64" s="307"/>
      <c r="Q64" s="307"/>
      <c r="R64" s="308" t="s">
        <v>590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305"/>
      <c r="AJ64" s="294"/>
      <c r="AK64" s="294"/>
      <c r="AL64" s="294"/>
    </row>
    <row r="65" spans="1:38" s="257" customFormat="1" ht="15" customHeight="1">
      <c r="A65" s="370">
        <v>27</v>
      </c>
      <c r="B65" s="248">
        <v>44641</v>
      </c>
      <c r="C65" s="371"/>
      <c r="D65" s="372" t="s">
        <v>124</v>
      </c>
      <c r="E65" s="251" t="s">
        <v>591</v>
      </c>
      <c r="F65" s="251" t="s">
        <v>1097</v>
      </c>
      <c r="G65" s="251">
        <v>695</v>
      </c>
      <c r="H65" s="251"/>
      <c r="I65" s="251" t="s">
        <v>1098</v>
      </c>
      <c r="J65" s="302" t="s">
        <v>592</v>
      </c>
      <c r="K65" s="302"/>
      <c r="L65" s="303"/>
      <c r="M65" s="304"/>
      <c r="N65" s="302"/>
      <c r="O65" s="339"/>
      <c r="P65" s="307"/>
      <c r="Q65" s="307"/>
      <c r="R65" s="308" t="s">
        <v>590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305"/>
      <c r="AJ65" s="294"/>
      <c r="AK65" s="294"/>
      <c r="AL65" s="294"/>
    </row>
    <row r="66" spans="1:38" s="257" customFormat="1" ht="15" customHeight="1">
      <c r="A66" s="414">
        <v>28</v>
      </c>
      <c r="B66" s="390">
        <v>44642</v>
      </c>
      <c r="C66" s="411"/>
      <c r="D66" s="415" t="s">
        <v>314</v>
      </c>
      <c r="E66" s="310" t="s">
        <v>591</v>
      </c>
      <c r="F66" s="310">
        <v>3070</v>
      </c>
      <c r="G66" s="310">
        <v>2970</v>
      </c>
      <c r="H66" s="310">
        <v>2970</v>
      </c>
      <c r="I66" s="310" t="s">
        <v>921</v>
      </c>
      <c r="J66" s="400" t="s">
        <v>1190</v>
      </c>
      <c r="K66" s="400">
        <f>H66-F66</f>
        <v>-100</v>
      </c>
      <c r="L66" s="401">
        <f>(F66*-0.7)/100</f>
        <v>-21.49</v>
      </c>
      <c r="M66" s="402">
        <f>(K66+L66)/F66</f>
        <v>-3.957328990228013E-2</v>
      </c>
      <c r="N66" s="400" t="s">
        <v>601</v>
      </c>
      <c r="O66" s="403">
        <v>44648</v>
      </c>
      <c r="P66" s="307"/>
      <c r="Q66" s="307"/>
      <c r="R66" s="308" t="s">
        <v>590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305"/>
      <c r="AJ66" s="294"/>
      <c r="AK66" s="294"/>
      <c r="AL66" s="294"/>
    </row>
    <row r="67" spans="1:38" s="257" customFormat="1" ht="15" customHeight="1">
      <c r="A67" s="467">
        <v>29</v>
      </c>
      <c r="B67" s="465">
        <v>44643</v>
      </c>
      <c r="C67" s="468"/>
      <c r="D67" s="469" t="s">
        <v>120</v>
      </c>
      <c r="E67" s="466" t="s">
        <v>1010</v>
      </c>
      <c r="F67" s="466">
        <v>601.5</v>
      </c>
      <c r="G67" s="466">
        <v>622</v>
      </c>
      <c r="H67" s="466">
        <v>622</v>
      </c>
      <c r="I67" s="466" t="s">
        <v>1011</v>
      </c>
      <c r="J67" s="470" t="s">
        <v>1143</v>
      </c>
      <c r="K67" s="470">
        <f>F67-H67</f>
        <v>-20.5</v>
      </c>
      <c r="L67" s="424">
        <f>(F67*-0.7)/100</f>
        <v>-4.2104999999999997</v>
      </c>
      <c r="M67" s="471">
        <f>(K67+L67)/F67</f>
        <v>-4.1081463009143809E-2</v>
      </c>
      <c r="N67" s="470" t="s">
        <v>601</v>
      </c>
      <c r="O67" s="472">
        <v>44644</v>
      </c>
      <c r="P67" s="307"/>
      <c r="Q67" s="307"/>
      <c r="R67" s="308" t="s">
        <v>590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305"/>
      <c r="AJ67" s="294"/>
      <c r="AK67" s="294"/>
      <c r="AL67" s="294"/>
    </row>
    <row r="68" spans="1:38" s="257" customFormat="1" ht="15" customHeight="1">
      <c r="A68" s="370">
        <v>30</v>
      </c>
      <c r="B68" s="248">
        <v>44645</v>
      </c>
      <c r="C68" s="371"/>
      <c r="D68" s="372" t="s">
        <v>1159</v>
      </c>
      <c r="E68" s="251" t="s">
        <v>591</v>
      </c>
      <c r="F68" s="251" t="s">
        <v>1160</v>
      </c>
      <c r="G68" s="251">
        <v>477</v>
      </c>
      <c r="H68" s="251"/>
      <c r="I68" s="251" t="s">
        <v>1161</v>
      </c>
      <c r="J68" s="302" t="s">
        <v>592</v>
      </c>
      <c r="K68" s="302"/>
      <c r="L68" s="303"/>
      <c r="M68" s="304"/>
      <c r="N68" s="302"/>
      <c r="O68" s="339"/>
      <c r="P68" s="307"/>
      <c r="Q68" s="307"/>
      <c r="R68" s="308" t="s">
        <v>590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305"/>
      <c r="AJ68" s="294"/>
      <c r="AK68" s="294"/>
      <c r="AL68" s="294"/>
    </row>
    <row r="69" spans="1:38" s="257" customFormat="1" ht="15" customHeight="1">
      <c r="A69" s="370">
        <v>31</v>
      </c>
      <c r="B69" s="339">
        <v>44645</v>
      </c>
      <c r="C69" s="371"/>
      <c r="D69" s="372" t="s">
        <v>125</v>
      </c>
      <c r="E69" s="251" t="s">
        <v>591</v>
      </c>
      <c r="F69" s="251" t="s">
        <v>1162</v>
      </c>
      <c r="G69" s="251">
        <v>1218</v>
      </c>
      <c r="H69" s="251"/>
      <c r="I69" s="251" t="s">
        <v>1163</v>
      </c>
      <c r="J69" s="302" t="s">
        <v>592</v>
      </c>
      <c r="K69" s="302"/>
      <c r="L69" s="303"/>
      <c r="M69" s="304"/>
      <c r="N69" s="302"/>
      <c r="O69" s="339"/>
      <c r="P69" s="307"/>
      <c r="Q69" s="307"/>
      <c r="R69" s="308" t="s">
        <v>590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305"/>
      <c r="AJ69" s="294"/>
      <c r="AK69" s="294"/>
      <c r="AL69" s="294"/>
    </row>
    <row r="70" spans="1:38" s="257" customFormat="1" ht="15" customHeight="1">
      <c r="A70" s="370">
        <v>32</v>
      </c>
      <c r="B70" s="339">
        <v>44648</v>
      </c>
      <c r="C70" s="371"/>
      <c r="D70" s="372" t="s">
        <v>520</v>
      </c>
      <c r="E70" s="251" t="s">
        <v>591</v>
      </c>
      <c r="F70" s="251" t="s">
        <v>1198</v>
      </c>
      <c r="G70" s="251">
        <v>1940</v>
      </c>
      <c r="H70" s="251"/>
      <c r="I70" s="251" t="s">
        <v>1199</v>
      </c>
      <c r="J70" s="302" t="s">
        <v>592</v>
      </c>
      <c r="K70" s="302"/>
      <c r="L70" s="303"/>
      <c r="M70" s="304"/>
      <c r="N70" s="302"/>
      <c r="O70" s="339"/>
      <c r="P70" s="307"/>
      <c r="Q70" s="307"/>
      <c r="R70" s="308" t="s">
        <v>590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305"/>
      <c r="AJ70" s="294"/>
      <c r="AK70" s="294"/>
      <c r="AL70" s="294"/>
    </row>
    <row r="71" spans="1:38" s="257" customFormat="1" ht="15" customHeight="1">
      <c r="A71" s="370">
        <v>33</v>
      </c>
      <c r="B71" s="339">
        <v>44648</v>
      </c>
      <c r="C71" s="371"/>
      <c r="D71" s="372" t="s">
        <v>122</v>
      </c>
      <c r="E71" s="251" t="s">
        <v>591</v>
      </c>
      <c r="F71" s="251" t="s">
        <v>1200</v>
      </c>
      <c r="G71" s="251">
        <v>1895</v>
      </c>
      <c r="H71" s="251"/>
      <c r="I71" s="251" t="s">
        <v>1201</v>
      </c>
      <c r="J71" s="302" t="s">
        <v>592</v>
      </c>
      <c r="K71" s="302"/>
      <c r="L71" s="303"/>
      <c r="M71" s="304"/>
      <c r="N71" s="302"/>
      <c r="O71" s="339"/>
      <c r="P71" s="307"/>
      <c r="Q71" s="307"/>
      <c r="R71" s="308" t="s">
        <v>590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305"/>
      <c r="AJ71" s="294"/>
      <c r="AK71" s="294"/>
      <c r="AL71" s="294"/>
    </row>
    <row r="72" spans="1:38" s="257" customFormat="1" ht="15" customHeight="1">
      <c r="A72" s="370">
        <v>34</v>
      </c>
      <c r="B72" s="339">
        <v>44649</v>
      </c>
      <c r="C72" s="371"/>
      <c r="D72" s="372" t="s">
        <v>1248</v>
      </c>
      <c r="E72" s="251" t="s">
        <v>591</v>
      </c>
      <c r="F72" s="251" t="s">
        <v>1249</v>
      </c>
      <c r="G72" s="251">
        <v>479</v>
      </c>
      <c r="H72" s="251"/>
      <c r="I72" s="251" t="s">
        <v>1250</v>
      </c>
      <c r="J72" s="302" t="s">
        <v>592</v>
      </c>
      <c r="K72" s="302"/>
      <c r="L72" s="303"/>
      <c r="M72" s="304"/>
      <c r="N72" s="302"/>
      <c r="O72" s="339"/>
      <c r="P72" s="307"/>
      <c r="Q72" s="307"/>
      <c r="R72" s="308" t="s">
        <v>590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305"/>
      <c r="AJ72" s="294"/>
      <c r="AK72" s="294"/>
      <c r="AL72" s="294"/>
    </row>
    <row r="73" spans="1:38" s="257" customFormat="1" ht="15" customHeight="1">
      <c r="A73" s="370"/>
      <c r="B73" s="339"/>
      <c r="C73" s="371"/>
      <c r="D73" s="372"/>
      <c r="E73" s="251"/>
      <c r="F73" s="251"/>
      <c r="G73" s="251"/>
      <c r="H73" s="251"/>
      <c r="I73" s="251"/>
      <c r="J73" s="302"/>
      <c r="K73" s="302"/>
      <c r="L73" s="303"/>
      <c r="M73" s="304"/>
      <c r="N73" s="302"/>
      <c r="O73" s="339"/>
      <c r="P73" s="307"/>
      <c r="Q73" s="307"/>
      <c r="R73" s="308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305"/>
      <c r="AJ73" s="294"/>
      <c r="AK73" s="294"/>
      <c r="AL73" s="294"/>
    </row>
    <row r="74" spans="1:38" s="257" customFormat="1" ht="15" customHeight="1">
      <c r="A74" s="370"/>
      <c r="B74" s="248"/>
      <c r="C74" s="371"/>
      <c r="D74" s="372"/>
      <c r="E74" s="251"/>
      <c r="F74" s="251"/>
      <c r="G74" s="251"/>
      <c r="H74" s="251"/>
      <c r="I74" s="251"/>
      <c r="J74" s="302"/>
      <c r="K74" s="302"/>
      <c r="L74" s="303"/>
      <c r="M74" s="304"/>
      <c r="N74" s="302"/>
      <c r="O74" s="339"/>
      <c r="P74" s="307"/>
      <c r="Q74" s="307"/>
      <c r="R74" s="308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305"/>
      <c r="AJ74" s="294"/>
      <c r="AK74" s="294"/>
      <c r="AL74" s="294"/>
    </row>
    <row r="75" spans="1:38" s="270" customFormat="1" ht="15" customHeight="1">
      <c r="K75" s="252"/>
      <c r="L75" s="283"/>
      <c r="M75" s="325"/>
      <c r="N75" s="252"/>
      <c r="O75" s="293"/>
      <c r="P75" s="1"/>
      <c r="Q75" s="1"/>
      <c r="R75" s="32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327"/>
      <c r="AJ75" s="326"/>
      <c r="AK75" s="326"/>
      <c r="AL75" s="326"/>
    </row>
    <row r="76" spans="1:38" ht="15" customHeight="1">
      <c r="A76" s="312"/>
      <c r="B76" s="313"/>
      <c r="C76" s="314"/>
      <c r="D76" s="315"/>
      <c r="E76" s="316"/>
      <c r="F76" s="316"/>
      <c r="G76" s="316"/>
      <c r="H76" s="316"/>
      <c r="I76" s="316"/>
      <c r="J76" s="317"/>
      <c r="K76" s="317"/>
      <c r="L76" s="318"/>
      <c r="M76" s="319"/>
      <c r="N76" s="317"/>
      <c r="O76" s="320"/>
      <c r="P76" s="1"/>
      <c r="Q76" s="1"/>
      <c r="R76" s="32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44.25" customHeight="1">
      <c r="A77" s="119" t="s">
        <v>593</v>
      </c>
      <c r="B77" s="142"/>
      <c r="C77" s="142"/>
      <c r="D77" s="1"/>
      <c r="E77" s="6"/>
      <c r="F77" s="6"/>
      <c r="G77" s="6"/>
      <c r="H77" s="6" t="s">
        <v>605</v>
      </c>
      <c r="I77" s="6"/>
      <c r="J77" s="6"/>
      <c r="K77" s="115"/>
      <c r="L77" s="144"/>
      <c r="M77" s="115"/>
      <c r="N77" s="116"/>
      <c r="O77" s="115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297"/>
      <c r="AD77" s="297"/>
      <c r="AE77" s="297"/>
      <c r="AF77" s="297"/>
      <c r="AG77" s="297"/>
      <c r="AH77" s="297"/>
    </row>
    <row r="78" spans="1:38" ht="12.75" customHeight="1">
      <c r="A78" s="126" t="s">
        <v>594</v>
      </c>
      <c r="B78" s="119"/>
      <c r="C78" s="119"/>
      <c r="D78" s="119"/>
      <c r="E78" s="41"/>
      <c r="F78" s="127" t="s">
        <v>595</v>
      </c>
      <c r="G78" s="56"/>
      <c r="H78" s="41"/>
      <c r="I78" s="56"/>
      <c r="J78" s="6"/>
      <c r="K78" s="145"/>
      <c r="L78" s="146"/>
      <c r="M78" s="6"/>
      <c r="N78" s="109"/>
      <c r="O78" s="147"/>
      <c r="P78" s="41"/>
      <c r="Q78" s="41"/>
      <c r="R78" s="6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</row>
    <row r="79" spans="1:38" ht="14.25" customHeight="1">
      <c r="A79" s="126"/>
      <c r="B79" s="119"/>
      <c r="C79" s="119"/>
      <c r="D79" s="119"/>
      <c r="E79" s="6"/>
      <c r="F79" s="127" t="s">
        <v>597</v>
      </c>
      <c r="G79" s="56"/>
      <c r="H79" s="41"/>
      <c r="I79" s="56"/>
      <c r="J79" s="6"/>
      <c r="K79" s="145"/>
      <c r="L79" s="146"/>
      <c r="M79" s="6"/>
      <c r="N79" s="109"/>
      <c r="O79" s="147"/>
      <c r="P79" s="41"/>
      <c r="Q79" s="41"/>
      <c r="R79" s="6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</row>
    <row r="80" spans="1:38" ht="14.25" customHeight="1">
      <c r="A80" s="119"/>
      <c r="B80" s="119"/>
      <c r="C80" s="119"/>
      <c r="D80" s="119"/>
      <c r="E80" s="6"/>
      <c r="F80" s="6"/>
      <c r="G80" s="6"/>
      <c r="H80" s="6"/>
      <c r="I80" s="6"/>
      <c r="J80" s="132"/>
      <c r="K80" s="129"/>
      <c r="L80" s="130"/>
      <c r="M80" s="6"/>
      <c r="N80" s="133"/>
      <c r="O80" s="1"/>
      <c r="P80" s="41"/>
      <c r="Q80" s="41"/>
      <c r="R80" s="6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</row>
    <row r="81" spans="1:38" ht="12.75" customHeight="1">
      <c r="A81" s="148" t="s">
        <v>606</v>
      </c>
      <c r="B81" s="148"/>
      <c r="C81" s="148"/>
      <c r="D81" s="148"/>
      <c r="E81" s="6"/>
      <c r="F81" s="6"/>
      <c r="G81" s="6"/>
      <c r="H81" s="6"/>
      <c r="I81" s="6"/>
      <c r="J81" s="6"/>
      <c r="K81" s="6"/>
      <c r="L81" s="6"/>
      <c r="M81" s="6"/>
      <c r="N81" s="6"/>
      <c r="O81" s="21"/>
      <c r="Q81" s="41"/>
      <c r="R81" s="6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</row>
    <row r="82" spans="1:38" ht="38.25" customHeight="1">
      <c r="A82" s="96" t="s">
        <v>16</v>
      </c>
      <c r="B82" s="96" t="s">
        <v>566</v>
      </c>
      <c r="C82" s="96"/>
      <c r="D82" s="97" t="s">
        <v>577</v>
      </c>
      <c r="E82" s="96" t="s">
        <v>578</v>
      </c>
      <c r="F82" s="96" t="s">
        <v>579</v>
      </c>
      <c r="G82" s="96" t="s">
        <v>599</v>
      </c>
      <c r="H82" s="96" t="s">
        <v>581</v>
      </c>
      <c r="I82" s="96" t="s">
        <v>582</v>
      </c>
      <c r="J82" s="95" t="s">
        <v>583</v>
      </c>
      <c r="K82" s="149" t="s">
        <v>607</v>
      </c>
      <c r="L82" s="98" t="s">
        <v>585</v>
      </c>
      <c r="M82" s="149" t="s">
        <v>608</v>
      </c>
      <c r="N82" s="96" t="s">
        <v>609</v>
      </c>
      <c r="O82" s="95" t="s">
        <v>587</v>
      </c>
      <c r="P82" s="97" t="s">
        <v>588</v>
      </c>
      <c r="Q82" s="41"/>
      <c r="R82" s="6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</row>
    <row r="83" spans="1:38" s="247" customFormat="1" ht="13.5" customHeight="1">
      <c r="A83" s="310">
        <v>1</v>
      </c>
      <c r="B83" s="358">
        <v>44620</v>
      </c>
      <c r="C83" s="337"/>
      <c r="D83" s="337" t="s">
        <v>868</v>
      </c>
      <c r="E83" s="310" t="s">
        <v>591</v>
      </c>
      <c r="F83" s="310">
        <v>1436</v>
      </c>
      <c r="G83" s="310">
        <v>1414</v>
      </c>
      <c r="H83" s="311">
        <v>1414</v>
      </c>
      <c r="I83" s="311" t="s">
        <v>874</v>
      </c>
      <c r="J83" s="322" t="s">
        <v>877</v>
      </c>
      <c r="K83" s="311">
        <f t="shared" ref="K83:K117" si="12">H83-F83</f>
        <v>-22</v>
      </c>
      <c r="L83" s="333">
        <f t="shared" ref="L83:L118" si="13">(H83*N83)*0.07%</f>
        <v>544.3900000000001</v>
      </c>
      <c r="M83" s="334">
        <f t="shared" ref="M83:M117" si="14">(K83*N83)-L83</f>
        <v>-12644.39</v>
      </c>
      <c r="N83" s="311">
        <v>550</v>
      </c>
      <c r="O83" s="335" t="s">
        <v>601</v>
      </c>
      <c r="P83" s="336">
        <v>44622</v>
      </c>
      <c r="Q83" s="249"/>
      <c r="R83" s="253" t="s">
        <v>590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16"/>
      <c r="AG83" s="313"/>
      <c r="AH83" s="249"/>
      <c r="AI83" s="249"/>
      <c r="AJ83" s="316"/>
      <c r="AK83" s="316"/>
      <c r="AL83" s="316"/>
    </row>
    <row r="84" spans="1:38" s="247" customFormat="1" ht="13.5" customHeight="1">
      <c r="A84" s="285">
        <v>2</v>
      </c>
      <c r="B84" s="357">
        <v>44620</v>
      </c>
      <c r="C84" s="355"/>
      <c r="D84" s="355" t="s">
        <v>873</v>
      </c>
      <c r="E84" s="285" t="s">
        <v>591</v>
      </c>
      <c r="F84" s="285">
        <v>2342.5</v>
      </c>
      <c r="G84" s="285">
        <v>2300</v>
      </c>
      <c r="H84" s="338">
        <v>2368</v>
      </c>
      <c r="I84" s="338" t="s">
        <v>875</v>
      </c>
      <c r="J84" s="350" t="s">
        <v>861</v>
      </c>
      <c r="K84" s="338">
        <f t="shared" si="12"/>
        <v>25.5</v>
      </c>
      <c r="L84" s="351">
        <f t="shared" si="13"/>
        <v>455.84000000000009</v>
      </c>
      <c r="M84" s="352">
        <f t="shared" si="14"/>
        <v>6556.66</v>
      </c>
      <c r="N84" s="338">
        <v>275</v>
      </c>
      <c r="O84" s="353" t="s">
        <v>589</v>
      </c>
      <c r="P84" s="354">
        <v>44257</v>
      </c>
      <c r="Q84" s="249"/>
      <c r="R84" s="253" t="s">
        <v>1008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16"/>
      <c r="AG84" s="313"/>
      <c r="AH84" s="249"/>
      <c r="AI84" s="249"/>
      <c r="AJ84" s="316"/>
      <c r="AK84" s="316"/>
      <c r="AL84" s="316"/>
    </row>
    <row r="85" spans="1:38" s="247" customFormat="1" ht="13.5" customHeight="1">
      <c r="A85" s="310">
        <v>3</v>
      </c>
      <c r="B85" s="390">
        <v>44622</v>
      </c>
      <c r="C85" s="337"/>
      <c r="D85" s="337" t="s">
        <v>867</v>
      </c>
      <c r="E85" s="310" t="s">
        <v>591</v>
      </c>
      <c r="F85" s="310">
        <v>661</v>
      </c>
      <c r="G85" s="310">
        <v>642</v>
      </c>
      <c r="H85" s="311">
        <v>644</v>
      </c>
      <c r="I85" s="311" t="s">
        <v>878</v>
      </c>
      <c r="J85" s="322" t="s">
        <v>910</v>
      </c>
      <c r="K85" s="311">
        <f t="shared" si="12"/>
        <v>-17</v>
      </c>
      <c r="L85" s="333">
        <f t="shared" si="13"/>
        <v>338.1</v>
      </c>
      <c r="M85" s="334">
        <f t="shared" si="14"/>
        <v>-13088.1</v>
      </c>
      <c r="N85" s="311">
        <v>750</v>
      </c>
      <c r="O85" s="335" t="s">
        <v>601</v>
      </c>
      <c r="P85" s="336">
        <v>44623</v>
      </c>
      <c r="Q85" s="249"/>
      <c r="R85" s="253" t="s">
        <v>1008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16"/>
      <c r="AG85" s="313"/>
      <c r="AH85" s="249"/>
      <c r="AI85" s="249"/>
      <c r="AJ85" s="316"/>
      <c r="AK85" s="316"/>
      <c r="AL85" s="316"/>
    </row>
    <row r="86" spans="1:38" s="247" customFormat="1" ht="13.5" customHeight="1">
      <c r="A86" s="285">
        <v>4</v>
      </c>
      <c r="B86" s="378">
        <v>44622</v>
      </c>
      <c r="C86" s="355"/>
      <c r="D86" s="355" t="s">
        <v>879</v>
      </c>
      <c r="E86" s="285" t="s">
        <v>591</v>
      </c>
      <c r="F86" s="285">
        <v>1702.5</v>
      </c>
      <c r="G86" s="285">
        <v>1662</v>
      </c>
      <c r="H86" s="338">
        <v>1730</v>
      </c>
      <c r="I86" s="338" t="s">
        <v>880</v>
      </c>
      <c r="J86" s="350" t="s">
        <v>909</v>
      </c>
      <c r="K86" s="338">
        <f t="shared" si="12"/>
        <v>27.5</v>
      </c>
      <c r="L86" s="351">
        <f t="shared" si="13"/>
        <v>363.30000000000007</v>
      </c>
      <c r="M86" s="352">
        <f t="shared" si="14"/>
        <v>7886.7</v>
      </c>
      <c r="N86" s="338">
        <v>300</v>
      </c>
      <c r="O86" s="353" t="s">
        <v>589</v>
      </c>
      <c r="P86" s="354">
        <v>44258</v>
      </c>
      <c r="Q86" s="249"/>
      <c r="R86" s="253" t="s">
        <v>590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16"/>
      <c r="AG86" s="313"/>
      <c r="AH86" s="249"/>
      <c r="AI86" s="249"/>
      <c r="AJ86" s="316"/>
      <c r="AK86" s="316"/>
      <c r="AL86" s="316"/>
    </row>
    <row r="87" spans="1:38" s="247" customFormat="1" ht="13.5" customHeight="1">
      <c r="A87" s="285">
        <v>5</v>
      </c>
      <c r="B87" s="378">
        <v>44622</v>
      </c>
      <c r="C87" s="355"/>
      <c r="D87" s="355" t="s">
        <v>884</v>
      </c>
      <c r="E87" s="285" t="s">
        <v>591</v>
      </c>
      <c r="F87" s="285">
        <v>2342.5</v>
      </c>
      <c r="G87" s="285">
        <v>2305</v>
      </c>
      <c r="H87" s="338">
        <v>2387.5</v>
      </c>
      <c r="I87" s="338" t="s">
        <v>887</v>
      </c>
      <c r="J87" s="350" t="s">
        <v>911</v>
      </c>
      <c r="K87" s="338">
        <f t="shared" si="12"/>
        <v>45</v>
      </c>
      <c r="L87" s="351">
        <f t="shared" si="13"/>
        <v>626.71875000000011</v>
      </c>
      <c r="M87" s="352">
        <f t="shared" si="14"/>
        <v>16248.28125</v>
      </c>
      <c r="N87" s="338">
        <v>375</v>
      </c>
      <c r="O87" s="353" t="s">
        <v>589</v>
      </c>
      <c r="P87" s="354">
        <v>44258</v>
      </c>
      <c r="Q87" s="249"/>
      <c r="R87" s="253" t="s">
        <v>1008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16"/>
      <c r="AG87" s="313"/>
      <c r="AH87" s="249"/>
      <c r="AI87" s="249"/>
      <c r="AJ87" s="316"/>
      <c r="AK87" s="316"/>
      <c r="AL87" s="316"/>
    </row>
    <row r="88" spans="1:38" s="247" customFormat="1" ht="13.5" customHeight="1">
      <c r="A88" s="285">
        <v>6</v>
      </c>
      <c r="B88" s="378">
        <v>44622</v>
      </c>
      <c r="C88" s="355"/>
      <c r="D88" s="355" t="s">
        <v>885</v>
      </c>
      <c r="E88" s="285" t="s">
        <v>591</v>
      </c>
      <c r="F88" s="285">
        <v>280.5</v>
      </c>
      <c r="G88" s="285">
        <v>274</v>
      </c>
      <c r="H88" s="338">
        <v>285.5</v>
      </c>
      <c r="I88" s="338" t="s">
        <v>886</v>
      </c>
      <c r="J88" s="350" t="s">
        <v>912</v>
      </c>
      <c r="K88" s="338">
        <f t="shared" si="12"/>
        <v>5</v>
      </c>
      <c r="L88" s="351">
        <f t="shared" si="13"/>
        <v>339.74500000000006</v>
      </c>
      <c r="M88" s="352">
        <f t="shared" si="14"/>
        <v>8160.2550000000001</v>
      </c>
      <c r="N88" s="338">
        <v>1700</v>
      </c>
      <c r="O88" s="353" t="s">
        <v>589</v>
      </c>
      <c r="P88" s="354">
        <v>44258</v>
      </c>
      <c r="Q88" s="249"/>
      <c r="R88" s="253" t="s">
        <v>1008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16"/>
      <c r="AG88" s="313"/>
      <c r="AH88" s="249"/>
      <c r="AI88" s="249"/>
      <c r="AJ88" s="316"/>
      <c r="AK88" s="316"/>
      <c r="AL88" s="316"/>
    </row>
    <row r="89" spans="1:38" s="247" customFormat="1" ht="13.5" customHeight="1">
      <c r="A89" s="310">
        <v>7</v>
      </c>
      <c r="B89" s="390">
        <v>44623</v>
      </c>
      <c r="C89" s="337"/>
      <c r="D89" s="337" t="s">
        <v>903</v>
      </c>
      <c r="E89" s="310" t="s">
        <v>591</v>
      </c>
      <c r="F89" s="310">
        <v>2337.5</v>
      </c>
      <c r="G89" s="310">
        <v>2300</v>
      </c>
      <c r="H89" s="311">
        <v>2300</v>
      </c>
      <c r="I89" s="311" t="s">
        <v>887</v>
      </c>
      <c r="J89" s="322" t="s">
        <v>934</v>
      </c>
      <c r="K89" s="311">
        <f t="shared" si="12"/>
        <v>-37.5</v>
      </c>
      <c r="L89" s="333">
        <f t="shared" si="13"/>
        <v>603.75000000000011</v>
      </c>
      <c r="M89" s="334">
        <f t="shared" si="14"/>
        <v>-14666.25</v>
      </c>
      <c r="N89" s="311">
        <v>375</v>
      </c>
      <c r="O89" s="335" t="s">
        <v>601</v>
      </c>
      <c r="P89" s="336">
        <v>44624</v>
      </c>
      <c r="Q89" s="249"/>
      <c r="R89" s="253" t="s">
        <v>1008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16"/>
      <c r="AG89" s="313"/>
      <c r="AH89" s="249"/>
      <c r="AI89" s="249"/>
      <c r="AJ89" s="316"/>
      <c r="AK89" s="316"/>
      <c r="AL89" s="316"/>
    </row>
    <row r="90" spans="1:38" s="247" customFormat="1" ht="13.5" customHeight="1">
      <c r="A90" s="285">
        <v>8</v>
      </c>
      <c r="B90" s="378">
        <v>44623</v>
      </c>
      <c r="C90" s="355"/>
      <c r="D90" s="355" t="s">
        <v>885</v>
      </c>
      <c r="E90" s="285" t="s">
        <v>591</v>
      </c>
      <c r="F90" s="285">
        <v>276.5</v>
      </c>
      <c r="G90" s="285">
        <v>269</v>
      </c>
      <c r="H90" s="338">
        <v>281.5</v>
      </c>
      <c r="I90" s="338" t="s">
        <v>907</v>
      </c>
      <c r="J90" s="350" t="s">
        <v>912</v>
      </c>
      <c r="K90" s="338">
        <f t="shared" si="12"/>
        <v>5</v>
      </c>
      <c r="L90" s="351">
        <f t="shared" si="13"/>
        <v>334.98500000000007</v>
      </c>
      <c r="M90" s="352">
        <f t="shared" si="14"/>
        <v>8165.0150000000003</v>
      </c>
      <c r="N90" s="338">
        <v>1700</v>
      </c>
      <c r="O90" s="353" t="s">
        <v>589</v>
      </c>
      <c r="P90" s="354">
        <v>44259</v>
      </c>
      <c r="Q90" s="249"/>
      <c r="R90" s="253" t="s">
        <v>1008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16"/>
      <c r="AG90" s="313"/>
      <c r="AH90" s="249"/>
      <c r="AI90" s="249"/>
      <c r="AJ90" s="316"/>
      <c r="AK90" s="316"/>
      <c r="AL90" s="316"/>
    </row>
    <row r="91" spans="1:38" s="247" customFormat="1" ht="13.5" customHeight="1">
      <c r="A91" s="285">
        <v>9</v>
      </c>
      <c r="B91" s="378">
        <v>44259</v>
      </c>
      <c r="C91" s="355"/>
      <c r="D91" s="355" t="s">
        <v>918</v>
      </c>
      <c r="E91" s="285" t="s">
        <v>591</v>
      </c>
      <c r="F91" s="285">
        <v>459.5</v>
      </c>
      <c r="G91" s="285">
        <v>451</v>
      </c>
      <c r="H91" s="338">
        <v>465.5</v>
      </c>
      <c r="I91" s="338" t="s">
        <v>919</v>
      </c>
      <c r="J91" s="350" t="s">
        <v>908</v>
      </c>
      <c r="K91" s="338">
        <f t="shared" si="12"/>
        <v>6</v>
      </c>
      <c r="L91" s="351">
        <f t="shared" si="13"/>
        <v>488.77500000000009</v>
      </c>
      <c r="M91" s="352">
        <f t="shared" si="14"/>
        <v>8511.2250000000004</v>
      </c>
      <c r="N91" s="338">
        <v>1500</v>
      </c>
      <c r="O91" s="353" t="s">
        <v>589</v>
      </c>
      <c r="P91" s="354">
        <v>44259</v>
      </c>
      <c r="Q91" s="249"/>
      <c r="R91" s="253" t="s">
        <v>590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316"/>
      <c r="AG91" s="313"/>
      <c r="AH91" s="249"/>
      <c r="AI91" s="249"/>
      <c r="AJ91" s="316"/>
      <c r="AK91" s="316"/>
      <c r="AL91" s="316"/>
    </row>
    <row r="92" spans="1:38" s="247" customFormat="1" ht="13.5" customHeight="1">
      <c r="A92" s="285">
        <v>10</v>
      </c>
      <c r="B92" s="378">
        <v>44259</v>
      </c>
      <c r="C92" s="355"/>
      <c r="D92" s="355" t="s">
        <v>920</v>
      </c>
      <c r="E92" s="285" t="s">
        <v>591</v>
      </c>
      <c r="F92" s="285">
        <v>3105</v>
      </c>
      <c r="G92" s="285">
        <v>3030</v>
      </c>
      <c r="H92" s="338">
        <v>3165</v>
      </c>
      <c r="I92" s="338" t="s">
        <v>921</v>
      </c>
      <c r="J92" s="350" t="s">
        <v>798</v>
      </c>
      <c r="K92" s="338">
        <f t="shared" si="12"/>
        <v>60</v>
      </c>
      <c r="L92" s="351">
        <f t="shared" si="13"/>
        <v>387.71250000000003</v>
      </c>
      <c r="M92" s="352">
        <f t="shared" si="14"/>
        <v>10112.2875</v>
      </c>
      <c r="N92" s="338">
        <v>175</v>
      </c>
      <c r="O92" s="353" t="s">
        <v>589</v>
      </c>
      <c r="P92" s="354">
        <v>44259</v>
      </c>
      <c r="Q92" s="249"/>
      <c r="R92" s="253" t="s">
        <v>1008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316"/>
      <c r="AG92" s="313"/>
      <c r="AH92" s="249"/>
      <c r="AI92" s="249"/>
      <c r="AJ92" s="316"/>
      <c r="AK92" s="316"/>
      <c r="AL92" s="316"/>
    </row>
    <row r="93" spans="1:38" s="247" customFormat="1" ht="13.5" customHeight="1">
      <c r="A93" s="285">
        <v>11</v>
      </c>
      <c r="B93" s="378">
        <v>44259</v>
      </c>
      <c r="C93" s="355"/>
      <c r="D93" s="355" t="s">
        <v>879</v>
      </c>
      <c r="E93" s="285" t="s">
        <v>591</v>
      </c>
      <c r="F93" s="285">
        <v>1698</v>
      </c>
      <c r="G93" s="285">
        <v>1658</v>
      </c>
      <c r="H93" s="338">
        <v>1731</v>
      </c>
      <c r="I93" s="338" t="s">
        <v>880</v>
      </c>
      <c r="J93" s="350" t="s">
        <v>935</v>
      </c>
      <c r="K93" s="338">
        <f t="shared" si="12"/>
        <v>33</v>
      </c>
      <c r="L93" s="351">
        <f t="shared" si="13"/>
        <v>363.51000000000005</v>
      </c>
      <c r="M93" s="352">
        <f t="shared" si="14"/>
        <v>9536.49</v>
      </c>
      <c r="N93" s="338">
        <v>300</v>
      </c>
      <c r="O93" s="353" t="s">
        <v>589</v>
      </c>
      <c r="P93" s="354">
        <v>44259</v>
      </c>
      <c r="Q93" s="249"/>
      <c r="R93" s="253" t="s">
        <v>590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316"/>
      <c r="AG93" s="313"/>
      <c r="AH93" s="249"/>
      <c r="AI93" s="249"/>
      <c r="AJ93" s="316"/>
      <c r="AK93" s="316"/>
      <c r="AL93" s="316"/>
    </row>
    <row r="94" spans="1:38" s="247" customFormat="1" ht="13.5" customHeight="1">
      <c r="A94" s="285">
        <v>12</v>
      </c>
      <c r="B94" s="378">
        <v>44259</v>
      </c>
      <c r="C94" s="355"/>
      <c r="D94" s="355" t="s">
        <v>922</v>
      </c>
      <c r="E94" s="285" t="s">
        <v>591</v>
      </c>
      <c r="F94" s="285">
        <v>1422.5</v>
      </c>
      <c r="G94" s="285">
        <v>1400</v>
      </c>
      <c r="H94" s="338">
        <v>1437</v>
      </c>
      <c r="I94" s="338" t="s">
        <v>923</v>
      </c>
      <c r="J94" s="350" t="s">
        <v>936</v>
      </c>
      <c r="K94" s="338">
        <f t="shared" si="12"/>
        <v>14.5</v>
      </c>
      <c r="L94" s="351">
        <f t="shared" si="13"/>
        <v>653.83500000000015</v>
      </c>
      <c r="M94" s="352">
        <f t="shared" si="14"/>
        <v>8771.1649999999991</v>
      </c>
      <c r="N94" s="338">
        <v>650</v>
      </c>
      <c r="O94" s="353" t="s">
        <v>589</v>
      </c>
      <c r="P94" s="354">
        <v>44259</v>
      </c>
      <c r="Q94" s="249"/>
      <c r="R94" s="253" t="s">
        <v>1008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316"/>
      <c r="AG94" s="313"/>
      <c r="AH94" s="249"/>
      <c r="AI94" s="249"/>
      <c r="AJ94" s="316"/>
      <c r="AK94" s="316"/>
      <c r="AL94" s="316"/>
    </row>
    <row r="95" spans="1:38" s="247" customFormat="1" ht="13.5" customHeight="1">
      <c r="A95" s="310">
        <v>13</v>
      </c>
      <c r="B95" s="390">
        <v>44259</v>
      </c>
      <c r="C95" s="337"/>
      <c r="D95" s="337" t="s">
        <v>873</v>
      </c>
      <c r="E95" s="310" t="s">
        <v>591</v>
      </c>
      <c r="F95" s="310">
        <v>2322</v>
      </c>
      <c r="G95" s="310">
        <v>2275</v>
      </c>
      <c r="H95" s="311">
        <v>2275</v>
      </c>
      <c r="I95" s="311" t="s">
        <v>933</v>
      </c>
      <c r="J95" s="322" t="s">
        <v>947</v>
      </c>
      <c r="K95" s="311">
        <f t="shared" si="12"/>
        <v>-47</v>
      </c>
      <c r="L95" s="333">
        <f t="shared" si="13"/>
        <v>437.93750000000006</v>
      </c>
      <c r="M95" s="334">
        <f t="shared" si="14"/>
        <v>-13362.9375</v>
      </c>
      <c r="N95" s="311">
        <v>275</v>
      </c>
      <c r="O95" s="335" t="s">
        <v>601</v>
      </c>
      <c r="P95" s="336">
        <v>44627</v>
      </c>
      <c r="Q95" s="249"/>
      <c r="R95" s="253" t="s">
        <v>1008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316"/>
      <c r="AG95" s="313"/>
      <c r="AH95" s="249"/>
      <c r="AI95" s="249"/>
      <c r="AJ95" s="316"/>
      <c r="AK95" s="316"/>
      <c r="AL95" s="316"/>
    </row>
    <row r="96" spans="1:38" s="247" customFormat="1" ht="13.5" customHeight="1">
      <c r="A96" s="389">
        <v>14</v>
      </c>
      <c r="B96" s="378">
        <v>44627</v>
      </c>
      <c r="C96" s="355"/>
      <c r="D96" s="355" t="s">
        <v>943</v>
      </c>
      <c r="E96" s="285" t="s">
        <v>591</v>
      </c>
      <c r="F96" s="285">
        <v>1137</v>
      </c>
      <c r="G96" s="285">
        <v>1120</v>
      </c>
      <c r="H96" s="338">
        <v>1151</v>
      </c>
      <c r="I96" s="338" t="s">
        <v>944</v>
      </c>
      <c r="J96" s="350" t="s">
        <v>945</v>
      </c>
      <c r="K96" s="338">
        <f t="shared" si="12"/>
        <v>14</v>
      </c>
      <c r="L96" s="351">
        <f t="shared" si="13"/>
        <v>563.99000000000012</v>
      </c>
      <c r="M96" s="352">
        <f t="shared" si="14"/>
        <v>9236.01</v>
      </c>
      <c r="N96" s="338">
        <v>700</v>
      </c>
      <c r="O96" s="353" t="s">
        <v>589</v>
      </c>
      <c r="P96" s="354">
        <v>44262</v>
      </c>
      <c r="Q96" s="249"/>
      <c r="R96" s="253" t="s">
        <v>1008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316"/>
      <c r="AG96" s="313"/>
      <c r="AH96" s="249"/>
      <c r="AI96" s="249"/>
      <c r="AJ96" s="316"/>
      <c r="AK96" s="316"/>
      <c r="AL96" s="316"/>
    </row>
    <row r="97" spans="1:38" s="247" customFormat="1" ht="13.5" customHeight="1">
      <c r="A97" s="310">
        <v>15</v>
      </c>
      <c r="B97" s="390">
        <v>44627</v>
      </c>
      <c r="C97" s="337"/>
      <c r="D97" s="337" t="s">
        <v>958</v>
      </c>
      <c r="E97" s="310" t="s">
        <v>591</v>
      </c>
      <c r="F97" s="310">
        <v>173</v>
      </c>
      <c r="G97" s="310">
        <v>167.5</v>
      </c>
      <c r="H97" s="311">
        <v>167.5</v>
      </c>
      <c r="I97" s="311" t="s">
        <v>946</v>
      </c>
      <c r="J97" s="322" t="s">
        <v>962</v>
      </c>
      <c r="K97" s="311">
        <f t="shared" si="12"/>
        <v>-5.5</v>
      </c>
      <c r="L97" s="333">
        <f t="shared" si="13"/>
        <v>293.12500000000006</v>
      </c>
      <c r="M97" s="334">
        <f t="shared" si="14"/>
        <v>-14043.125</v>
      </c>
      <c r="N97" s="311">
        <v>2500</v>
      </c>
      <c r="O97" s="335" t="s">
        <v>601</v>
      </c>
      <c r="P97" s="336">
        <v>44627</v>
      </c>
      <c r="Q97" s="249"/>
      <c r="R97" s="253" t="s">
        <v>590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316"/>
      <c r="AG97" s="313"/>
      <c r="AH97" s="249"/>
      <c r="AI97" s="249"/>
      <c r="AJ97" s="316"/>
      <c r="AK97" s="316"/>
      <c r="AL97" s="316"/>
    </row>
    <row r="98" spans="1:38" s="247" customFormat="1" ht="13.5" customHeight="1">
      <c r="A98" s="285">
        <v>16</v>
      </c>
      <c r="B98" s="378">
        <v>44627</v>
      </c>
      <c r="C98" s="355"/>
      <c r="D98" s="355" t="s">
        <v>885</v>
      </c>
      <c r="E98" s="285" t="s">
        <v>591</v>
      </c>
      <c r="F98" s="285">
        <v>270.5</v>
      </c>
      <c r="G98" s="285">
        <v>263</v>
      </c>
      <c r="H98" s="338">
        <v>275.5</v>
      </c>
      <c r="I98" s="338" t="s">
        <v>657</v>
      </c>
      <c r="J98" s="350" t="s">
        <v>912</v>
      </c>
      <c r="K98" s="338">
        <f t="shared" si="12"/>
        <v>5</v>
      </c>
      <c r="L98" s="351">
        <f t="shared" si="13"/>
        <v>327.84500000000003</v>
      </c>
      <c r="M98" s="352">
        <f t="shared" si="14"/>
        <v>8172.1549999999997</v>
      </c>
      <c r="N98" s="338">
        <v>1700</v>
      </c>
      <c r="O98" s="353" t="s">
        <v>589</v>
      </c>
      <c r="P98" s="354">
        <v>44262</v>
      </c>
      <c r="Q98" s="249"/>
      <c r="R98" s="253" t="s">
        <v>1008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316"/>
      <c r="AG98" s="313"/>
      <c r="AH98" s="249"/>
      <c r="AI98" s="249"/>
      <c r="AJ98" s="316"/>
      <c r="AK98" s="316"/>
      <c r="AL98" s="316"/>
    </row>
    <row r="99" spans="1:38" s="247" customFormat="1" ht="13.5" customHeight="1">
      <c r="A99" s="285">
        <v>17</v>
      </c>
      <c r="B99" s="378">
        <v>44628</v>
      </c>
      <c r="C99" s="355"/>
      <c r="D99" s="355" t="s">
        <v>957</v>
      </c>
      <c r="E99" s="285" t="s">
        <v>591</v>
      </c>
      <c r="F99" s="285">
        <v>1399</v>
      </c>
      <c r="G99" s="285">
        <v>1362</v>
      </c>
      <c r="H99" s="338">
        <v>1424</v>
      </c>
      <c r="I99" s="338" t="s">
        <v>959</v>
      </c>
      <c r="J99" s="350" t="s">
        <v>610</v>
      </c>
      <c r="K99" s="338">
        <f t="shared" si="12"/>
        <v>25</v>
      </c>
      <c r="L99" s="351">
        <f t="shared" si="13"/>
        <v>697.7600000000001</v>
      </c>
      <c r="M99" s="352">
        <f t="shared" si="14"/>
        <v>16802.240000000002</v>
      </c>
      <c r="N99" s="338">
        <v>700</v>
      </c>
      <c r="O99" s="353" t="s">
        <v>589</v>
      </c>
      <c r="P99" s="354">
        <v>44264</v>
      </c>
      <c r="Q99" s="249"/>
      <c r="R99" s="253" t="s">
        <v>1008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316"/>
      <c r="AG99" s="313"/>
      <c r="AH99" s="249"/>
      <c r="AI99" s="249"/>
      <c r="AJ99" s="316"/>
      <c r="AK99" s="316"/>
      <c r="AL99" s="316"/>
    </row>
    <row r="100" spans="1:38" s="247" customFormat="1" ht="13.5" customHeight="1">
      <c r="A100" s="310">
        <v>18</v>
      </c>
      <c r="B100" s="390">
        <v>44628</v>
      </c>
      <c r="C100" s="337"/>
      <c r="D100" s="337" t="s">
        <v>960</v>
      </c>
      <c r="E100" s="310" t="s">
        <v>591</v>
      </c>
      <c r="F100" s="310">
        <v>2110</v>
      </c>
      <c r="G100" s="310">
        <v>2065</v>
      </c>
      <c r="H100" s="311">
        <v>2065</v>
      </c>
      <c r="I100" s="311" t="s">
        <v>961</v>
      </c>
      <c r="J100" s="322" t="s">
        <v>930</v>
      </c>
      <c r="K100" s="311">
        <f t="shared" si="12"/>
        <v>-45</v>
      </c>
      <c r="L100" s="333">
        <f t="shared" si="13"/>
        <v>433.65000000000009</v>
      </c>
      <c r="M100" s="334">
        <f t="shared" si="14"/>
        <v>-13933.65</v>
      </c>
      <c r="N100" s="311">
        <v>300</v>
      </c>
      <c r="O100" s="335" t="s">
        <v>601</v>
      </c>
      <c r="P100" s="336">
        <v>44628</v>
      </c>
      <c r="Q100" s="249"/>
      <c r="R100" s="253" t="s">
        <v>590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316"/>
      <c r="AG100" s="313"/>
      <c r="AH100" s="249"/>
      <c r="AI100" s="249"/>
      <c r="AJ100" s="316"/>
      <c r="AK100" s="316"/>
      <c r="AL100" s="316"/>
    </row>
    <row r="101" spans="1:38" s="247" customFormat="1" ht="13.5" customHeight="1">
      <c r="A101" s="285">
        <v>19</v>
      </c>
      <c r="B101" s="378">
        <v>44628</v>
      </c>
      <c r="C101" s="355"/>
      <c r="D101" s="355" t="s">
        <v>967</v>
      </c>
      <c r="E101" s="285" t="s">
        <v>591</v>
      </c>
      <c r="F101" s="285">
        <v>273.5</v>
      </c>
      <c r="G101" s="285">
        <v>265</v>
      </c>
      <c r="H101" s="338">
        <v>279.5</v>
      </c>
      <c r="I101" s="338" t="s">
        <v>968</v>
      </c>
      <c r="J101" s="350" t="s">
        <v>908</v>
      </c>
      <c r="K101" s="338">
        <f t="shared" si="12"/>
        <v>6</v>
      </c>
      <c r="L101" s="351">
        <f t="shared" si="13"/>
        <v>293.47500000000002</v>
      </c>
      <c r="M101" s="352">
        <f t="shared" si="14"/>
        <v>8706.5249999999996</v>
      </c>
      <c r="N101" s="338">
        <v>1500</v>
      </c>
      <c r="O101" s="353" t="s">
        <v>589</v>
      </c>
      <c r="P101" s="354">
        <v>44264</v>
      </c>
      <c r="Q101" s="249"/>
      <c r="R101" s="253" t="s">
        <v>590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316"/>
      <c r="AG101" s="313"/>
      <c r="AH101" s="249"/>
      <c r="AI101" s="249"/>
      <c r="AJ101" s="316"/>
      <c r="AK101" s="316"/>
      <c r="AL101" s="316"/>
    </row>
    <row r="102" spans="1:38" s="247" customFormat="1" ht="13.5" customHeight="1">
      <c r="A102" s="285">
        <v>20</v>
      </c>
      <c r="B102" s="378">
        <v>44628</v>
      </c>
      <c r="C102" s="355"/>
      <c r="D102" s="355" t="s">
        <v>885</v>
      </c>
      <c r="E102" s="285" t="s">
        <v>591</v>
      </c>
      <c r="F102" s="285">
        <v>263</v>
      </c>
      <c r="G102" s="285">
        <v>255</v>
      </c>
      <c r="H102" s="338">
        <v>268.5</v>
      </c>
      <c r="I102" s="338" t="s">
        <v>970</v>
      </c>
      <c r="J102" s="350" t="s">
        <v>975</v>
      </c>
      <c r="K102" s="338">
        <f t="shared" si="12"/>
        <v>5.5</v>
      </c>
      <c r="L102" s="351">
        <f t="shared" si="13"/>
        <v>319.51500000000004</v>
      </c>
      <c r="M102" s="352">
        <f t="shared" si="14"/>
        <v>9030.4850000000006</v>
      </c>
      <c r="N102" s="338">
        <v>1700</v>
      </c>
      <c r="O102" s="353" t="s">
        <v>589</v>
      </c>
      <c r="P102" s="354">
        <v>44263</v>
      </c>
      <c r="Q102" s="249"/>
      <c r="R102" s="253" t="s">
        <v>1008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316"/>
      <c r="AG102" s="313"/>
      <c r="AH102" s="249"/>
      <c r="AI102" s="249"/>
      <c r="AJ102" s="316"/>
      <c r="AK102" s="316"/>
      <c r="AL102" s="316"/>
    </row>
    <row r="103" spans="1:38" s="247" customFormat="1" ht="13.5" customHeight="1">
      <c r="A103" s="285">
        <v>21</v>
      </c>
      <c r="B103" s="378">
        <v>44628</v>
      </c>
      <c r="C103" s="355"/>
      <c r="D103" s="355" t="s">
        <v>971</v>
      </c>
      <c r="E103" s="285" t="s">
        <v>591</v>
      </c>
      <c r="F103" s="285">
        <v>695</v>
      </c>
      <c r="G103" s="285">
        <v>675</v>
      </c>
      <c r="H103" s="338">
        <v>709</v>
      </c>
      <c r="I103" s="338" t="s">
        <v>972</v>
      </c>
      <c r="J103" s="350" t="s">
        <v>945</v>
      </c>
      <c r="K103" s="338">
        <f t="shared" si="12"/>
        <v>14</v>
      </c>
      <c r="L103" s="351">
        <f t="shared" si="13"/>
        <v>372.22500000000008</v>
      </c>
      <c r="M103" s="352">
        <f t="shared" si="14"/>
        <v>10127.775</v>
      </c>
      <c r="N103" s="338">
        <v>750</v>
      </c>
      <c r="O103" s="353" t="s">
        <v>589</v>
      </c>
      <c r="P103" s="354">
        <v>44264</v>
      </c>
      <c r="Q103" s="249"/>
      <c r="R103" s="253" t="s">
        <v>590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316"/>
      <c r="AG103" s="313"/>
      <c r="AH103" s="249"/>
      <c r="AI103" s="249"/>
      <c r="AJ103" s="316"/>
      <c r="AK103" s="316"/>
      <c r="AL103" s="316"/>
    </row>
    <row r="104" spans="1:38" s="247" customFormat="1" ht="13.5" customHeight="1">
      <c r="A104" s="285">
        <v>22</v>
      </c>
      <c r="B104" s="378">
        <v>44628</v>
      </c>
      <c r="C104" s="355"/>
      <c r="D104" s="355" t="s">
        <v>920</v>
      </c>
      <c r="E104" s="285" t="s">
        <v>591</v>
      </c>
      <c r="F104" s="285">
        <v>3195</v>
      </c>
      <c r="G104" s="285">
        <v>3120</v>
      </c>
      <c r="H104" s="338">
        <v>3250</v>
      </c>
      <c r="I104" s="338" t="s">
        <v>973</v>
      </c>
      <c r="J104" s="350" t="s">
        <v>728</v>
      </c>
      <c r="K104" s="338">
        <f t="shared" si="12"/>
        <v>55</v>
      </c>
      <c r="L104" s="351">
        <f t="shared" si="13"/>
        <v>398.12500000000006</v>
      </c>
      <c r="M104" s="352">
        <f t="shared" si="14"/>
        <v>9226.875</v>
      </c>
      <c r="N104" s="338">
        <v>175</v>
      </c>
      <c r="O104" s="353" t="s">
        <v>589</v>
      </c>
      <c r="P104" s="354">
        <v>44264</v>
      </c>
      <c r="Q104" s="249"/>
      <c r="R104" s="253" t="s">
        <v>1008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316"/>
      <c r="AG104" s="313"/>
      <c r="AH104" s="249"/>
      <c r="AI104" s="249"/>
      <c r="AJ104" s="316"/>
      <c r="AK104" s="316"/>
      <c r="AL104" s="316"/>
    </row>
    <row r="105" spans="1:38" s="247" customFormat="1" ht="13.5" customHeight="1">
      <c r="A105" s="285">
        <v>23</v>
      </c>
      <c r="B105" s="378">
        <v>44628</v>
      </c>
      <c r="C105" s="355"/>
      <c r="D105" s="355" t="s">
        <v>974</v>
      </c>
      <c r="E105" s="285" t="s">
        <v>591</v>
      </c>
      <c r="F105" s="285">
        <v>1068</v>
      </c>
      <c r="G105" s="285">
        <v>1050</v>
      </c>
      <c r="H105" s="338">
        <v>1092</v>
      </c>
      <c r="I105" s="338" t="s">
        <v>978</v>
      </c>
      <c r="J105" s="350" t="s">
        <v>977</v>
      </c>
      <c r="K105" s="338">
        <f t="shared" si="12"/>
        <v>24</v>
      </c>
      <c r="L105" s="351">
        <f t="shared" si="13"/>
        <v>554.19000000000005</v>
      </c>
      <c r="M105" s="352">
        <f t="shared" si="14"/>
        <v>16845.810000000001</v>
      </c>
      <c r="N105" s="338">
        <v>725</v>
      </c>
      <c r="O105" s="353" t="s">
        <v>589</v>
      </c>
      <c r="P105" s="354">
        <v>44264</v>
      </c>
      <c r="Q105" s="249"/>
      <c r="R105" s="253" t="s">
        <v>1008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316"/>
      <c r="AG105" s="313"/>
      <c r="AH105" s="249"/>
      <c r="AI105" s="249"/>
      <c r="AJ105" s="316"/>
      <c r="AK105" s="316"/>
      <c r="AL105" s="316"/>
    </row>
    <row r="106" spans="1:38" s="247" customFormat="1" ht="13.5" customHeight="1">
      <c r="A106" s="285">
        <v>24</v>
      </c>
      <c r="B106" s="378">
        <v>44629</v>
      </c>
      <c r="C106" s="355"/>
      <c r="D106" s="355" t="s">
        <v>885</v>
      </c>
      <c r="E106" s="285" t="s">
        <v>591</v>
      </c>
      <c r="F106" s="285">
        <v>264.5</v>
      </c>
      <c r="G106" s="285">
        <v>257</v>
      </c>
      <c r="H106" s="338">
        <v>270</v>
      </c>
      <c r="I106" s="338" t="s">
        <v>987</v>
      </c>
      <c r="J106" s="350" t="s">
        <v>975</v>
      </c>
      <c r="K106" s="338">
        <f t="shared" si="12"/>
        <v>5.5</v>
      </c>
      <c r="L106" s="351">
        <f t="shared" si="13"/>
        <v>321.30000000000007</v>
      </c>
      <c r="M106" s="352">
        <f t="shared" si="14"/>
        <v>9028.7000000000007</v>
      </c>
      <c r="N106" s="338">
        <v>1700</v>
      </c>
      <c r="O106" s="353" t="s">
        <v>589</v>
      </c>
      <c r="P106" s="354">
        <v>44264</v>
      </c>
      <c r="Q106" s="249"/>
      <c r="R106" s="253" t="s">
        <v>1008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316"/>
      <c r="AG106" s="313"/>
      <c r="AH106" s="249"/>
      <c r="AI106" s="249"/>
      <c r="AJ106" s="316"/>
      <c r="AK106" s="316"/>
      <c r="AL106" s="316"/>
    </row>
    <row r="107" spans="1:38" s="247" customFormat="1" ht="13.5" customHeight="1">
      <c r="A107" s="310">
        <v>25</v>
      </c>
      <c r="B107" s="390">
        <v>44629</v>
      </c>
      <c r="C107" s="337"/>
      <c r="D107" s="337" t="s">
        <v>988</v>
      </c>
      <c r="E107" s="310" t="s">
        <v>591</v>
      </c>
      <c r="F107" s="310">
        <v>4700</v>
      </c>
      <c r="G107" s="310">
        <v>4570</v>
      </c>
      <c r="H107" s="311">
        <v>4615</v>
      </c>
      <c r="I107" s="311" t="s">
        <v>989</v>
      </c>
      <c r="J107" s="322" t="s">
        <v>992</v>
      </c>
      <c r="K107" s="311">
        <f t="shared" si="12"/>
        <v>-85</v>
      </c>
      <c r="L107" s="333">
        <f t="shared" si="13"/>
        <v>323.05000000000007</v>
      </c>
      <c r="M107" s="334">
        <f t="shared" si="14"/>
        <v>-8823.0499999999993</v>
      </c>
      <c r="N107" s="311">
        <v>100</v>
      </c>
      <c r="O107" s="335" t="s">
        <v>601</v>
      </c>
      <c r="P107" s="336">
        <v>44264</v>
      </c>
      <c r="Q107" s="249"/>
      <c r="R107" s="253" t="s">
        <v>1008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316"/>
      <c r="AG107" s="313"/>
      <c r="AH107" s="249"/>
      <c r="AI107" s="249"/>
      <c r="AJ107" s="316"/>
      <c r="AK107" s="316"/>
      <c r="AL107" s="316"/>
    </row>
    <row r="108" spans="1:38" s="247" customFormat="1" ht="13.5" customHeight="1">
      <c r="A108" s="285">
        <v>26</v>
      </c>
      <c r="B108" s="378">
        <v>44630</v>
      </c>
      <c r="C108" s="355"/>
      <c r="D108" s="355" t="s">
        <v>993</v>
      </c>
      <c r="E108" s="285" t="s">
        <v>591</v>
      </c>
      <c r="F108" s="285">
        <v>1186.5</v>
      </c>
      <c r="G108" s="285">
        <v>1168</v>
      </c>
      <c r="H108" s="338">
        <v>1200.5</v>
      </c>
      <c r="I108" s="338">
        <v>1220</v>
      </c>
      <c r="J108" s="350" t="s">
        <v>945</v>
      </c>
      <c r="K108" s="338">
        <f t="shared" si="12"/>
        <v>14</v>
      </c>
      <c r="L108" s="351">
        <f t="shared" si="13"/>
        <v>588.24500000000012</v>
      </c>
      <c r="M108" s="352">
        <f t="shared" si="14"/>
        <v>9211.7549999999992</v>
      </c>
      <c r="N108" s="338">
        <v>700</v>
      </c>
      <c r="O108" s="353" t="s">
        <v>589</v>
      </c>
      <c r="P108" s="354">
        <v>44266</v>
      </c>
      <c r="Q108" s="249"/>
      <c r="R108" s="253" t="s">
        <v>1008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316"/>
      <c r="AG108" s="313"/>
      <c r="AH108" s="249"/>
      <c r="AI108" s="249"/>
      <c r="AJ108" s="316"/>
      <c r="AK108" s="316"/>
      <c r="AL108" s="316"/>
    </row>
    <row r="109" spans="1:38" s="247" customFormat="1" ht="13.5" customHeight="1">
      <c r="A109" s="285">
        <v>27</v>
      </c>
      <c r="B109" s="378">
        <v>44630</v>
      </c>
      <c r="C109" s="355"/>
      <c r="D109" s="355" t="s">
        <v>998</v>
      </c>
      <c r="E109" s="285" t="s">
        <v>591</v>
      </c>
      <c r="F109" s="285">
        <v>123.75</v>
      </c>
      <c r="G109" s="285">
        <v>120</v>
      </c>
      <c r="H109" s="338">
        <v>126.5</v>
      </c>
      <c r="I109" s="338" t="s">
        <v>999</v>
      </c>
      <c r="J109" s="350" t="s">
        <v>1015</v>
      </c>
      <c r="K109" s="338">
        <f t="shared" si="12"/>
        <v>2.75</v>
      </c>
      <c r="L109" s="351">
        <f t="shared" si="13"/>
        <v>380.76500000000004</v>
      </c>
      <c r="M109" s="352">
        <f t="shared" si="14"/>
        <v>11444.235000000001</v>
      </c>
      <c r="N109" s="338">
        <v>4300</v>
      </c>
      <c r="O109" s="353" t="s">
        <v>589</v>
      </c>
      <c r="P109" s="354">
        <v>44266</v>
      </c>
      <c r="Q109" s="249"/>
      <c r="R109" s="253" t="s">
        <v>1008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316"/>
      <c r="AG109" s="313"/>
      <c r="AH109" s="249"/>
      <c r="AI109" s="249"/>
      <c r="AJ109" s="316"/>
      <c r="AK109" s="316"/>
      <c r="AL109" s="316"/>
    </row>
    <row r="110" spans="1:38" s="247" customFormat="1" ht="13.5" customHeight="1">
      <c r="A110" s="285">
        <v>28</v>
      </c>
      <c r="B110" s="378">
        <v>44630</v>
      </c>
      <c r="C110" s="355"/>
      <c r="D110" s="355" t="s">
        <v>967</v>
      </c>
      <c r="E110" s="285" t="s">
        <v>591</v>
      </c>
      <c r="F110" s="285">
        <v>287.5</v>
      </c>
      <c r="G110" s="285">
        <v>278.5</v>
      </c>
      <c r="H110" s="338">
        <v>293.5</v>
      </c>
      <c r="I110" s="338" t="s">
        <v>927</v>
      </c>
      <c r="J110" s="350" t="s">
        <v>908</v>
      </c>
      <c r="K110" s="338">
        <f t="shared" si="12"/>
        <v>6</v>
      </c>
      <c r="L110" s="351">
        <f t="shared" si="13"/>
        <v>308.17500000000007</v>
      </c>
      <c r="M110" s="352">
        <f t="shared" si="14"/>
        <v>8691.8250000000007</v>
      </c>
      <c r="N110" s="338">
        <v>1500</v>
      </c>
      <c r="O110" s="353" t="s">
        <v>589</v>
      </c>
      <c r="P110" s="378">
        <v>44635</v>
      </c>
      <c r="Q110" s="249"/>
      <c r="R110" s="253" t="s">
        <v>590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316"/>
      <c r="AG110" s="313"/>
      <c r="AH110" s="249"/>
      <c r="AI110" s="249"/>
      <c r="AJ110" s="316"/>
      <c r="AK110" s="316"/>
      <c r="AL110" s="316"/>
    </row>
    <row r="111" spans="1:38" s="247" customFormat="1" ht="13.5" customHeight="1">
      <c r="A111" s="285">
        <v>29</v>
      </c>
      <c r="B111" s="378">
        <v>44630</v>
      </c>
      <c r="C111" s="355"/>
      <c r="D111" s="355" t="s">
        <v>1000</v>
      </c>
      <c r="E111" s="285" t="s">
        <v>591</v>
      </c>
      <c r="F111" s="285">
        <v>376.5</v>
      </c>
      <c r="G111" s="285">
        <v>372.5</v>
      </c>
      <c r="H111" s="338">
        <v>380.5</v>
      </c>
      <c r="I111" s="338" t="s">
        <v>1001</v>
      </c>
      <c r="J111" s="350" t="s">
        <v>1007</v>
      </c>
      <c r="K111" s="338">
        <f t="shared" si="12"/>
        <v>4</v>
      </c>
      <c r="L111" s="351">
        <f t="shared" si="13"/>
        <v>825.68500000000017</v>
      </c>
      <c r="M111" s="352">
        <f t="shared" si="14"/>
        <v>11574.315000000001</v>
      </c>
      <c r="N111" s="338">
        <v>3100</v>
      </c>
      <c r="O111" s="353" t="s">
        <v>589</v>
      </c>
      <c r="P111" s="378">
        <v>44630</v>
      </c>
      <c r="Q111" s="249"/>
      <c r="R111" s="253" t="s">
        <v>590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316"/>
      <c r="AG111" s="313"/>
      <c r="AH111" s="249"/>
      <c r="AI111" s="249"/>
      <c r="AJ111" s="316"/>
      <c r="AK111" s="316"/>
      <c r="AL111" s="316"/>
    </row>
    <row r="112" spans="1:38" s="247" customFormat="1" ht="13.5" customHeight="1">
      <c r="A112" s="285">
        <v>30</v>
      </c>
      <c r="B112" s="378">
        <v>44630</v>
      </c>
      <c r="C112" s="355"/>
      <c r="D112" s="355" t="s">
        <v>1002</v>
      </c>
      <c r="E112" s="285" t="s">
        <v>591</v>
      </c>
      <c r="F112" s="285">
        <v>2355</v>
      </c>
      <c r="G112" s="285">
        <v>2300</v>
      </c>
      <c r="H112" s="338">
        <v>2390</v>
      </c>
      <c r="I112" s="338">
        <v>2450</v>
      </c>
      <c r="J112" s="350" t="s">
        <v>1034</v>
      </c>
      <c r="K112" s="338">
        <f t="shared" si="12"/>
        <v>35</v>
      </c>
      <c r="L112" s="351">
        <f t="shared" si="13"/>
        <v>460.07500000000005</v>
      </c>
      <c r="M112" s="352">
        <f t="shared" si="14"/>
        <v>9164.9249999999993</v>
      </c>
      <c r="N112" s="338">
        <v>275</v>
      </c>
      <c r="O112" s="353" t="s">
        <v>589</v>
      </c>
      <c r="P112" s="378">
        <v>44635</v>
      </c>
      <c r="Q112" s="249"/>
      <c r="R112" s="253" t="s">
        <v>590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316"/>
      <c r="AG112" s="313"/>
      <c r="AH112" s="249"/>
      <c r="AI112" s="249"/>
      <c r="AJ112" s="316"/>
      <c r="AK112" s="316"/>
      <c r="AL112" s="316"/>
    </row>
    <row r="113" spans="1:38" s="247" customFormat="1" ht="13.5" customHeight="1">
      <c r="A113" s="285">
        <v>31</v>
      </c>
      <c r="B113" s="378">
        <v>44631</v>
      </c>
      <c r="C113" s="355"/>
      <c r="D113" s="355" t="s">
        <v>1018</v>
      </c>
      <c r="E113" s="285" t="s">
        <v>591</v>
      </c>
      <c r="F113" s="285">
        <v>2262.5</v>
      </c>
      <c r="G113" s="285">
        <v>2228</v>
      </c>
      <c r="H113" s="338">
        <v>2330</v>
      </c>
      <c r="I113" s="338" t="s">
        <v>1019</v>
      </c>
      <c r="J113" s="350" t="s">
        <v>811</v>
      </c>
      <c r="K113" s="338">
        <f t="shared" si="12"/>
        <v>67.5</v>
      </c>
      <c r="L113" s="351">
        <f t="shared" si="13"/>
        <v>611.62500000000011</v>
      </c>
      <c r="M113" s="352">
        <f t="shared" si="14"/>
        <v>24700.875</v>
      </c>
      <c r="N113" s="338">
        <v>375</v>
      </c>
      <c r="O113" s="353" t="s">
        <v>589</v>
      </c>
      <c r="P113" s="378">
        <v>44634</v>
      </c>
      <c r="Q113" s="249"/>
      <c r="R113" s="253" t="s">
        <v>1008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316"/>
      <c r="AG113" s="313"/>
      <c r="AH113" s="249"/>
      <c r="AI113" s="249"/>
      <c r="AJ113" s="316"/>
      <c r="AK113" s="316"/>
      <c r="AL113" s="316"/>
    </row>
    <row r="114" spans="1:38" s="247" customFormat="1" ht="13.5" customHeight="1">
      <c r="A114" s="459">
        <v>32</v>
      </c>
      <c r="B114" s="390">
        <v>44631</v>
      </c>
      <c r="C114" s="337"/>
      <c r="D114" s="337" t="s">
        <v>885</v>
      </c>
      <c r="E114" s="310" t="s">
        <v>591</v>
      </c>
      <c r="F114" s="310">
        <v>266.5</v>
      </c>
      <c r="G114" s="310">
        <v>259</v>
      </c>
      <c r="H114" s="311">
        <v>260</v>
      </c>
      <c r="I114" s="311" t="s">
        <v>987</v>
      </c>
      <c r="J114" s="322" t="s">
        <v>1051</v>
      </c>
      <c r="K114" s="311">
        <f t="shared" si="12"/>
        <v>-6.5</v>
      </c>
      <c r="L114" s="333">
        <f t="shared" si="13"/>
        <v>309.40000000000003</v>
      </c>
      <c r="M114" s="334">
        <f t="shared" si="14"/>
        <v>-11359.4</v>
      </c>
      <c r="N114" s="311">
        <v>1700</v>
      </c>
      <c r="O114" s="335" t="s">
        <v>601</v>
      </c>
      <c r="P114" s="336">
        <v>44271</v>
      </c>
      <c r="Q114" s="249"/>
      <c r="R114" s="253" t="s">
        <v>590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316"/>
      <c r="AG114" s="313"/>
      <c r="AH114" s="249"/>
      <c r="AI114" s="249"/>
      <c r="AJ114" s="316"/>
      <c r="AK114" s="316"/>
      <c r="AL114" s="316"/>
    </row>
    <row r="115" spans="1:38" s="247" customFormat="1" ht="13.5" customHeight="1">
      <c r="A115" s="459">
        <v>33</v>
      </c>
      <c r="B115" s="390">
        <v>44631</v>
      </c>
      <c r="C115" s="337"/>
      <c r="D115" s="337" t="s">
        <v>1021</v>
      </c>
      <c r="E115" s="310" t="s">
        <v>591</v>
      </c>
      <c r="F115" s="310">
        <v>785</v>
      </c>
      <c r="G115" s="310">
        <v>770</v>
      </c>
      <c r="H115" s="311">
        <v>770</v>
      </c>
      <c r="I115" s="311" t="s">
        <v>1022</v>
      </c>
      <c r="J115" s="322" t="s">
        <v>1032</v>
      </c>
      <c r="K115" s="311">
        <f t="shared" si="12"/>
        <v>-15</v>
      </c>
      <c r="L115" s="333">
        <f t="shared" si="13"/>
        <v>336.87500000000006</v>
      </c>
      <c r="M115" s="334">
        <f t="shared" si="14"/>
        <v>-9711.875</v>
      </c>
      <c r="N115" s="311">
        <v>625</v>
      </c>
      <c r="O115" s="335" t="s">
        <v>601</v>
      </c>
      <c r="P115" s="336">
        <v>44269</v>
      </c>
      <c r="Q115" s="249"/>
      <c r="R115" s="253" t="s">
        <v>590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316"/>
      <c r="AG115" s="313"/>
      <c r="AH115" s="249"/>
      <c r="AI115" s="249"/>
      <c r="AJ115" s="316"/>
      <c r="AK115" s="316"/>
      <c r="AL115" s="316"/>
    </row>
    <row r="116" spans="1:38" s="247" customFormat="1" ht="13.5" customHeight="1">
      <c r="A116" s="285">
        <v>34</v>
      </c>
      <c r="B116" s="378">
        <v>44634</v>
      </c>
      <c r="C116" s="355"/>
      <c r="D116" s="355" t="s">
        <v>993</v>
      </c>
      <c r="E116" s="285" t="s">
        <v>591</v>
      </c>
      <c r="F116" s="285">
        <v>1180</v>
      </c>
      <c r="G116" s="285">
        <v>1162</v>
      </c>
      <c r="H116" s="338">
        <v>1192</v>
      </c>
      <c r="I116" s="338">
        <v>1220</v>
      </c>
      <c r="J116" s="350" t="s">
        <v>1024</v>
      </c>
      <c r="K116" s="338">
        <f t="shared" si="12"/>
        <v>12</v>
      </c>
      <c r="L116" s="351">
        <f t="shared" si="13"/>
        <v>584.08000000000004</v>
      </c>
      <c r="M116" s="352">
        <f t="shared" si="14"/>
        <v>7815.92</v>
      </c>
      <c r="N116" s="338">
        <v>700</v>
      </c>
      <c r="O116" s="353" t="s">
        <v>589</v>
      </c>
      <c r="P116" s="378">
        <v>44634</v>
      </c>
      <c r="Q116" s="249"/>
      <c r="R116" s="253" t="s">
        <v>1008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316"/>
      <c r="AG116" s="313"/>
      <c r="AH116" s="249"/>
      <c r="AI116" s="249"/>
      <c r="AJ116" s="316"/>
      <c r="AK116" s="316"/>
      <c r="AL116" s="316"/>
    </row>
    <row r="117" spans="1:38" s="247" customFormat="1" ht="13.5" customHeight="1">
      <c r="A117" s="459">
        <v>35</v>
      </c>
      <c r="B117" s="358">
        <v>44634</v>
      </c>
      <c r="C117" s="337"/>
      <c r="D117" s="337" t="s">
        <v>1025</v>
      </c>
      <c r="E117" s="310" t="s">
        <v>591</v>
      </c>
      <c r="F117" s="310">
        <v>122.25</v>
      </c>
      <c r="G117" s="310">
        <v>119</v>
      </c>
      <c r="H117" s="311">
        <v>119</v>
      </c>
      <c r="I117" s="311" t="s">
        <v>1026</v>
      </c>
      <c r="J117" s="322" t="s">
        <v>1044</v>
      </c>
      <c r="K117" s="311">
        <f t="shared" si="12"/>
        <v>-3.25</v>
      </c>
      <c r="L117" s="333">
        <f t="shared" si="13"/>
        <v>358.19000000000005</v>
      </c>
      <c r="M117" s="334">
        <f t="shared" si="14"/>
        <v>-14333.19</v>
      </c>
      <c r="N117" s="311">
        <v>4300</v>
      </c>
      <c r="O117" s="335" t="s">
        <v>601</v>
      </c>
      <c r="P117" s="336">
        <v>44270</v>
      </c>
      <c r="Q117" s="249"/>
      <c r="R117" s="253" t="s">
        <v>1008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316"/>
      <c r="AG117" s="313"/>
      <c r="AH117" s="249"/>
      <c r="AI117" s="249"/>
      <c r="AJ117" s="316"/>
      <c r="AK117" s="316"/>
      <c r="AL117" s="316"/>
    </row>
    <row r="118" spans="1:38" s="247" customFormat="1" ht="13.5" customHeight="1">
      <c r="A118" s="490">
        <v>36</v>
      </c>
      <c r="B118" s="492">
        <v>44634</v>
      </c>
      <c r="C118" s="337"/>
      <c r="D118" s="337" t="s">
        <v>1027</v>
      </c>
      <c r="E118" s="310" t="s">
        <v>1010</v>
      </c>
      <c r="F118" s="310">
        <v>16750</v>
      </c>
      <c r="G118" s="310">
        <v>16980</v>
      </c>
      <c r="H118" s="311">
        <v>16890</v>
      </c>
      <c r="I118" s="311" t="s">
        <v>1028</v>
      </c>
      <c r="J118" s="488" t="s">
        <v>1033</v>
      </c>
      <c r="K118" s="460">
        <f>F118-H118</f>
        <v>-140</v>
      </c>
      <c r="L118" s="333">
        <f t="shared" si="13"/>
        <v>591.15000000000009</v>
      </c>
      <c r="M118" s="494">
        <f>(-99*50)-691.15</f>
        <v>-5641.15</v>
      </c>
      <c r="N118" s="310">
        <v>50</v>
      </c>
      <c r="O118" s="494" t="s">
        <v>601</v>
      </c>
      <c r="P118" s="486">
        <v>44634</v>
      </c>
      <c r="Q118" s="249"/>
      <c r="R118" s="253" t="s">
        <v>590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316"/>
      <c r="AG118" s="313"/>
      <c r="AH118" s="249"/>
      <c r="AI118" s="249"/>
      <c r="AJ118" s="316"/>
      <c r="AK118" s="316"/>
      <c r="AL118" s="316"/>
    </row>
    <row r="119" spans="1:38" s="247" customFormat="1" ht="13.5" customHeight="1">
      <c r="A119" s="491"/>
      <c r="B119" s="493"/>
      <c r="C119" s="337"/>
      <c r="D119" s="337" t="s">
        <v>1031</v>
      </c>
      <c r="E119" s="310" t="s">
        <v>1010</v>
      </c>
      <c r="F119" s="310">
        <v>127</v>
      </c>
      <c r="G119" s="310"/>
      <c r="H119" s="311">
        <v>86</v>
      </c>
      <c r="I119" s="311"/>
      <c r="J119" s="489"/>
      <c r="K119" s="460">
        <f>F119-H119</f>
        <v>41</v>
      </c>
      <c r="L119" s="460">
        <v>100</v>
      </c>
      <c r="M119" s="495"/>
      <c r="N119" s="310">
        <v>50</v>
      </c>
      <c r="O119" s="495"/>
      <c r="P119" s="487"/>
      <c r="Q119" s="249"/>
      <c r="R119" s="253" t="s">
        <v>590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316"/>
      <c r="AG119" s="313"/>
      <c r="AH119" s="249"/>
      <c r="AI119" s="249"/>
      <c r="AJ119" s="316"/>
      <c r="AK119" s="316"/>
      <c r="AL119" s="316"/>
    </row>
    <row r="120" spans="1:38" s="247" customFormat="1" ht="13.5" customHeight="1">
      <c r="A120" s="389">
        <v>37</v>
      </c>
      <c r="B120" s="378">
        <v>44634</v>
      </c>
      <c r="C120" s="355"/>
      <c r="D120" s="355" t="s">
        <v>1029</v>
      </c>
      <c r="E120" s="285" t="s">
        <v>591</v>
      </c>
      <c r="F120" s="285">
        <v>2144</v>
      </c>
      <c r="G120" s="285">
        <v>2080</v>
      </c>
      <c r="H120" s="338">
        <v>2183</v>
      </c>
      <c r="I120" s="338" t="s">
        <v>1030</v>
      </c>
      <c r="J120" s="350" t="s">
        <v>1065</v>
      </c>
      <c r="K120" s="338">
        <f t="shared" ref="K120:K132" si="15">H120-F120</f>
        <v>39</v>
      </c>
      <c r="L120" s="351">
        <f t="shared" ref="L120:L132" si="16">(H120*N120)*0.07%</f>
        <v>305.62000000000006</v>
      </c>
      <c r="M120" s="352">
        <f t="shared" ref="M120:M132" si="17">(K120*N120)-L120</f>
        <v>7494.38</v>
      </c>
      <c r="N120" s="338">
        <v>200</v>
      </c>
      <c r="O120" s="353" t="s">
        <v>589</v>
      </c>
      <c r="P120" s="378">
        <v>44636</v>
      </c>
      <c r="Q120" s="249"/>
      <c r="R120" s="253" t="s">
        <v>1008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316"/>
      <c r="AG120" s="313"/>
      <c r="AH120" s="249"/>
      <c r="AI120" s="249"/>
      <c r="AJ120" s="316"/>
      <c r="AK120" s="316"/>
      <c r="AL120" s="316"/>
    </row>
    <row r="121" spans="1:38" s="247" customFormat="1" ht="13.5" customHeight="1">
      <c r="A121" s="459">
        <v>38</v>
      </c>
      <c r="B121" s="358">
        <v>44635</v>
      </c>
      <c r="C121" s="337"/>
      <c r="D121" s="337" t="s">
        <v>1035</v>
      </c>
      <c r="E121" s="310" t="s">
        <v>591</v>
      </c>
      <c r="F121" s="310">
        <v>878</v>
      </c>
      <c r="G121" s="310">
        <v>865</v>
      </c>
      <c r="H121" s="311">
        <v>865</v>
      </c>
      <c r="I121" s="311" t="s">
        <v>1036</v>
      </c>
      <c r="J121" s="322" t="s">
        <v>931</v>
      </c>
      <c r="K121" s="311">
        <f t="shared" si="15"/>
        <v>-13</v>
      </c>
      <c r="L121" s="333">
        <f t="shared" si="16"/>
        <v>514.67500000000007</v>
      </c>
      <c r="M121" s="334">
        <f t="shared" si="17"/>
        <v>-11564.674999999999</v>
      </c>
      <c r="N121" s="311">
        <v>850</v>
      </c>
      <c r="O121" s="335" t="s">
        <v>601</v>
      </c>
      <c r="P121" s="336">
        <v>44270</v>
      </c>
      <c r="Q121" s="249"/>
      <c r="R121" s="253" t="s">
        <v>1008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316"/>
      <c r="AG121" s="313"/>
      <c r="AH121" s="249"/>
      <c r="AI121" s="249"/>
      <c r="AJ121" s="316"/>
      <c r="AK121" s="316"/>
      <c r="AL121" s="316"/>
    </row>
    <row r="122" spans="1:38" s="247" customFormat="1" ht="13.5" customHeight="1">
      <c r="A122" s="389">
        <v>39</v>
      </c>
      <c r="B122" s="357">
        <v>44635</v>
      </c>
      <c r="C122" s="355"/>
      <c r="D122" s="355" t="s">
        <v>1037</v>
      </c>
      <c r="E122" s="285" t="s">
        <v>591</v>
      </c>
      <c r="F122" s="285">
        <v>1751.5</v>
      </c>
      <c r="G122" s="285">
        <v>1725</v>
      </c>
      <c r="H122" s="338">
        <v>1769</v>
      </c>
      <c r="I122" s="338" t="s">
        <v>1038</v>
      </c>
      <c r="J122" s="350" t="s">
        <v>950</v>
      </c>
      <c r="K122" s="338">
        <f t="shared" si="15"/>
        <v>17.5</v>
      </c>
      <c r="L122" s="351">
        <f t="shared" si="16"/>
        <v>866.81000000000017</v>
      </c>
      <c r="M122" s="352">
        <f t="shared" si="17"/>
        <v>11383.19</v>
      </c>
      <c r="N122" s="338">
        <v>700</v>
      </c>
      <c r="O122" s="353" t="s">
        <v>589</v>
      </c>
      <c r="P122" s="378">
        <v>44636</v>
      </c>
      <c r="Q122" s="249"/>
      <c r="R122" s="253" t="s">
        <v>590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316"/>
      <c r="AG122" s="313"/>
      <c r="AH122" s="249"/>
      <c r="AI122" s="249"/>
      <c r="AJ122" s="316"/>
      <c r="AK122" s="316"/>
      <c r="AL122" s="316"/>
    </row>
    <row r="123" spans="1:38" s="247" customFormat="1" ht="13.5" customHeight="1">
      <c r="A123" s="459">
        <v>40</v>
      </c>
      <c r="B123" s="358">
        <v>44635</v>
      </c>
      <c r="C123" s="337"/>
      <c r="D123" s="337" t="s">
        <v>1039</v>
      </c>
      <c r="E123" s="310" t="s">
        <v>591</v>
      </c>
      <c r="F123" s="310">
        <v>221.75</v>
      </c>
      <c r="G123" s="310">
        <v>219</v>
      </c>
      <c r="H123" s="311">
        <v>219</v>
      </c>
      <c r="I123" s="311" t="s">
        <v>1040</v>
      </c>
      <c r="J123" s="322" t="s">
        <v>1045</v>
      </c>
      <c r="K123" s="311">
        <f t="shared" si="15"/>
        <v>-2.75</v>
      </c>
      <c r="L123" s="333">
        <f t="shared" si="16"/>
        <v>574.87500000000011</v>
      </c>
      <c r="M123" s="334">
        <f t="shared" si="17"/>
        <v>-10887.375</v>
      </c>
      <c r="N123" s="311">
        <v>3750</v>
      </c>
      <c r="O123" s="335" t="s">
        <v>601</v>
      </c>
      <c r="P123" s="336">
        <v>44270</v>
      </c>
      <c r="Q123" s="249"/>
      <c r="R123" s="253" t="s">
        <v>590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316"/>
      <c r="AG123" s="313"/>
      <c r="AH123" s="249"/>
      <c r="AI123" s="249"/>
      <c r="AJ123" s="316"/>
      <c r="AK123" s="316"/>
      <c r="AL123" s="316"/>
    </row>
    <row r="124" spans="1:38" s="247" customFormat="1" ht="13.5" customHeight="1">
      <c r="A124" s="285">
        <v>41</v>
      </c>
      <c r="B124" s="357">
        <v>44635</v>
      </c>
      <c r="C124" s="355"/>
      <c r="D124" s="355" t="s">
        <v>1027</v>
      </c>
      <c r="E124" s="285" t="s">
        <v>591</v>
      </c>
      <c r="F124" s="285">
        <v>16640</v>
      </c>
      <c r="G124" s="285">
        <v>16450</v>
      </c>
      <c r="H124" s="338">
        <v>16690</v>
      </c>
      <c r="I124" s="338" t="s">
        <v>1041</v>
      </c>
      <c r="J124" s="350" t="s">
        <v>1042</v>
      </c>
      <c r="K124" s="338">
        <f t="shared" si="15"/>
        <v>50</v>
      </c>
      <c r="L124" s="351">
        <f t="shared" si="16"/>
        <v>584.15000000000009</v>
      </c>
      <c r="M124" s="352">
        <f t="shared" si="17"/>
        <v>1915.85</v>
      </c>
      <c r="N124" s="338">
        <v>50</v>
      </c>
      <c r="O124" s="353" t="s">
        <v>589</v>
      </c>
      <c r="P124" s="378">
        <v>44635</v>
      </c>
      <c r="Q124" s="249"/>
      <c r="R124" s="253" t="s">
        <v>590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316"/>
      <c r="AG124" s="313"/>
      <c r="AH124" s="249"/>
      <c r="AI124" s="249"/>
      <c r="AJ124" s="316"/>
      <c r="AK124" s="316"/>
      <c r="AL124" s="316"/>
    </row>
    <row r="125" spans="1:38" s="247" customFormat="1" ht="13.5" customHeight="1">
      <c r="A125" s="459">
        <v>42</v>
      </c>
      <c r="B125" s="390">
        <v>44636</v>
      </c>
      <c r="C125" s="337"/>
      <c r="D125" s="337" t="s">
        <v>920</v>
      </c>
      <c r="E125" s="310" t="s">
        <v>591</v>
      </c>
      <c r="F125" s="310">
        <v>3215</v>
      </c>
      <c r="G125" s="310">
        <v>3140</v>
      </c>
      <c r="H125" s="311">
        <v>3140</v>
      </c>
      <c r="I125" s="311" t="s">
        <v>1052</v>
      </c>
      <c r="J125" s="322" t="s">
        <v>1064</v>
      </c>
      <c r="K125" s="311">
        <f t="shared" si="15"/>
        <v>-75</v>
      </c>
      <c r="L125" s="333">
        <f t="shared" si="16"/>
        <v>384.65000000000003</v>
      </c>
      <c r="M125" s="334">
        <f t="shared" si="17"/>
        <v>-13509.65</v>
      </c>
      <c r="N125" s="311">
        <v>175</v>
      </c>
      <c r="O125" s="335" t="s">
        <v>601</v>
      </c>
      <c r="P125" s="336">
        <v>44271</v>
      </c>
      <c r="Q125" s="249"/>
      <c r="R125" s="253" t="s">
        <v>1008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316"/>
      <c r="AG125" s="313"/>
      <c r="AH125" s="249"/>
      <c r="AI125" s="249"/>
      <c r="AJ125" s="316"/>
      <c r="AK125" s="316"/>
      <c r="AL125" s="316"/>
    </row>
    <row r="126" spans="1:38" s="247" customFormat="1" ht="13.5" customHeight="1">
      <c r="A126" s="389">
        <v>43</v>
      </c>
      <c r="B126" s="378">
        <v>44636</v>
      </c>
      <c r="C126" s="355"/>
      <c r="D126" s="355" t="s">
        <v>1062</v>
      </c>
      <c r="E126" s="285" t="s">
        <v>591</v>
      </c>
      <c r="F126" s="285">
        <v>2080</v>
      </c>
      <c r="G126" s="285">
        <v>2040</v>
      </c>
      <c r="H126" s="338">
        <v>2118</v>
      </c>
      <c r="I126" s="338">
        <v>2150</v>
      </c>
      <c r="J126" s="350" t="s">
        <v>1071</v>
      </c>
      <c r="K126" s="338">
        <f t="shared" si="15"/>
        <v>38</v>
      </c>
      <c r="L126" s="351">
        <f t="shared" si="16"/>
        <v>444.78000000000009</v>
      </c>
      <c r="M126" s="352">
        <f t="shared" si="17"/>
        <v>10955.22</v>
      </c>
      <c r="N126" s="338">
        <v>300</v>
      </c>
      <c r="O126" s="353" t="s">
        <v>589</v>
      </c>
      <c r="P126" s="378">
        <v>44637</v>
      </c>
      <c r="Q126" s="249"/>
      <c r="R126" s="253" t="s">
        <v>590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316"/>
      <c r="AG126" s="313"/>
      <c r="AH126" s="249"/>
      <c r="AI126" s="249"/>
      <c r="AJ126" s="316"/>
      <c r="AK126" s="316"/>
      <c r="AL126" s="316"/>
    </row>
    <row r="127" spans="1:38" s="247" customFormat="1" ht="13.5" customHeight="1">
      <c r="A127" s="459">
        <v>44</v>
      </c>
      <c r="B127" s="390">
        <v>44637</v>
      </c>
      <c r="C127" s="337"/>
      <c r="D127" s="337" t="s">
        <v>1076</v>
      </c>
      <c r="E127" s="310" t="s">
        <v>591</v>
      </c>
      <c r="F127" s="310">
        <v>2157.5</v>
      </c>
      <c r="G127" s="310">
        <v>2115</v>
      </c>
      <c r="H127" s="311">
        <v>2115</v>
      </c>
      <c r="I127" s="311" t="s">
        <v>1077</v>
      </c>
      <c r="J127" s="322" t="s">
        <v>1085</v>
      </c>
      <c r="K127" s="311">
        <f t="shared" si="15"/>
        <v>-42.5</v>
      </c>
      <c r="L127" s="333">
        <f t="shared" si="16"/>
        <v>370.12500000000006</v>
      </c>
      <c r="M127" s="334">
        <f t="shared" si="17"/>
        <v>-10995.125</v>
      </c>
      <c r="N127" s="311">
        <v>250</v>
      </c>
      <c r="O127" s="335" t="s">
        <v>601</v>
      </c>
      <c r="P127" s="336">
        <v>44272</v>
      </c>
      <c r="Q127" s="249"/>
      <c r="R127" s="253" t="s">
        <v>590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316"/>
      <c r="AG127" s="313"/>
      <c r="AH127" s="249"/>
      <c r="AI127" s="249"/>
      <c r="AJ127" s="316"/>
      <c r="AK127" s="316"/>
      <c r="AL127" s="316"/>
    </row>
    <row r="128" spans="1:38" s="247" customFormat="1" ht="13.5" customHeight="1">
      <c r="A128" s="459">
        <v>45</v>
      </c>
      <c r="B128" s="390">
        <v>44637</v>
      </c>
      <c r="C128" s="337"/>
      <c r="D128" s="337" t="s">
        <v>1078</v>
      </c>
      <c r="E128" s="310" t="s">
        <v>591</v>
      </c>
      <c r="F128" s="310">
        <v>1822.5</v>
      </c>
      <c r="G128" s="310">
        <v>1790</v>
      </c>
      <c r="H128" s="311">
        <v>1790</v>
      </c>
      <c r="I128" s="311" t="s">
        <v>1079</v>
      </c>
      <c r="J128" s="322" t="s">
        <v>1091</v>
      </c>
      <c r="K128" s="311">
        <f t="shared" si="15"/>
        <v>-32.5</v>
      </c>
      <c r="L128" s="333">
        <f t="shared" si="16"/>
        <v>501.20000000000005</v>
      </c>
      <c r="M128" s="334">
        <f t="shared" si="17"/>
        <v>-13501.2</v>
      </c>
      <c r="N128" s="311">
        <v>400</v>
      </c>
      <c r="O128" s="335" t="s">
        <v>601</v>
      </c>
      <c r="P128" s="336">
        <v>44276</v>
      </c>
      <c r="Q128" s="249"/>
      <c r="R128" s="253" t="s">
        <v>590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316"/>
      <c r="AG128" s="313"/>
      <c r="AH128" s="249"/>
      <c r="AI128" s="249"/>
      <c r="AJ128" s="316"/>
      <c r="AK128" s="316"/>
      <c r="AL128" s="316"/>
    </row>
    <row r="129" spans="1:38" s="247" customFormat="1" ht="13.5" customHeight="1">
      <c r="A129" s="459">
        <v>46</v>
      </c>
      <c r="B129" s="390">
        <v>44637</v>
      </c>
      <c r="C129" s="337"/>
      <c r="D129" s="337" t="s">
        <v>967</v>
      </c>
      <c r="E129" s="310" t="s">
        <v>591</v>
      </c>
      <c r="F129" s="310">
        <v>303.5</v>
      </c>
      <c r="G129" s="310">
        <v>293.5</v>
      </c>
      <c r="H129" s="311">
        <v>294</v>
      </c>
      <c r="I129" s="311" t="s">
        <v>1080</v>
      </c>
      <c r="J129" s="322" t="s">
        <v>1102</v>
      </c>
      <c r="K129" s="311">
        <f t="shared" si="15"/>
        <v>-9.5</v>
      </c>
      <c r="L129" s="333">
        <f t="shared" si="16"/>
        <v>308.70000000000005</v>
      </c>
      <c r="M129" s="334">
        <f t="shared" si="17"/>
        <v>-14558.7</v>
      </c>
      <c r="N129" s="311">
        <v>1500</v>
      </c>
      <c r="O129" s="335" t="s">
        <v>601</v>
      </c>
      <c r="P129" s="336">
        <v>44277</v>
      </c>
      <c r="Q129" s="249"/>
      <c r="R129" s="253" t="s">
        <v>590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316"/>
      <c r="AG129" s="313"/>
      <c r="AH129" s="249"/>
      <c r="AI129" s="249"/>
      <c r="AJ129" s="316"/>
      <c r="AK129" s="316"/>
      <c r="AL129" s="316"/>
    </row>
    <row r="130" spans="1:38" s="247" customFormat="1" ht="13.5" customHeight="1">
      <c r="A130" s="459">
        <v>47</v>
      </c>
      <c r="B130" s="390">
        <v>44641</v>
      </c>
      <c r="C130" s="337"/>
      <c r="D130" s="337" t="s">
        <v>873</v>
      </c>
      <c r="E130" s="310" t="s">
        <v>591</v>
      </c>
      <c r="F130" s="310">
        <v>2395.5</v>
      </c>
      <c r="G130" s="310">
        <v>2350</v>
      </c>
      <c r="H130" s="311">
        <v>2350</v>
      </c>
      <c r="I130" s="311" t="s">
        <v>1086</v>
      </c>
      <c r="J130" s="322" t="s">
        <v>1103</v>
      </c>
      <c r="K130" s="311">
        <f t="shared" si="15"/>
        <v>-45.5</v>
      </c>
      <c r="L130" s="333">
        <f t="shared" si="16"/>
        <v>411.25000000000006</v>
      </c>
      <c r="M130" s="334">
        <f t="shared" si="17"/>
        <v>-11786.25</v>
      </c>
      <c r="N130" s="311">
        <v>250</v>
      </c>
      <c r="O130" s="335" t="s">
        <v>601</v>
      </c>
      <c r="P130" s="336">
        <v>44277</v>
      </c>
      <c r="Q130" s="249"/>
      <c r="R130" s="253" t="s">
        <v>1008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316"/>
      <c r="AG130" s="313"/>
      <c r="AH130" s="249"/>
      <c r="AI130" s="249"/>
      <c r="AJ130" s="316"/>
      <c r="AK130" s="316"/>
      <c r="AL130" s="316"/>
    </row>
    <row r="131" spans="1:38" s="247" customFormat="1" ht="13.5" customHeight="1">
      <c r="A131" s="459">
        <v>48</v>
      </c>
      <c r="B131" s="390">
        <v>44641</v>
      </c>
      <c r="C131" s="337"/>
      <c r="D131" s="337" t="s">
        <v>1062</v>
      </c>
      <c r="E131" s="310" t="s">
        <v>591</v>
      </c>
      <c r="F131" s="310">
        <v>2082.5</v>
      </c>
      <c r="G131" s="310">
        <v>2040</v>
      </c>
      <c r="H131" s="311">
        <v>2040</v>
      </c>
      <c r="I131" s="311" t="s">
        <v>1089</v>
      </c>
      <c r="J131" s="322" t="s">
        <v>1085</v>
      </c>
      <c r="K131" s="311">
        <f t="shared" si="15"/>
        <v>-42.5</v>
      </c>
      <c r="L131" s="333">
        <f t="shared" si="16"/>
        <v>428.40000000000003</v>
      </c>
      <c r="M131" s="334">
        <f t="shared" si="17"/>
        <v>-13178.4</v>
      </c>
      <c r="N131" s="311">
        <v>300</v>
      </c>
      <c r="O131" s="335" t="s">
        <v>601</v>
      </c>
      <c r="P131" s="336">
        <v>44277</v>
      </c>
      <c r="Q131" s="249"/>
      <c r="R131" s="253" t="s">
        <v>590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316"/>
      <c r="AG131" s="313"/>
      <c r="AH131" s="249"/>
      <c r="AI131" s="249"/>
      <c r="AJ131" s="316"/>
      <c r="AK131" s="316"/>
      <c r="AL131" s="316"/>
    </row>
    <row r="132" spans="1:38" s="247" customFormat="1" ht="13.5" customHeight="1">
      <c r="A132" s="459">
        <v>49</v>
      </c>
      <c r="B132" s="390">
        <v>44641</v>
      </c>
      <c r="C132" s="337"/>
      <c r="D132" s="337" t="s">
        <v>1037</v>
      </c>
      <c r="E132" s="310" t="s">
        <v>591</v>
      </c>
      <c r="F132" s="310">
        <v>1788.5</v>
      </c>
      <c r="G132" s="310">
        <v>1765</v>
      </c>
      <c r="H132" s="311">
        <v>1765</v>
      </c>
      <c r="I132" s="311" t="s">
        <v>1090</v>
      </c>
      <c r="J132" s="322" t="s">
        <v>1092</v>
      </c>
      <c r="K132" s="311">
        <f t="shared" si="15"/>
        <v>-23.5</v>
      </c>
      <c r="L132" s="333">
        <f t="shared" si="16"/>
        <v>679.52500000000009</v>
      </c>
      <c r="M132" s="334">
        <f t="shared" si="17"/>
        <v>-13604.525</v>
      </c>
      <c r="N132" s="311">
        <v>550</v>
      </c>
      <c r="O132" s="335" t="s">
        <v>601</v>
      </c>
      <c r="P132" s="336">
        <v>44276</v>
      </c>
      <c r="Q132" s="249"/>
      <c r="R132" s="253" t="s">
        <v>1008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316"/>
      <c r="AG132" s="313"/>
      <c r="AH132" s="249"/>
      <c r="AI132" s="249"/>
      <c r="AJ132" s="316"/>
      <c r="AK132" s="316"/>
      <c r="AL132" s="316"/>
    </row>
    <row r="133" spans="1:38" s="247" customFormat="1" ht="13.5" customHeight="1">
      <c r="A133" s="361">
        <v>50</v>
      </c>
      <c r="B133" s="248">
        <v>44642</v>
      </c>
      <c r="C133" s="340"/>
      <c r="D133" s="340" t="s">
        <v>1002</v>
      </c>
      <c r="E133" s="251" t="s">
        <v>591</v>
      </c>
      <c r="F133" s="251" t="s">
        <v>1109</v>
      </c>
      <c r="G133" s="251">
        <v>2390</v>
      </c>
      <c r="H133" s="252"/>
      <c r="I133" s="252" t="s">
        <v>1110</v>
      </c>
      <c r="J133" s="302" t="s">
        <v>592</v>
      </c>
      <c r="K133" s="340"/>
      <c r="L133" s="340"/>
      <c r="M133" s="251"/>
      <c r="N133" s="251"/>
      <c r="O133" s="251"/>
      <c r="P133" s="252"/>
      <c r="Q133" s="249"/>
      <c r="R133" s="253" t="s">
        <v>590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316"/>
      <c r="AG133" s="313"/>
      <c r="AH133" s="249"/>
      <c r="AI133" s="249"/>
      <c r="AJ133" s="316"/>
      <c r="AK133" s="316"/>
      <c r="AL133" s="316"/>
    </row>
    <row r="134" spans="1:38" s="247" customFormat="1" ht="13.5" customHeight="1">
      <c r="A134" s="389">
        <v>51</v>
      </c>
      <c r="B134" s="378">
        <v>44642</v>
      </c>
      <c r="C134" s="355"/>
      <c r="D134" s="355" t="s">
        <v>993</v>
      </c>
      <c r="E134" s="285" t="s">
        <v>591</v>
      </c>
      <c r="F134" s="285">
        <v>1184</v>
      </c>
      <c r="G134" s="285">
        <v>1165</v>
      </c>
      <c r="H134" s="338">
        <v>1196.5</v>
      </c>
      <c r="I134" s="338" t="s">
        <v>1117</v>
      </c>
      <c r="J134" s="350" t="s">
        <v>1012</v>
      </c>
      <c r="K134" s="338">
        <f>H134-F134</f>
        <v>12.5</v>
      </c>
      <c r="L134" s="351">
        <f>(H134*N134)*0.07%</f>
        <v>586.28500000000008</v>
      </c>
      <c r="M134" s="352">
        <f>(K134*N134)-L134</f>
        <v>8163.7150000000001</v>
      </c>
      <c r="N134" s="338">
        <v>700</v>
      </c>
      <c r="O134" s="353" t="s">
        <v>589</v>
      </c>
      <c r="P134" s="378">
        <v>44644</v>
      </c>
      <c r="Q134" s="249"/>
      <c r="R134" s="253" t="s">
        <v>1008</v>
      </c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316"/>
      <c r="AG134" s="313"/>
      <c r="AH134" s="249"/>
      <c r="AI134" s="249"/>
      <c r="AJ134" s="316"/>
      <c r="AK134" s="316"/>
      <c r="AL134" s="316"/>
    </row>
    <row r="135" spans="1:38" s="247" customFormat="1" ht="13.5" customHeight="1">
      <c r="A135" s="389">
        <v>52</v>
      </c>
      <c r="B135" s="357">
        <v>44643</v>
      </c>
      <c r="C135" s="355"/>
      <c r="D135" s="355" t="s">
        <v>1132</v>
      </c>
      <c r="E135" s="285" t="s">
        <v>591</v>
      </c>
      <c r="F135" s="285">
        <v>761</v>
      </c>
      <c r="G135" s="285">
        <v>745</v>
      </c>
      <c r="H135" s="338">
        <v>771</v>
      </c>
      <c r="I135" s="338" t="s">
        <v>1133</v>
      </c>
      <c r="J135" s="350" t="s">
        <v>1144</v>
      </c>
      <c r="K135" s="338">
        <f>H135-F135</f>
        <v>10</v>
      </c>
      <c r="L135" s="351">
        <f>(H135*N135)*0.07%</f>
        <v>431.76000000000005</v>
      </c>
      <c r="M135" s="352">
        <f>(K135*N135)-L135</f>
        <v>7568.24</v>
      </c>
      <c r="N135" s="338">
        <v>800</v>
      </c>
      <c r="O135" s="353" t="s">
        <v>589</v>
      </c>
      <c r="P135" s="378">
        <v>44644</v>
      </c>
      <c r="Q135" s="249"/>
      <c r="R135" s="253" t="s">
        <v>1008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316"/>
      <c r="AG135" s="313"/>
      <c r="AH135" s="249"/>
      <c r="AI135" s="249"/>
      <c r="AJ135" s="316"/>
      <c r="AK135" s="316"/>
      <c r="AL135" s="316"/>
    </row>
    <row r="136" spans="1:38" s="247" customFormat="1" ht="13.5" customHeight="1">
      <c r="A136" s="389">
        <v>53</v>
      </c>
      <c r="B136" s="357">
        <v>44643</v>
      </c>
      <c r="C136" s="355"/>
      <c r="D136" s="355" t="s">
        <v>1137</v>
      </c>
      <c r="E136" s="285" t="s">
        <v>591</v>
      </c>
      <c r="F136" s="285">
        <v>708</v>
      </c>
      <c r="G136" s="285">
        <v>698</v>
      </c>
      <c r="H136" s="338">
        <v>716</v>
      </c>
      <c r="I136" s="338" t="s">
        <v>1138</v>
      </c>
      <c r="J136" s="350" t="s">
        <v>916</v>
      </c>
      <c r="K136" s="338">
        <f>H136-F136</f>
        <v>8</v>
      </c>
      <c r="L136" s="351">
        <f>(H136*N136)*0.07%</f>
        <v>551.32000000000005</v>
      </c>
      <c r="M136" s="352">
        <f>(K136*N136)-L136</f>
        <v>8248.68</v>
      </c>
      <c r="N136" s="338">
        <v>1100</v>
      </c>
      <c r="O136" s="353" t="s">
        <v>589</v>
      </c>
      <c r="P136" s="378">
        <v>44644</v>
      </c>
      <c r="Q136" s="249"/>
      <c r="R136" s="253" t="s">
        <v>590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316"/>
      <c r="AG136" s="313"/>
      <c r="AH136" s="249"/>
      <c r="AI136" s="249"/>
      <c r="AJ136" s="316"/>
      <c r="AK136" s="316"/>
      <c r="AL136" s="316"/>
    </row>
    <row r="137" spans="1:38" s="247" customFormat="1" ht="13.5" customHeight="1">
      <c r="A137" s="459">
        <v>54</v>
      </c>
      <c r="B137" s="358">
        <v>44644</v>
      </c>
      <c r="C137" s="337"/>
      <c r="D137" s="337" t="s">
        <v>1145</v>
      </c>
      <c r="E137" s="310" t="s">
        <v>591</v>
      </c>
      <c r="F137" s="310">
        <v>2170</v>
      </c>
      <c r="G137" s="310">
        <v>2100</v>
      </c>
      <c r="H137" s="311">
        <v>2100</v>
      </c>
      <c r="I137" s="311" t="s">
        <v>1146</v>
      </c>
      <c r="J137" s="322" t="s">
        <v>1243</v>
      </c>
      <c r="K137" s="311">
        <f t="shared" ref="K137:K139" si="18">H137-F137</f>
        <v>-70</v>
      </c>
      <c r="L137" s="333">
        <f t="shared" ref="L137:L139" si="19">(H137*N137)*0.07%</f>
        <v>294.00000000000006</v>
      </c>
      <c r="M137" s="334">
        <f t="shared" ref="M137:M139" si="20">(K137*N137)-L137</f>
        <v>-14294</v>
      </c>
      <c r="N137" s="311">
        <v>200</v>
      </c>
      <c r="O137" s="335" t="s">
        <v>601</v>
      </c>
      <c r="P137" s="336">
        <v>44283</v>
      </c>
      <c r="Q137" s="249"/>
      <c r="R137" s="253" t="s">
        <v>1008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316"/>
      <c r="AG137" s="313"/>
      <c r="AH137" s="249"/>
      <c r="AI137" s="249"/>
      <c r="AJ137" s="316"/>
      <c r="AK137" s="316"/>
      <c r="AL137" s="316"/>
    </row>
    <row r="138" spans="1:38" s="247" customFormat="1" ht="13.5" customHeight="1">
      <c r="A138" s="459">
        <v>55</v>
      </c>
      <c r="B138" s="358">
        <v>44645</v>
      </c>
      <c r="C138" s="337"/>
      <c r="D138" s="337" t="s">
        <v>960</v>
      </c>
      <c r="E138" s="310" t="s">
        <v>591</v>
      </c>
      <c r="F138" s="310">
        <v>2310</v>
      </c>
      <c r="G138" s="310">
        <v>2272</v>
      </c>
      <c r="H138" s="311">
        <v>2272</v>
      </c>
      <c r="I138" s="311" t="s">
        <v>1157</v>
      </c>
      <c r="J138" s="322" t="s">
        <v>1244</v>
      </c>
      <c r="K138" s="311">
        <f t="shared" si="18"/>
        <v>-38</v>
      </c>
      <c r="L138" s="333">
        <f t="shared" si="19"/>
        <v>477.12000000000006</v>
      </c>
      <c r="M138" s="334">
        <f t="shared" si="20"/>
        <v>-11877.12</v>
      </c>
      <c r="N138" s="311">
        <v>300</v>
      </c>
      <c r="O138" s="335" t="s">
        <v>601</v>
      </c>
      <c r="P138" s="336">
        <v>44283</v>
      </c>
      <c r="Q138" s="249"/>
      <c r="R138" s="253" t="s">
        <v>590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316"/>
      <c r="AG138" s="313"/>
      <c r="AH138" s="249"/>
      <c r="AI138" s="249"/>
      <c r="AJ138" s="316"/>
      <c r="AK138" s="316"/>
      <c r="AL138" s="316"/>
    </row>
    <row r="139" spans="1:38" s="247" customFormat="1" ht="13.5" customHeight="1">
      <c r="A139" s="389">
        <v>56</v>
      </c>
      <c r="B139" s="357">
        <v>44645</v>
      </c>
      <c r="C139" s="355"/>
      <c r="D139" s="355" t="s">
        <v>967</v>
      </c>
      <c r="E139" s="285" t="s">
        <v>591</v>
      </c>
      <c r="F139" s="285">
        <v>291.5</v>
      </c>
      <c r="G139" s="285">
        <v>283.5</v>
      </c>
      <c r="H139" s="338">
        <v>295</v>
      </c>
      <c r="I139" s="338" t="s">
        <v>1158</v>
      </c>
      <c r="J139" s="350" t="s">
        <v>1075</v>
      </c>
      <c r="K139" s="338">
        <f t="shared" si="18"/>
        <v>3.5</v>
      </c>
      <c r="L139" s="351">
        <f t="shared" si="19"/>
        <v>309.75000000000006</v>
      </c>
      <c r="M139" s="352">
        <f t="shared" si="20"/>
        <v>4940.25</v>
      </c>
      <c r="N139" s="338">
        <v>1500</v>
      </c>
      <c r="O139" s="353" t="s">
        <v>589</v>
      </c>
      <c r="P139" s="378">
        <v>44649</v>
      </c>
      <c r="Q139" s="249"/>
      <c r="R139" s="253" t="s">
        <v>1008</v>
      </c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316"/>
      <c r="AG139" s="313"/>
      <c r="AH139" s="249"/>
      <c r="AI139" s="249"/>
      <c r="AJ139" s="316"/>
      <c r="AK139" s="316"/>
      <c r="AL139" s="316"/>
    </row>
    <row r="140" spans="1:38" s="247" customFormat="1" ht="13.5" customHeight="1">
      <c r="A140" s="389">
        <v>57</v>
      </c>
      <c r="B140" s="357">
        <v>44645</v>
      </c>
      <c r="C140" s="355"/>
      <c r="D140" s="355" t="s">
        <v>957</v>
      </c>
      <c r="E140" s="285" t="s">
        <v>591</v>
      </c>
      <c r="F140" s="285">
        <v>1500</v>
      </c>
      <c r="G140" s="285">
        <v>1465</v>
      </c>
      <c r="H140" s="338">
        <v>1521.5</v>
      </c>
      <c r="I140" s="338" t="s">
        <v>1166</v>
      </c>
      <c r="J140" s="350" t="s">
        <v>982</v>
      </c>
      <c r="K140" s="338">
        <f>H140-F140</f>
        <v>21.5</v>
      </c>
      <c r="L140" s="351">
        <f>(H140*N140)*0.07%</f>
        <v>372.76750000000004</v>
      </c>
      <c r="M140" s="352">
        <f>(K140*N140)-L140</f>
        <v>7152.2325000000001</v>
      </c>
      <c r="N140" s="338">
        <v>350</v>
      </c>
      <c r="O140" s="353" t="s">
        <v>589</v>
      </c>
      <c r="P140" s="378">
        <v>44645</v>
      </c>
      <c r="Q140" s="249"/>
      <c r="R140" s="253" t="s">
        <v>1008</v>
      </c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316"/>
      <c r="AG140" s="313"/>
      <c r="AH140" s="249"/>
      <c r="AI140" s="249"/>
      <c r="AJ140" s="316"/>
      <c r="AK140" s="316"/>
      <c r="AL140" s="316"/>
    </row>
    <row r="141" spans="1:38" s="247" customFormat="1" ht="13.5" customHeight="1">
      <c r="A141" s="389">
        <v>58</v>
      </c>
      <c r="B141" s="357">
        <v>44645</v>
      </c>
      <c r="C141" s="355"/>
      <c r="D141" s="355" t="s">
        <v>1027</v>
      </c>
      <c r="E141" s="285" t="s">
        <v>591</v>
      </c>
      <c r="F141" s="285">
        <v>17145</v>
      </c>
      <c r="G141" s="285">
        <v>16970</v>
      </c>
      <c r="H141" s="338">
        <v>17195</v>
      </c>
      <c r="I141" s="338" t="s">
        <v>1167</v>
      </c>
      <c r="J141" s="350" t="s">
        <v>1042</v>
      </c>
      <c r="K141" s="338">
        <f>H141-F141</f>
        <v>50</v>
      </c>
      <c r="L141" s="351">
        <f>(H141*N141)*0.07%</f>
        <v>601.82500000000005</v>
      </c>
      <c r="M141" s="352">
        <f>(K141*N141)-L141</f>
        <v>1898.175</v>
      </c>
      <c r="N141" s="338">
        <v>50</v>
      </c>
      <c r="O141" s="353" t="s">
        <v>589</v>
      </c>
      <c r="P141" s="378">
        <v>44645</v>
      </c>
      <c r="Q141" s="249"/>
      <c r="R141" s="253" t="s">
        <v>590</v>
      </c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316"/>
      <c r="AG141" s="313"/>
      <c r="AH141" s="249"/>
      <c r="AI141" s="249"/>
      <c r="AJ141" s="316"/>
      <c r="AK141" s="316"/>
      <c r="AL141" s="316"/>
    </row>
    <row r="142" spans="1:38" s="247" customFormat="1" ht="13.5" customHeight="1">
      <c r="A142" s="361">
        <v>59</v>
      </c>
      <c r="B142" s="339">
        <v>44645</v>
      </c>
      <c r="C142" s="340"/>
      <c r="D142" s="340" t="s">
        <v>993</v>
      </c>
      <c r="E142" s="251" t="s">
        <v>591</v>
      </c>
      <c r="F142" s="251" t="s">
        <v>1168</v>
      </c>
      <c r="G142" s="251">
        <v>1160</v>
      </c>
      <c r="H142" s="252"/>
      <c r="I142" s="252" t="s">
        <v>1117</v>
      </c>
      <c r="J142" s="302" t="s">
        <v>592</v>
      </c>
      <c r="K142" s="252"/>
      <c r="L142" s="283"/>
      <c r="M142" s="284"/>
      <c r="N142" s="252"/>
      <c r="O142" s="359"/>
      <c r="P142" s="248"/>
      <c r="Q142" s="249"/>
      <c r="R142" s="253" t="s">
        <v>1008</v>
      </c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316"/>
      <c r="AG142" s="313"/>
      <c r="AH142" s="249"/>
      <c r="AI142" s="249"/>
      <c r="AJ142" s="316"/>
      <c r="AK142" s="316"/>
      <c r="AL142" s="316"/>
    </row>
    <row r="143" spans="1:38" s="247" customFormat="1" ht="13.5" customHeight="1">
      <c r="A143" s="389">
        <v>60</v>
      </c>
      <c r="B143" s="357">
        <v>44648</v>
      </c>
      <c r="C143" s="355"/>
      <c r="D143" s="355" t="s">
        <v>1027</v>
      </c>
      <c r="E143" s="285" t="s">
        <v>591</v>
      </c>
      <c r="F143" s="285">
        <v>17125</v>
      </c>
      <c r="G143" s="285">
        <v>16970</v>
      </c>
      <c r="H143" s="338">
        <v>17205</v>
      </c>
      <c r="I143" s="338" t="s">
        <v>1167</v>
      </c>
      <c r="J143" s="350" t="s">
        <v>1191</v>
      </c>
      <c r="K143" s="338">
        <f>H143-F143</f>
        <v>80</v>
      </c>
      <c r="L143" s="351">
        <f>(H143*N143)*0.07%</f>
        <v>602.17500000000007</v>
      </c>
      <c r="M143" s="352">
        <f>(K143*N143)-L143</f>
        <v>3397.8249999999998</v>
      </c>
      <c r="N143" s="338">
        <v>50</v>
      </c>
      <c r="O143" s="353" t="s">
        <v>589</v>
      </c>
      <c r="P143" s="378">
        <v>44648</v>
      </c>
      <c r="Q143" s="249"/>
      <c r="R143" s="253" t="s">
        <v>590</v>
      </c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316"/>
      <c r="AG143" s="313"/>
      <c r="AH143" s="249"/>
      <c r="AI143" s="249"/>
      <c r="AJ143" s="316"/>
      <c r="AK143" s="316"/>
      <c r="AL143" s="316"/>
    </row>
    <row r="144" spans="1:38" s="247" customFormat="1" ht="13.5" customHeight="1">
      <c r="A144" s="361">
        <v>61</v>
      </c>
      <c r="B144" s="339">
        <v>44648</v>
      </c>
      <c r="C144" s="340"/>
      <c r="D144" s="340" t="s">
        <v>885</v>
      </c>
      <c r="E144" s="251" t="s">
        <v>591</v>
      </c>
      <c r="F144" s="251" t="s">
        <v>1192</v>
      </c>
      <c r="G144" s="251">
        <v>252</v>
      </c>
      <c r="H144" s="252"/>
      <c r="I144" s="252" t="s">
        <v>1193</v>
      </c>
      <c r="J144" s="302" t="s">
        <v>592</v>
      </c>
      <c r="K144" s="252"/>
      <c r="L144" s="283"/>
      <c r="M144" s="284"/>
      <c r="N144" s="252"/>
      <c r="O144" s="359"/>
      <c r="P144" s="248"/>
      <c r="Q144" s="249"/>
      <c r="R144" s="253" t="s">
        <v>1008</v>
      </c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316"/>
      <c r="AG144" s="313"/>
      <c r="AH144" s="249"/>
      <c r="AI144" s="249"/>
      <c r="AJ144" s="316"/>
      <c r="AK144" s="316"/>
      <c r="AL144" s="316"/>
    </row>
    <row r="145" spans="1:38" s="247" customFormat="1" ht="13.5" customHeight="1">
      <c r="A145" s="389">
        <v>62</v>
      </c>
      <c r="B145" s="357">
        <v>44648</v>
      </c>
      <c r="C145" s="355"/>
      <c r="D145" s="355" t="s">
        <v>1194</v>
      </c>
      <c r="E145" s="285" t="s">
        <v>591</v>
      </c>
      <c r="F145" s="285">
        <v>1746</v>
      </c>
      <c r="G145" s="285">
        <v>1725</v>
      </c>
      <c r="H145" s="338">
        <v>1762</v>
      </c>
      <c r="I145" s="338" t="s">
        <v>1195</v>
      </c>
      <c r="J145" s="350" t="s">
        <v>1153</v>
      </c>
      <c r="K145" s="338">
        <f t="shared" ref="K145:K146" si="21">H145-F145</f>
        <v>16</v>
      </c>
      <c r="L145" s="351">
        <f t="shared" ref="L145:L146" si="22">(H145*N145)*0.07%</f>
        <v>709.20500000000015</v>
      </c>
      <c r="M145" s="352">
        <f t="shared" ref="M145:M146" si="23">(K145*N145)-L145</f>
        <v>8490.7950000000001</v>
      </c>
      <c r="N145" s="338">
        <v>575</v>
      </c>
      <c r="O145" s="353" t="s">
        <v>589</v>
      </c>
      <c r="P145" s="378">
        <v>44649</v>
      </c>
      <c r="Q145" s="249"/>
      <c r="R145" s="253" t="s">
        <v>590</v>
      </c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316"/>
      <c r="AG145" s="313"/>
      <c r="AH145" s="249"/>
      <c r="AI145" s="249"/>
      <c r="AJ145" s="316"/>
      <c r="AK145" s="316"/>
      <c r="AL145" s="316"/>
    </row>
    <row r="146" spans="1:38" s="247" customFormat="1" ht="13.5" customHeight="1">
      <c r="A146" s="389">
        <v>63</v>
      </c>
      <c r="B146" s="357">
        <v>44648</v>
      </c>
      <c r="C146" s="355"/>
      <c r="D146" s="355" t="s">
        <v>1196</v>
      </c>
      <c r="E146" s="285" t="s">
        <v>591</v>
      </c>
      <c r="F146" s="285">
        <v>916</v>
      </c>
      <c r="G146" s="285">
        <v>900</v>
      </c>
      <c r="H146" s="338">
        <v>926</v>
      </c>
      <c r="I146" s="338" t="s">
        <v>1197</v>
      </c>
      <c r="J146" s="350" t="s">
        <v>1144</v>
      </c>
      <c r="K146" s="338">
        <f t="shared" si="21"/>
        <v>10</v>
      </c>
      <c r="L146" s="351">
        <f t="shared" si="22"/>
        <v>550.97</v>
      </c>
      <c r="M146" s="352">
        <f t="shared" si="23"/>
        <v>7949.03</v>
      </c>
      <c r="N146" s="338">
        <v>850</v>
      </c>
      <c r="O146" s="353" t="s">
        <v>589</v>
      </c>
      <c r="P146" s="378">
        <v>44649</v>
      </c>
      <c r="Q146" s="249"/>
      <c r="R146" s="253" t="s">
        <v>1008</v>
      </c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316"/>
      <c r="AG146" s="313"/>
      <c r="AH146" s="249"/>
      <c r="AI146" s="249"/>
      <c r="AJ146" s="316"/>
      <c r="AK146" s="316"/>
      <c r="AL146" s="316"/>
    </row>
    <row r="147" spans="1:38" s="247" customFormat="1" ht="13.5" customHeight="1">
      <c r="A147" s="361">
        <v>64</v>
      </c>
      <c r="B147" s="339">
        <v>44649</v>
      </c>
      <c r="C147" s="340"/>
      <c r="D147" s="340" t="s">
        <v>1251</v>
      </c>
      <c r="E147" s="251" t="s">
        <v>591</v>
      </c>
      <c r="F147" s="251" t="s">
        <v>1252</v>
      </c>
      <c r="G147" s="251">
        <v>2250</v>
      </c>
      <c r="H147" s="252"/>
      <c r="I147" s="252" t="s">
        <v>1253</v>
      </c>
      <c r="J147" s="302" t="s">
        <v>592</v>
      </c>
      <c r="K147" s="252"/>
      <c r="L147" s="283"/>
      <c r="M147" s="284"/>
      <c r="N147" s="252"/>
      <c r="O147" s="359"/>
      <c r="P147" s="248"/>
      <c r="Q147" s="249"/>
      <c r="R147" s="253" t="s">
        <v>1008</v>
      </c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316"/>
      <c r="AG147" s="313"/>
      <c r="AH147" s="249"/>
      <c r="AI147" s="249"/>
      <c r="AJ147" s="316"/>
      <c r="AK147" s="316"/>
      <c r="AL147" s="316"/>
    </row>
    <row r="148" spans="1:38" s="247" customFormat="1" ht="13.5" customHeight="1">
      <c r="A148" s="361">
        <v>65</v>
      </c>
      <c r="B148" s="339">
        <v>44649</v>
      </c>
      <c r="C148" s="340"/>
      <c r="D148" s="340" t="s">
        <v>1194</v>
      </c>
      <c r="E148" s="251" t="s">
        <v>591</v>
      </c>
      <c r="F148" s="251" t="s">
        <v>1254</v>
      </c>
      <c r="G148" s="251">
        <v>1725</v>
      </c>
      <c r="H148" s="252"/>
      <c r="I148" s="252" t="s">
        <v>1195</v>
      </c>
      <c r="J148" s="302" t="s">
        <v>592</v>
      </c>
      <c r="K148" s="252"/>
      <c r="L148" s="283"/>
      <c r="M148" s="284"/>
      <c r="N148" s="252"/>
      <c r="O148" s="359"/>
      <c r="P148" s="248"/>
      <c r="Q148" s="249"/>
      <c r="R148" s="253" t="s">
        <v>590</v>
      </c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316"/>
      <c r="AG148" s="313"/>
      <c r="AH148" s="249"/>
      <c r="AI148" s="249"/>
      <c r="AJ148" s="316"/>
      <c r="AK148" s="316"/>
      <c r="AL148" s="316"/>
    </row>
    <row r="149" spans="1:38" s="247" customFormat="1" ht="13.5" customHeight="1">
      <c r="A149" s="361">
        <v>66</v>
      </c>
      <c r="B149" s="339">
        <v>44649</v>
      </c>
      <c r="C149" s="340"/>
      <c r="D149" s="340" t="s">
        <v>1255</v>
      </c>
      <c r="E149" s="251" t="s">
        <v>591</v>
      </c>
      <c r="F149" s="251" t="s">
        <v>1256</v>
      </c>
      <c r="G149" s="251">
        <v>730</v>
      </c>
      <c r="H149" s="252"/>
      <c r="I149" s="252" t="s">
        <v>1257</v>
      </c>
      <c r="J149" s="302" t="s">
        <v>592</v>
      </c>
      <c r="K149" s="252"/>
      <c r="L149" s="283"/>
      <c r="M149" s="284"/>
      <c r="N149" s="252"/>
      <c r="O149" s="359"/>
      <c r="P149" s="248"/>
      <c r="Q149" s="249"/>
      <c r="R149" s="253" t="s">
        <v>590</v>
      </c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316"/>
      <c r="AG149" s="313"/>
      <c r="AH149" s="249"/>
      <c r="AI149" s="249"/>
      <c r="AJ149" s="316"/>
      <c r="AK149" s="316"/>
      <c r="AL149" s="316"/>
    </row>
    <row r="150" spans="1:38" s="247" customFormat="1" ht="13.5" customHeight="1">
      <c r="A150" s="361"/>
      <c r="B150" s="339"/>
      <c r="C150" s="340"/>
      <c r="D150" s="340"/>
      <c r="E150" s="251"/>
      <c r="F150" s="251"/>
      <c r="G150" s="251"/>
      <c r="H150" s="252"/>
      <c r="I150" s="252"/>
      <c r="J150" s="302"/>
      <c r="K150" s="252"/>
      <c r="L150" s="283"/>
      <c r="M150" s="284"/>
      <c r="N150" s="252"/>
      <c r="O150" s="359"/>
      <c r="P150" s="248"/>
      <c r="Q150" s="249"/>
      <c r="R150" s="253"/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46"/>
      <c r="AE150" s="246"/>
      <c r="AF150" s="316"/>
      <c r="AG150" s="313"/>
      <c r="AH150" s="249"/>
      <c r="AI150" s="249"/>
      <c r="AJ150" s="316"/>
      <c r="AK150" s="316"/>
      <c r="AL150" s="316"/>
    </row>
    <row r="151" spans="1:38" s="247" customFormat="1" ht="13.5" customHeight="1">
      <c r="A151" s="361"/>
      <c r="B151" s="339"/>
      <c r="C151" s="340"/>
      <c r="D151" s="340"/>
      <c r="E151" s="251"/>
      <c r="F151" s="251"/>
      <c r="G151" s="251"/>
      <c r="H151" s="252"/>
      <c r="I151" s="252"/>
      <c r="J151" s="302"/>
      <c r="K151" s="252"/>
      <c r="L151" s="283"/>
      <c r="M151" s="284"/>
      <c r="N151" s="252"/>
      <c r="O151" s="359"/>
      <c r="P151" s="248"/>
      <c r="Q151" s="249"/>
      <c r="R151" s="253"/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316"/>
      <c r="AG151" s="313"/>
      <c r="AH151" s="249"/>
      <c r="AI151" s="249"/>
      <c r="AJ151" s="316"/>
      <c r="AK151" s="316"/>
      <c r="AL151" s="316"/>
    </row>
    <row r="152" spans="1:38" s="247" customFormat="1" ht="13.5" customHeight="1">
      <c r="A152" s="251"/>
      <c r="B152" s="248"/>
      <c r="C152" s="340"/>
      <c r="D152" s="340"/>
      <c r="E152" s="251"/>
      <c r="F152" s="251"/>
      <c r="G152" s="251"/>
      <c r="H152" s="252"/>
      <c r="I152" s="252"/>
      <c r="J152" s="302"/>
      <c r="K152" s="252"/>
      <c r="L152" s="283"/>
      <c r="M152" s="284"/>
      <c r="N152" s="252"/>
      <c r="O152" s="292"/>
      <c r="P152" s="293"/>
      <c r="Q152" s="249"/>
      <c r="R152" s="253"/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316"/>
      <c r="AG152" s="313"/>
      <c r="AH152" s="249"/>
      <c r="AI152" s="249"/>
      <c r="AJ152" s="316"/>
      <c r="AK152" s="316"/>
      <c r="AL152" s="316"/>
    </row>
    <row r="153" spans="1:38" ht="13.5" customHeight="1">
      <c r="A153" s="107"/>
      <c r="B153" s="108"/>
      <c r="C153" s="142"/>
      <c r="D153" s="150"/>
      <c r="E153" s="151"/>
      <c r="F153" s="107"/>
      <c r="G153" s="107"/>
      <c r="H153" s="107"/>
      <c r="I153" s="143"/>
      <c r="J153" s="143"/>
      <c r="K153" s="143"/>
      <c r="L153" s="143"/>
      <c r="M153" s="143"/>
      <c r="N153" s="143"/>
      <c r="O153" s="143"/>
      <c r="P153" s="143"/>
      <c r="Q153" s="1"/>
      <c r="R153" s="6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>
      <c r="A154" s="152"/>
      <c r="B154" s="108"/>
      <c r="C154" s="109"/>
      <c r="D154" s="153"/>
      <c r="E154" s="112"/>
      <c r="F154" s="112"/>
      <c r="G154" s="112"/>
      <c r="H154" s="112"/>
      <c r="I154" s="112"/>
      <c r="J154" s="6"/>
      <c r="K154" s="112"/>
      <c r="L154" s="112"/>
      <c r="M154" s="6"/>
      <c r="N154" s="1"/>
      <c r="O154" s="109"/>
      <c r="P154" s="41"/>
      <c r="Q154" s="41"/>
      <c r="R154" s="6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41"/>
      <c r="AG154" s="41"/>
      <c r="AH154" s="41"/>
      <c r="AI154" s="41"/>
      <c r="AJ154" s="41"/>
      <c r="AK154" s="41"/>
      <c r="AL154" s="41"/>
    </row>
    <row r="155" spans="1:38" ht="12.75" customHeight="1">
      <c r="A155" s="154" t="s">
        <v>611</v>
      </c>
      <c r="B155" s="154"/>
      <c r="C155" s="154"/>
      <c r="D155" s="154"/>
      <c r="E155" s="155"/>
      <c r="F155" s="112"/>
      <c r="G155" s="112"/>
      <c r="H155" s="112"/>
      <c r="I155" s="112"/>
      <c r="J155" s="1"/>
      <c r="K155" s="6"/>
      <c r="L155" s="6"/>
      <c r="M155" s="6"/>
      <c r="N155" s="1"/>
      <c r="O155" s="1"/>
      <c r="P155" s="41"/>
      <c r="Q155" s="41"/>
      <c r="R155" s="6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41"/>
      <c r="AG155" s="41"/>
      <c r="AH155" s="41"/>
      <c r="AI155" s="41"/>
      <c r="AJ155" s="41"/>
      <c r="AK155" s="41"/>
      <c r="AL155" s="41"/>
    </row>
    <row r="156" spans="1:38" ht="38.25" customHeight="1">
      <c r="A156" s="96" t="s">
        <v>16</v>
      </c>
      <c r="B156" s="96" t="s">
        <v>566</v>
      </c>
      <c r="C156" s="96"/>
      <c r="D156" s="97" t="s">
        <v>577</v>
      </c>
      <c r="E156" s="96" t="s">
        <v>578</v>
      </c>
      <c r="F156" s="96" t="s">
        <v>579</v>
      </c>
      <c r="G156" s="96" t="s">
        <v>599</v>
      </c>
      <c r="H156" s="96" t="s">
        <v>581</v>
      </c>
      <c r="I156" s="96" t="s">
        <v>582</v>
      </c>
      <c r="J156" s="95" t="s">
        <v>583</v>
      </c>
      <c r="K156" s="95" t="s">
        <v>612</v>
      </c>
      <c r="L156" s="98" t="s">
        <v>585</v>
      </c>
      <c r="M156" s="149" t="s">
        <v>608</v>
      </c>
      <c r="N156" s="96" t="s">
        <v>609</v>
      </c>
      <c r="O156" s="96" t="s">
        <v>587</v>
      </c>
      <c r="P156" s="97" t="s">
        <v>588</v>
      </c>
      <c r="Q156" s="41"/>
      <c r="R156" s="6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41"/>
      <c r="AG156" s="41"/>
      <c r="AH156" s="41"/>
      <c r="AI156" s="41"/>
      <c r="AJ156" s="41"/>
      <c r="AK156" s="41"/>
      <c r="AL156" s="41"/>
    </row>
    <row r="157" spans="1:38" s="247" customFormat="1" ht="12.75" customHeight="1">
      <c r="A157" s="285">
        <v>1</v>
      </c>
      <c r="B157" s="378">
        <v>44622</v>
      </c>
      <c r="C157" s="356"/>
      <c r="D157" s="360" t="s">
        <v>881</v>
      </c>
      <c r="E157" s="285" t="s">
        <v>591</v>
      </c>
      <c r="F157" s="285">
        <v>49.5</v>
      </c>
      <c r="G157" s="285">
        <v>30</v>
      </c>
      <c r="H157" s="338">
        <v>61</v>
      </c>
      <c r="I157" s="350" t="s">
        <v>865</v>
      </c>
      <c r="J157" s="350" t="s">
        <v>864</v>
      </c>
      <c r="K157" s="338">
        <f t="shared" ref="K157:K174" si="24">H157-F157</f>
        <v>11.5</v>
      </c>
      <c r="L157" s="351">
        <v>100</v>
      </c>
      <c r="M157" s="352">
        <f t="shared" ref="M157:M189" si="25">(K157*N157)-L157</f>
        <v>2775</v>
      </c>
      <c r="N157" s="338">
        <v>250</v>
      </c>
      <c r="O157" s="353" t="s">
        <v>589</v>
      </c>
      <c r="P157" s="354">
        <v>44257</v>
      </c>
      <c r="Q157" s="249"/>
      <c r="R157" s="250" t="s">
        <v>590</v>
      </c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  <c r="AH157" s="246"/>
      <c r="AI157" s="246"/>
      <c r="AJ157" s="246"/>
      <c r="AK157" s="246"/>
      <c r="AL157" s="246"/>
    </row>
    <row r="158" spans="1:38" s="247" customFormat="1" ht="12.75" customHeight="1">
      <c r="A158" s="379">
        <v>2</v>
      </c>
      <c r="B158" s="388">
        <v>44622</v>
      </c>
      <c r="C158" s="380"/>
      <c r="D158" s="381" t="s">
        <v>882</v>
      </c>
      <c r="E158" s="379" t="s">
        <v>591</v>
      </c>
      <c r="F158" s="379">
        <v>82.5</v>
      </c>
      <c r="G158" s="379">
        <v>35</v>
      </c>
      <c r="H158" s="382">
        <v>88.5</v>
      </c>
      <c r="I158" s="383" t="s">
        <v>883</v>
      </c>
      <c r="J158" s="383" t="s">
        <v>908</v>
      </c>
      <c r="K158" s="382">
        <f t="shared" si="24"/>
        <v>6</v>
      </c>
      <c r="L158" s="384">
        <v>100</v>
      </c>
      <c r="M158" s="385">
        <f t="shared" si="25"/>
        <v>200</v>
      </c>
      <c r="N158" s="382">
        <v>50</v>
      </c>
      <c r="O158" s="386" t="s">
        <v>711</v>
      </c>
      <c r="P158" s="387">
        <v>44258</v>
      </c>
      <c r="Q158" s="249"/>
      <c r="R158" s="250" t="s">
        <v>590</v>
      </c>
      <c r="S158" s="246"/>
      <c r="T158" s="246"/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46"/>
      <c r="AE158" s="246"/>
      <c r="AF158" s="246"/>
      <c r="AG158" s="246"/>
      <c r="AH158" s="246"/>
      <c r="AI158" s="246"/>
      <c r="AJ158" s="246"/>
      <c r="AK158" s="246"/>
      <c r="AL158" s="246"/>
    </row>
    <row r="159" spans="1:38" s="247" customFormat="1" ht="12.75" customHeight="1">
      <c r="A159" s="310">
        <v>3</v>
      </c>
      <c r="B159" s="390">
        <v>44622</v>
      </c>
      <c r="C159" s="411"/>
      <c r="D159" s="412" t="s">
        <v>891</v>
      </c>
      <c r="E159" s="310" t="s">
        <v>591</v>
      </c>
      <c r="F159" s="310">
        <v>85</v>
      </c>
      <c r="G159" s="310">
        <v>45</v>
      </c>
      <c r="H159" s="310">
        <v>49</v>
      </c>
      <c r="I159" s="311" t="s">
        <v>859</v>
      </c>
      <c r="J159" s="322" t="s">
        <v>917</v>
      </c>
      <c r="K159" s="311">
        <f t="shared" si="24"/>
        <v>-36</v>
      </c>
      <c r="L159" s="333">
        <v>100</v>
      </c>
      <c r="M159" s="334">
        <f t="shared" si="25"/>
        <v>-5500</v>
      </c>
      <c r="N159" s="311">
        <v>150</v>
      </c>
      <c r="O159" s="335" t="s">
        <v>601</v>
      </c>
      <c r="P159" s="336">
        <v>44623</v>
      </c>
      <c r="Q159" s="249"/>
      <c r="R159" s="250" t="s">
        <v>590</v>
      </c>
      <c r="S159" s="246"/>
      <c r="T159" s="246"/>
      <c r="U159" s="246"/>
      <c r="V159" s="246"/>
      <c r="W159" s="246"/>
      <c r="X159" s="246"/>
      <c r="Y159" s="246"/>
      <c r="Z159" s="246"/>
      <c r="AA159" s="246"/>
      <c r="AB159" s="246"/>
      <c r="AC159" s="246"/>
      <c r="AD159" s="246"/>
      <c r="AE159" s="246"/>
      <c r="AF159" s="246"/>
      <c r="AG159" s="246"/>
      <c r="AH159" s="246"/>
      <c r="AI159" s="246"/>
      <c r="AJ159" s="246"/>
      <c r="AK159" s="246"/>
      <c r="AL159" s="246"/>
    </row>
    <row r="160" spans="1:38" s="247" customFormat="1" ht="12.75" customHeight="1">
      <c r="A160" s="285">
        <v>4</v>
      </c>
      <c r="B160" s="378">
        <v>44623</v>
      </c>
      <c r="C160" s="405"/>
      <c r="D160" s="356" t="s">
        <v>900</v>
      </c>
      <c r="E160" s="285" t="s">
        <v>591</v>
      </c>
      <c r="F160" s="285">
        <v>42</v>
      </c>
      <c r="G160" s="285">
        <v>26</v>
      </c>
      <c r="H160" s="285">
        <v>49.5</v>
      </c>
      <c r="I160" s="338" t="s">
        <v>901</v>
      </c>
      <c r="J160" s="350" t="s">
        <v>937</v>
      </c>
      <c r="K160" s="338">
        <f t="shared" si="24"/>
        <v>7.5</v>
      </c>
      <c r="L160" s="351">
        <v>100</v>
      </c>
      <c r="M160" s="352">
        <f t="shared" si="25"/>
        <v>2150</v>
      </c>
      <c r="N160" s="338">
        <v>300</v>
      </c>
      <c r="O160" s="353" t="s">
        <v>589</v>
      </c>
      <c r="P160" s="354">
        <v>44259</v>
      </c>
      <c r="Q160" s="249"/>
      <c r="R160" s="250" t="s">
        <v>590</v>
      </c>
      <c r="S160" s="246"/>
      <c r="T160" s="246"/>
      <c r="U160" s="246"/>
      <c r="V160" s="246"/>
      <c r="W160" s="246"/>
      <c r="X160" s="246"/>
      <c r="Y160" s="246"/>
      <c r="Z160" s="246"/>
      <c r="AA160" s="246"/>
      <c r="AB160" s="246"/>
      <c r="AC160" s="246"/>
      <c r="AD160" s="246"/>
      <c r="AE160" s="246"/>
      <c r="AF160" s="246"/>
      <c r="AG160" s="246"/>
      <c r="AH160" s="246"/>
      <c r="AI160" s="246"/>
      <c r="AJ160" s="246"/>
      <c r="AK160" s="246"/>
      <c r="AL160" s="246"/>
    </row>
    <row r="161" spans="1:38" s="247" customFormat="1" ht="12.75" customHeight="1">
      <c r="A161" s="310">
        <v>5</v>
      </c>
      <c r="B161" s="390">
        <v>44623</v>
      </c>
      <c r="C161" s="411"/>
      <c r="D161" s="412" t="s">
        <v>881</v>
      </c>
      <c r="E161" s="310" t="s">
        <v>591</v>
      </c>
      <c r="F161" s="310">
        <v>55</v>
      </c>
      <c r="G161" s="310">
        <v>35</v>
      </c>
      <c r="H161" s="310">
        <v>35</v>
      </c>
      <c r="I161" s="311" t="s">
        <v>902</v>
      </c>
      <c r="J161" s="322" t="s">
        <v>948</v>
      </c>
      <c r="K161" s="311">
        <f t="shared" si="24"/>
        <v>-20</v>
      </c>
      <c r="L161" s="333">
        <v>100</v>
      </c>
      <c r="M161" s="334">
        <f t="shared" si="25"/>
        <v>-5100</v>
      </c>
      <c r="N161" s="311">
        <v>250</v>
      </c>
      <c r="O161" s="335" t="s">
        <v>601</v>
      </c>
      <c r="P161" s="336">
        <v>44627</v>
      </c>
      <c r="Q161" s="249"/>
      <c r="R161" s="250" t="s">
        <v>590</v>
      </c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46"/>
      <c r="AE161" s="246"/>
      <c r="AF161" s="246"/>
      <c r="AG161" s="246"/>
      <c r="AH161" s="246"/>
      <c r="AI161" s="246"/>
      <c r="AJ161" s="246"/>
      <c r="AK161" s="246"/>
      <c r="AL161" s="246"/>
    </row>
    <row r="162" spans="1:38" s="247" customFormat="1" ht="12.75" customHeight="1">
      <c r="A162" s="285">
        <v>6</v>
      </c>
      <c r="B162" s="378">
        <v>44623</v>
      </c>
      <c r="C162" s="356"/>
      <c r="D162" s="360" t="s">
        <v>904</v>
      </c>
      <c r="E162" s="285" t="s">
        <v>591</v>
      </c>
      <c r="F162" s="285">
        <v>51.5</v>
      </c>
      <c r="G162" s="285">
        <v>17</v>
      </c>
      <c r="H162" s="338">
        <v>71</v>
      </c>
      <c r="I162" s="350" t="s">
        <v>905</v>
      </c>
      <c r="J162" s="350" t="s">
        <v>906</v>
      </c>
      <c r="K162" s="338">
        <f t="shared" si="24"/>
        <v>19.5</v>
      </c>
      <c r="L162" s="351">
        <v>100</v>
      </c>
      <c r="M162" s="352">
        <f t="shared" si="25"/>
        <v>875</v>
      </c>
      <c r="N162" s="338">
        <v>50</v>
      </c>
      <c r="O162" s="353" t="s">
        <v>589</v>
      </c>
      <c r="P162" s="354">
        <v>44258</v>
      </c>
      <c r="Q162" s="249"/>
      <c r="R162" s="250" t="s">
        <v>590</v>
      </c>
      <c r="S162" s="246"/>
      <c r="T162" s="246"/>
      <c r="U162" s="246"/>
      <c r="V162" s="246"/>
      <c r="W162" s="246"/>
      <c r="X162" s="246"/>
      <c r="Y162" s="246"/>
      <c r="Z162" s="246"/>
      <c r="AA162" s="246"/>
      <c r="AB162" s="246"/>
      <c r="AC162" s="246"/>
      <c r="AD162" s="246"/>
      <c r="AE162" s="246"/>
      <c r="AF162" s="246"/>
      <c r="AG162" s="246"/>
      <c r="AH162" s="246"/>
      <c r="AI162" s="246"/>
      <c r="AJ162" s="246"/>
      <c r="AK162" s="246"/>
      <c r="AL162" s="246"/>
    </row>
    <row r="163" spans="1:38" s="247" customFormat="1" ht="12.75" customHeight="1">
      <c r="A163" s="310">
        <v>7</v>
      </c>
      <c r="B163" s="390">
        <v>44624</v>
      </c>
      <c r="C163" s="411"/>
      <c r="D163" s="412" t="s">
        <v>932</v>
      </c>
      <c r="E163" s="310" t="s">
        <v>591</v>
      </c>
      <c r="F163" s="310">
        <v>55</v>
      </c>
      <c r="G163" s="310">
        <v>38</v>
      </c>
      <c r="H163" s="310">
        <v>38</v>
      </c>
      <c r="I163" s="311" t="s">
        <v>902</v>
      </c>
      <c r="J163" s="322" t="s">
        <v>910</v>
      </c>
      <c r="K163" s="311">
        <f t="shared" si="24"/>
        <v>-17</v>
      </c>
      <c r="L163" s="333">
        <v>100</v>
      </c>
      <c r="M163" s="334">
        <f t="shared" si="25"/>
        <v>-5200</v>
      </c>
      <c r="N163" s="311">
        <v>300</v>
      </c>
      <c r="O163" s="335" t="s">
        <v>601</v>
      </c>
      <c r="P163" s="336">
        <v>44627</v>
      </c>
      <c r="Q163" s="249"/>
      <c r="R163" s="250" t="s">
        <v>590</v>
      </c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246"/>
      <c r="AG163" s="246"/>
      <c r="AH163" s="246"/>
      <c r="AI163" s="246"/>
      <c r="AJ163" s="246"/>
      <c r="AK163" s="246"/>
      <c r="AL163" s="246"/>
    </row>
    <row r="164" spans="1:38" s="247" customFormat="1" ht="12.75" customHeight="1">
      <c r="A164" s="429">
        <v>8</v>
      </c>
      <c r="B164" s="378">
        <v>44628</v>
      </c>
      <c r="C164" s="430"/>
      <c r="D164" s="431" t="s">
        <v>964</v>
      </c>
      <c r="E164" s="429" t="s">
        <v>591</v>
      </c>
      <c r="F164" s="429">
        <v>47</v>
      </c>
      <c r="G164" s="429">
        <v>32</v>
      </c>
      <c r="H164" s="429">
        <v>55</v>
      </c>
      <c r="I164" s="432" t="s">
        <v>965</v>
      </c>
      <c r="J164" s="350" t="s">
        <v>916</v>
      </c>
      <c r="K164" s="338">
        <f t="shared" si="24"/>
        <v>8</v>
      </c>
      <c r="L164" s="351">
        <v>100</v>
      </c>
      <c r="M164" s="352">
        <f t="shared" si="25"/>
        <v>2300</v>
      </c>
      <c r="N164" s="338">
        <v>300</v>
      </c>
      <c r="O164" s="353" t="s">
        <v>589</v>
      </c>
      <c r="P164" s="354">
        <v>44263</v>
      </c>
      <c r="Q164" s="249"/>
      <c r="R164" s="250" t="s">
        <v>1008</v>
      </c>
      <c r="S164" s="246"/>
      <c r="T164" s="246"/>
      <c r="U164" s="246"/>
      <c r="V164" s="246"/>
      <c r="W164" s="246"/>
      <c r="X164" s="246"/>
      <c r="Y164" s="246"/>
      <c r="Z164" s="246"/>
      <c r="AA164" s="246"/>
      <c r="AB164" s="246"/>
      <c r="AC164" s="246"/>
      <c r="AD164" s="246"/>
      <c r="AE164" s="246"/>
      <c r="AF164" s="246"/>
      <c r="AG164" s="246"/>
      <c r="AH164" s="246"/>
      <c r="AI164" s="246"/>
      <c r="AJ164" s="246"/>
      <c r="AK164" s="246"/>
      <c r="AL164" s="246"/>
    </row>
    <row r="165" spans="1:38" s="247" customFormat="1" ht="12.75" customHeight="1">
      <c r="A165" s="285">
        <v>9</v>
      </c>
      <c r="B165" s="378">
        <v>44628</v>
      </c>
      <c r="C165" s="356"/>
      <c r="D165" s="360" t="s">
        <v>966</v>
      </c>
      <c r="E165" s="285" t="s">
        <v>591</v>
      </c>
      <c r="F165" s="285">
        <v>53.5</v>
      </c>
      <c r="G165" s="285">
        <v>34</v>
      </c>
      <c r="H165" s="338">
        <v>64</v>
      </c>
      <c r="I165" s="350" t="s">
        <v>902</v>
      </c>
      <c r="J165" s="350" t="s">
        <v>990</v>
      </c>
      <c r="K165" s="338">
        <f t="shared" si="24"/>
        <v>10.5</v>
      </c>
      <c r="L165" s="351">
        <v>100</v>
      </c>
      <c r="M165" s="352">
        <f t="shared" si="25"/>
        <v>2525</v>
      </c>
      <c r="N165" s="338">
        <v>250</v>
      </c>
      <c r="O165" s="353" t="s">
        <v>589</v>
      </c>
      <c r="P165" s="354">
        <v>44264</v>
      </c>
      <c r="Q165" s="249"/>
      <c r="R165" s="250" t="s">
        <v>590</v>
      </c>
      <c r="S165" s="246"/>
      <c r="T165" s="246"/>
      <c r="U165" s="246"/>
      <c r="V165" s="246"/>
      <c r="W165" s="246"/>
      <c r="X165" s="246"/>
      <c r="Y165" s="246"/>
      <c r="Z165" s="246"/>
      <c r="AA165" s="246"/>
      <c r="AB165" s="246"/>
      <c r="AC165" s="246"/>
      <c r="AD165" s="246"/>
      <c r="AE165" s="246"/>
      <c r="AF165" s="246"/>
      <c r="AG165" s="246"/>
      <c r="AH165" s="246"/>
      <c r="AI165" s="246"/>
      <c r="AJ165" s="246"/>
      <c r="AK165" s="246"/>
      <c r="AL165" s="246"/>
    </row>
    <row r="166" spans="1:38" s="247" customFormat="1" ht="12.75" customHeight="1">
      <c r="A166" s="285">
        <v>10</v>
      </c>
      <c r="B166" s="378">
        <v>44630</v>
      </c>
      <c r="C166" s="356"/>
      <c r="D166" s="360" t="s">
        <v>994</v>
      </c>
      <c r="E166" s="285" t="s">
        <v>591</v>
      </c>
      <c r="F166" s="285">
        <v>47.5</v>
      </c>
      <c r="G166" s="285">
        <v>10</v>
      </c>
      <c r="H166" s="338">
        <v>67.5</v>
      </c>
      <c r="I166" s="350" t="s">
        <v>995</v>
      </c>
      <c r="J166" s="350" t="s">
        <v>1004</v>
      </c>
      <c r="K166" s="338">
        <f t="shared" si="24"/>
        <v>20</v>
      </c>
      <c r="L166" s="351">
        <v>100</v>
      </c>
      <c r="M166" s="352">
        <f t="shared" si="25"/>
        <v>900</v>
      </c>
      <c r="N166" s="338">
        <v>50</v>
      </c>
      <c r="O166" s="353" t="s">
        <v>589</v>
      </c>
      <c r="P166" s="378">
        <v>44630</v>
      </c>
      <c r="Q166" s="249"/>
      <c r="R166" s="250" t="s">
        <v>1008</v>
      </c>
      <c r="S166" s="246"/>
      <c r="T166" s="246"/>
      <c r="U166" s="246"/>
      <c r="V166" s="246"/>
      <c r="W166" s="246"/>
      <c r="X166" s="246"/>
      <c r="Y166" s="246"/>
      <c r="Z166" s="246"/>
      <c r="AA166" s="246"/>
      <c r="AB166" s="246"/>
      <c r="AC166" s="246"/>
      <c r="AD166" s="246"/>
      <c r="AE166" s="246"/>
      <c r="AF166" s="246"/>
      <c r="AG166" s="246"/>
      <c r="AH166" s="246"/>
      <c r="AI166" s="246"/>
      <c r="AJ166" s="246"/>
      <c r="AK166" s="246"/>
      <c r="AL166" s="246"/>
    </row>
    <row r="167" spans="1:38" s="247" customFormat="1" ht="12.75" customHeight="1">
      <c r="A167" s="285">
        <v>11</v>
      </c>
      <c r="B167" s="378">
        <v>44630</v>
      </c>
      <c r="C167" s="356"/>
      <c r="D167" s="360" t="s">
        <v>1003</v>
      </c>
      <c r="E167" s="285" t="s">
        <v>591</v>
      </c>
      <c r="F167" s="285">
        <v>32.5</v>
      </c>
      <c r="G167" s="285"/>
      <c r="H167" s="338">
        <v>55.5</v>
      </c>
      <c r="I167" s="350" t="s">
        <v>902</v>
      </c>
      <c r="J167" s="350" t="s">
        <v>1005</v>
      </c>
      <c r="K167" s="338">
        <f t="shared" si="24"/>
        <v>23</v>
      </c>
      <c r="L167" s="351">
        <v>100</v>
      </c>
      <c r="M167" s="352">
        <f t="shared" si="25"/>
        <v>1050</v>
      </c>
      <c r="N167" s="338">
        <v>50</v>
      </c>
      <c r="O167" s="353" t="s">
        <v>589</v>
      </c>
      <c r="P167" s="378">
        <v>44630</v>
      </c>
      <c r="Q167" s="249"/>
      <c r="R167" s="250" t="s">
        <v>1008</v>
      </c>
      <c r="S167" s="246"/>
      <c r="T167" s="246"/>
      <c r="U167" s="246"/>
      <c r="V167" s="246"/>
      <c r="W167" s="246"/>
      <c r="X167" s="246"/>
      <c r="Y167" s="246"/>
      <c r="Z167" s="246"/>
      <c r="AA167" s="246"/>
      <c r="AB167" s="246"/>
      <c r="AC167" s="246"/>
      <c r="AD167" s="246"/>
      <c r="AE167" s="246"/>
      <c r="AF167" s="246"/>
      <c r="AG167" s="246"/>
      <c r="AH167" s="246"/>
      <c r="AI167" s="246"/>
      <c r="AJ167" s="246"/>
      <c r="AK167" s="246"/>
      <c r="AL167" s="246"/>
    </row>
    <row r="168" spans="1:38" s="247" customFormat="1" ht="12.75" customHeight="1">
      <c r="A168" s="285">
        <v>12</v>
      </c>
      <c r="B168" s="378">
        <v>44631</v>
      </c>
      <c r="C168" s="356"/>
      <c r="D168" s="360" t="s">
        <v>1016</v>
      </c>
      <c r="E168" s="285" t="s">
        <v>591</v>
      </c>
      <c r="F168" s="285">
        <v>44</v>
      </c>
      <c r="G168" s="285">
        <v>29</v>
      </c>
      <c r="H168" s="338">
        <v>50.5</v>
      </c>
      <c r="I168" s="350" t="s">
        <v>965</v>
      </c>
      <c r="J168" s="350" t="s">
        <v>1017</v>
      </c>
      <c r="K168" s="338">
        <f t="shared" si="24"/>
        <v>6.5</v>
      </c>
      <c r="L168" s="351">
        <v>100</v>
      </c>
      <c r="M168" s="352">
        <f t="shared" si="25"/>
        <v>1850</v>
      </c>
      <c r="N168" s="338">
        <v>300</v>
      </c>
      <c r="O168" s="353" t="s">
        <v>589</v>
      </c>
      <c r="P168" s="378">
        <v>44631</v>
      </c>
      <c r="Q168" s="249"/>
      <c r="R168" s="250" t="s">
        <v>590</v>
      </c>
      <c r="S168" s="246"/>
      <c r="T168" s="246"/>
      <c r="U168" s="246"/>
      <c r="V168" s="246"/>
      <c r="W168" s="246"/>
      <c r="X168" s="246"/>
      <c r="Y168" s="246"/>
      <c r="Z168" s="246"/>
      <c r="AA168" s="246"/>
      <c r="AB168" s="246"/>
      <c r="AC168" s="246"/>
      <c r="AD168" s="246"/>
      <c r="AE168" s="246"/>
      <c r="AF168" s="246"/>
      <c r="AG168" s="246"/>
      <c r="AH168" s="246"/>
      <c r="AI168" s="246"/>
      <c r="AJ168" s="246"/>
      <c r="AK168" s="246"/>
      <c r="AL168" s="246"/>
    </row>
    <row r="169" spans="1:38" s="247" customFormat="1" ht="12.75" customHeight="1">
      <c r="A169" s="285">
        <v>13</v>
      </c>
      <c r="B169" s="357">
        <v>44635</v>
      </c>
      <c r="C169" s="356"/>
      <c r="D169" s="360" t="s">
        <v>1043</v>
      </c>
      <c r="E169" s="285" t="s">
        <v>591</v>
      </c>
      <c r="F169" s="285">
        <v>24</v>
      </c>
      <c r="G169" s="285">
        <v>14</v>
      </c>
      <c r="H169" s="338">
        <v>32</v>
      </c>
      <c r="I169" s="350" t="s">
        <v>1046</v>
      </c>
      <c r="J169" s="350" t="s">
        <v>916</v>
      </c>
      <c r="K169" s="338">
        <f t="shared" si="24"/>
        <v>8</v>
      </c>
      <c r="L169" s="351">
        <v>100</v>
      </c>
      <c r="M169" s="352">
        <f t="shared" si="25"/>
        <v>4300</v>
      </c>
      <c r="N169" s="338">
        <v>550</v>
      </c>
      <c r="O169" s="353" t="s">
        <v>589</v>
      </c>
      <c r="P169" s="378">
        <v>44637</v>
      </c>
      <c r="Q169" s="249"/>
      <c r="R169" s="250" t="s">
        <v>590</v>
      </c>
      <c r="S169" s="246"/>
      <c r="T169" s="246"/>
      <c r="U169" s="246"/>
      <c r="V169" s="246"/>
      <c r="W169" s="246"/>
      <c r="X169" s="246"/>
      <c r="Y169" s="246"/>
      <c r="Z169" s="246"/>
      <c r="AA169" s="246"/>
      <c r="AB169" s="246"/>
      <c r="AC169" s="246"/>
      <c r="AD169" s="246"/>
      <c r="AE169" s="246"/>
      <c r="AF169" s="246"/>
      <c r="AG169" s="246"/>
      <c r="AH169" s="246"/>
      <c r="AI169" s="246"/>
      <c r="AJ169" s="246"/>
      <c r="AK169" s="246"/>
      <c r="AL169" s="246"/>
    </row>
    <row r="170" spans="1:38" s="247" customFormat="1" ht="12.75" customHeight="1">
      <c r="A170" s="285">
        <v>14</v>
      </c>
      <c r="B170" s="357">
        <v>44635</v>
      </c>
      <c r="C170" s="356"/>
      <c r="D170" s="360" t="s">
        <v>1171</v>
      </c>
      <c r="E170" s="285" t="s">
        <v>591</v>
      </c>
      <c r="F170" s="285">
        <v>106</v>
      </c>
      <c r="G170" s="285">
        <v>60</v>
      </c>
      <c r="H170" s="338">
        <v>126</v>
      </c>
      <c r="I170" s="350" t="s">
        <v>1047</v>
      </c>
      <c r="J170" s="350" t="s">
        <v>1004</v>
      </c>
      <c r="K170" s="338">
        <f t="shared" si="24"/>
        <v>20</v>
      </c>
      <c r="L170" s="351">
        <v>100</v>
      </c>
      <c r="M170" s="352">
        <f t="shared" si="25"/>
        <v>900</v>
      </c>
      <c r="N170" s="338">
        <v>50</v>
      </c>
      <c r="O170" s="353" t="s">
        <v>589</v>
      </c>
      <c r="P170" s="378">
        <v>44635</v>
      </c>
      <c r="Q170" s="249"/>
      <c r="R170" s="250" t="s">
        <v>1008</v>
      </c>
      <c r="S170" s="246"/>
      <c r="T170" s="246"/>
      <c r="U170" s="246"/>
      <c r="V170" s="246"/>
      <c r="W170" s="246"/>
      <c r="X170" s="246"/>
      <c r="Y170" s="246"/>
      <c r="Z170" s="246"/>
      <c r="AA170" s="246"/>
      <c r="AB170" s="246"/>
      <c r="AC170" s="246"/>
      <c r="AD170" s="246"/>
      <c r="AE170" s="246"/>
      <c r="AF170" s="246"/>
      <c r="AG170" s="246"/>
      <c r="AH170" s="246"/>
      <c r="AI170" s="246"/>
      <c r="AJ170" s="246"/>
      <c r="AK170" s="246"/>
      <c r="AL170" s="246"/>
    </row>
    <row r="171" spans="1:38" s="247" customFormat="1" ht="12.75" customHeight="1">
      <c r="A171" s="285">
        <v>15</v>
      </c>
      <c r="B171" s="357">
        <v>44636</v>
      </c>
      <c r="C171" s="356"/>
      <c r="D171" s="360" t="s">
        <v>1053</v>
      </c>
      <c r="E171" s="285" t="s">
        <v>591</v>
      </c>
      <c r="F171" s="285">
        <v>75</v>
      </c>
      <c r="G171" s="285">
        <v>30</v>
      </c>
      <c r="H171" s="338">
        <v>95</v>
      </c>
      <c r="I171" s="350">
        <v>150</v>
      </c>
      <c r="J171" s="350" t="s">
        <v>1004</v>
      </c>
      <c r="K171" s="338">
        <f t="shared" si="24"/>
        <v>20</v>
      </c>
      <c r="L171" s="351">
        <v>100</v>
      </c>
      <c r="M171" s="352">
        <f t="shared" si="25"/>
        <v>900</v>
      </c>
      <c r="N171" s="338">
        <v>50</v>
      </c>
      <c r="O171" s="353" t="s">
        <v>589</v>
      </c>
      <c r="P171" s="378">
        <v>44636</v>
      </c>
      <c r="Q171" s="249"/>
      <c r="R171" s="250" t="s">
        <v>590</v>
      </c>
      <c r="S171" s="246"/>
      <c r="T171" s="246"/>
      <c r="U171" s="246"/>
      <c r="V171" s="246"/>
      <c r="W171" s="246"/>
      <c r="X171" s="246"/>
      <c r="Y171" s="246"/>
      <c r="Z171" s="246"/>
      <c r="AA171" s="246"/>
      <c r="AB171" s="246"/>
      <c r="AC171" s="246"/>
      <c r="AD171" s="246"/>
      <c r="AE171" s="246"/>
      <c r="AF171" s="246"/>
      <c r="AG171" s="246"/>
      <c r="AH171" s="246"/>
      <c r="AI171" s="246"/>
      <c r="AJ171" s="246"/>
      <c r="AK171" s="246"/>
      <c r="AL171" s="246"/>
    </row>
    <row r="172" spans="1:38" s="247" customFormat="1" ht="12.75" customHeight="1">
      <c r="A172" s="285">
        <v>16</v>
      </c>
      <c r="B172" s="357">
        <v>44636</v>
      </c>
      <c r="C172" s="356"/>
      <c r="D172" s="360" t="s">
        <v>1054</v>
      </c>
      <c r="E172" s="285" t="s">
        <v>591</v>
      </c>
      <c r="F172" s="285">
        <v>210</v>
      </c>
      <c r="G172" s="285">
        <v>95</v>
      </c>
      <c r="H172" s="338">
        <v>260</v>
      </c>
      <c r="I172" s="350" t="s">
        <v>1055</v>
      </c>
      <c r="J172" s="350" t="s">
        <v>1042</v>
      </c>
      <c r="K172" s="338">
        <f t="shared" si="24"/>
        <v>50</v>
      </c>
      <c r="L172" s="351">
        <v>100</v>
      </c>
      <c r="M172" s="352">
        <f t="shared" si="25"/>
        <v>1150</v>
      </c>
      <c r="N172" s="338">
        <v>25</v>
      </c>
      <c r="O172" s="353" t="s">
        <v>589</v>
      </c>
      <c r="P172" s="378">
        <v>44636</v>
      </c>
      <c r="Q172" s="249"/>
      <c r="R172" s="250" t="s">
        <v>1008</v>
      </c>
      <c r="S172" s="246"/>
      <c r="T172" s="246"/>
      <c r="U172" s="246"/>
      <c r="V172" s="246"/>
      <c r="W172" s="246"/>
      <c r="X172" s="246"/>
      <c r="Y172" s="246"/>
      <c r="Z172" s="246"/>
      <c r="AA172" s="246"/>
      <c r="AB172" s="246"/>
      <c r="AC172" s="246"/>
      <c r="AD172" s="246"/>
      <c r="AE172" s="246"/>
      <c r="AF172" s="246"/>
      <c r="AG172" s="246"/>
      <c r="AH172" s="246"/>
      <c r="AI172" s="246"/>
      <c r="AJ172" s="246"/>
      <c r="AK172" s="246"/>
      <c r="AL172" s="246"/>
    </row>
    <row r="173" spans="1:38" s="247" customFormat="1" ht="12.75" customHeight="1">
      <c r="A173" s="285">
        <v>17</v>
      </c>
      <c r="B173" s="357">
        <v>44636</v>
      </c>
      <c r="C173" s="356"/>
      <c r="D173" s="360" t="s">
        <v>1053</v>
      </c>
      <c r="E173" s="285" t="s">
        <v>591</v>
      </c>
      <c r="F173" s="285">
        <v>78</v>
      </c>
      <c r="G173" s="285">
        <v>30</v>
      </c>
      <c r="H173" s="338">
        <v>99</v>
      </c>
      <c r="I173" s="350">
        <v>150</v>
      </c>
      <c r="J173" s="350" t="s">
        <v>602</v>
      </c>
      <c r="K173" s="338">
        <f t="shared" si="24"/>
        <v>21</v>
      </c>
      <c r="L173" s="351">
        <v>100</v>
      </c>
      <c r="M173" s="352">
        <f t="shared" si="25"/>
        <v>950</v>
      </c>
      <c r="N173" s="338">
        <v>50</v>
      </c>
      <c r="O173" s="353" t="s">
        <v>589</v>
      </c>
      <c r="P173" s="378">
        <v>44636</v>
      </c>
      <c r="Q173" s="249"/>
      <c r="R173" s="250" t="s">
        <v>590</v>
      </c>
      <c r="S173" s="246"/>
      <c r="T173" s="246"/>
      <c r="U173" s="246"/>
      <c r="V173" s="246"/>
      <c r="W173" s="246"/>
      <c r="X173" s="246"/>
      <c r="Y173" s="246"/>
      <c r="Z173" s="246"/>
      <c r="AA173" s="246"/>
      <c r="AB173" s="246"/>
      <c r="AC173" s="246"/>
      <c r="AD173" s="246"/>
      <c r="AE173" s="246"/>
      <c r="AF173" s="246"/>
      <c r="AG173" s="246"/>
      <c r="AH173" s="246"/>
      <c r="AI173" s="246"/>
      <c r="AJ173" s="246"/>
      <c r="AK173" s="246"/>
      <c r="AL173" s="246"/>
    </row>
    <row r="174" spans="1:38" s="247" customFormat="1" ht="12.75" customHeight="1">
      <c r="A174" s="285">
        <v>18</v>
      </c>
      <c r="B174" s="357">
        <v>44636</v>
      </c>
      <c r="C174" s="356"/>
      <c r="D174" s="360" t="s">
        <v>1054</v>
      </c>
      <c r="E174" s="285" t="s">
        <v>591</v>
      </c>
      <c r="F174" s="285">
        <v>190</v>
      </c>
      <c r="G174" s="285">
        <v>85</v>
      </c>
      <c r="H174" s="338">
        <v>265</v>
      </c>
      <c r="I174" s="350" t="s">
        <v>1055</v>
      </c>
      <c r="J174" s="350" t="s">
        <v>1056</v>
      </c>
      <c r="K174" s="338">
        <f t="shared" si="24"/>
        <v>75</v>
      </c>
      <c r="L174" s="351">
        <v>100</v>
      </c>
      <c r="M174" s="352">
        <f t="shared" si="25"/>
        <v>1775</v>
      </c>
      <c r="N174" s="338">
        <v>25</v>
      </c>
      <c r="O174" s="353" t="s">
        <v>589</v>
      </c>
      <c r="P174" s="378">
        <v>44636</v>
      </c>
      <c r="Q174" s="249"/>
      <c r="R174" s="250" t="s">
        <v>1008</v>
      </c>
      <c r="S174" s="246"/>
      <c r="T174" s="246"/>
      <c r="U174" s="246"/>
      <c r="V174" s="246"/>
      <c r="W174" s="246"/>
      <c r="X174" s="246"/>
      <c r="Y174" s="246"/>
      <c r="Z174" s="246"/>
      <c r="AA174" s="246"/>
      <c r="AB174" s="246"/>
      <c r="AC174" s="246"/>
      <c r="AD174" s="246"/>
      <c r="AE174" s="246"/>
      <c r="AF174" s="246"/>
      <c r="AG174" s="246"/>
      <c r="AH174" s="246"/>
      <c r="AI174" s="246"/>
      <c r="AJ174" s="246"/>
      <c r="AK174" s="246"/>
      <c r="AL174" s="246"/>
    </row>
    <row r="175" spans="1:38" s="247" customFormat="1" ht="12.75" customHeight="1">
      <c r="A175" s="310">
        <v>19</v>
      </c>
      <c r="B175" s="358">
        <v>44636</v>
      </c>
      <c r="C175" s="412"/>
      <c r="D175" s="461" t="s">
        <v>1053</v>
      </c>
      <c r="E175" s="310" t="s">
        <v>591</v>
      </c>
      <c r="F175" s="310">
        <v>76</v>
      </c>
      <c r="G175" s="310">
        <v>30</v>
      </c>
      <c r="H175" s="311">
        <v>58</v>
      </c>
      <c r="I175" s="322">
        <v>150</v>
      </c>
      <c r="J175" s="322" t="s">
        <v>1057</v>
      </c>
      <c r="K175" s="311">
        <f t="shared" ref="K175:K182" si="26">H175-F175</f>
        <v>-18</v>
      </c>
      <c r="L175" s="333">
        <v>100</v>
      </c>
      <c r="M175" s="334">
        <f t="shared" si="25"/>
        <v>-1000</v>
      </c>
      <c r="N175" s="311">
        <v>50</v>
      </c>
      <c r="O175" s="335" t="s">
        <v>601</v>
      </c>
      <c r="P175" s="390">
        <v>44636</v>
      </c>
      <c r="Q175" s="249"/>
      <c r="R175" s="250" t="s">
        <v>590</v>
      </c>
      <c r="S175" s="246"/>
      <c r="T175" s="246"/>
      <c r="U175" s="246"/>
      <c r="V175" s="246"/>
      <c r="W175" s="246"/>
      <c r="X175" s="246"/>
      <c r="Y175" s="246"/>
      <c r="Z175" s="246"/>
      <c r="AA175" s="246"/>
      <c r="AB175" s="246"/>
      <c r="AC175" s="246"/>
      <c r="AD175" s="246"/>
      <c r="AE175" s="246"/>
      <c r="AF175" s="246"/>
      <c r="AG175" s="246"/>
      <c r="AH175" s="246"/>
      <c r="AI175" s="246"/>
      <c r="AJ175" s="246"/>
      <c r="AK175" s="246"/>
      <c r="AL175" s="246"/>
    </row>
    <row r="176" spans="1:38" s="247" customFormat="1" ht="12.75" customHeight="1">
      <c r="A176" s="310">
        <v>20</v>
      </c>
      <c r="B176" s="358">
        <v>44636</v>
      </c>
      <c r="C176" s="412"/>
      <c r="D176" s="461" t="s">
        <v>1054</v>
      </c>
      <c r="E176" s="310" t="s">
        <v>591</v>
      </c>
      <c r="F176" s="310">
        <v>190</v>
      </c>
      <c r="G176" s="310">
        <v>85</v>
      </c>
      <c r="H176" s="311">
        <v>85</v>
      </c>
      <c r="I176" s="322" t="s">
        <v>1055</v>
      </c>
      <c r="J176" s="322" t="s">
        <v>1082</v>
      </c>
      <c r="K176" s="311">
        <f>H176-F176</f>
        <v>-105</v>
      </c>
      <c r="L176" s="333">
        <v>100</v>
      </c>
      <c r="M176" s="334">
        <f t="shared" si="25"/>
        <v>-2725</v>
      </c>
      <c r="N176" s="311">
        <v>25</v>
      </c>
      <c r="O176" s="335" t="s">
        <v>601</v>
      </c>
      <c r="P176" s="390">
        <v>44637</v>
      </c>
      <c r="Q176" s="249"/>
      <c r="R176" s="250" t="s">
        <v>1008</v>
      </c>
      <c r="S176" s="246"/>
      <c r="T176" s="246"/>
      <c r="U176" s="246"/>
      <c r="V176" s="246"/>
      <c r="W176" s="246"/>
      <c r="X176" s="246"/>
      <c r="Y176" s="246"/>
      <c r="Z176" s="246"/>
      <c r="AA176" s="246"/>
      <c r="AB176" s="246"/>
      <c r="AC176" s="246"/>
      <c r="AD176" s="246"/>
      <c r="AE176" s="246"/>
      <c r="AF176" s="246"/>
      <c r="AG176" s="246"/>
      <c r="AH176" s="246"/>
      <c r="AI176" s="246"/>
      <c r="AJ176" s="246"/>
      <c r="AK176" s="246"/>
      <c r="AL176" s="246"/>
    </row>
    <row r="177" spans="1:38" s="247" customFormat="1" ht="12.75" customHeight="1">
      <c r="A177" s="310">
        <v>21</v>
      </c>
      <c r="B177" s="358">
        <v>44636</v>
      </c>
      <c r="C177" s="412"/>
      <c r="D177" s="461" t="s">
        <v>1058</v>
      </c>
      <c r="E177" s="310" t="s">
        <v>591</v>
      </c>
      <c r="F177" s="310">
        <v>9</v>
      </c>
      <c r="G177" s="310">
        <v>5.9</v>
      </c>
      <c r="H177" s="311">
        <v>5.9</v>
      </c>
      <c r="I177" s="322" t="s">
        <v>1059</v>
      </c>
      <c r="J177" s="322" t="s">
        <v>1083</v>
      </c>
      <c r="K177" s="311">
        <f>H177-F177</f>
        <v>-3.0999999999999996</v>
      </c>
      <c r="L177" s="333">
        <v>100</v>
      </c>
      <c r="M177" s="334">
        <f t="shared" si="25"/>
        <v>-4749.9999999999991</v>
      </c>
      <c r="N177" s="311">
        <v>1500</v>
      </c>
      <c r="O177" s="335" t="s">
        <v>601</v>
      </c>
      <c r="P177" s="390">
        <v>44637</v>
      </c>
      <c r="Q177" s="249"/>
      <c r="R177" s="250" t="s">
        <v>590</v>
      </c>
      <c r="S177" s="246"/>
      <c r="T177" s="246"/>
      <c r="U177" s="246"/>
      <c r="V177" s="246"/>
      <c r="W177" s="246"/>
      <c r="X177" s="246"/>
      <c r="Y177" s="246"/>
      <c r="Z177" s="246"/>
      <c r="AA177" s="246"/>
      <c r="AB177" s="246"/>
      <c r="AC177" s="246"/>
      <c r="AD177" s="246"/>
      <c r="AE177" s="246"/>
      <c r="AF177" s="246"/>
      <c r="AG177" s="246"/>
      <c r="AH177" s="246"/>
      <c r="AI177" s="246"/>
      <c r="AJ177" s="246"/>
      <c r="AK177" s="246"/>
      <c r="AL177" s="246"/>
    </row>
    <row r="178" spans="1:38" s="247" customFormat="1" ht="12.75" customHeight="1">
      <c r="A178" s="310">
        <v>22</v>
      </c>
      <c r="B178" s="358">
        <v>44636</v>
      </c>
      <c r="C178" s="412"/>
      <c r="D178" s="461" t="s">
        <v>1060</v>
      </c>
      <c r="E178" s="310" t="s">
        <v>591</v>
      </c>
      <c r="F178" s="310">
        <v>41</v>
      </c>
      <c r="G178" s="310">
        <v>25</v>
      </c>
      <c r="H178" s="311">
        <v>25</v>
      </c>
      <c r="I178" s="322" t="s">
        <v>1061</v>
      </c>
      <c r="J178" s="322" t="s">
        <v>1084</v>
      </c>
      <c r="K178" s="311">
        <f>H178-F178</f>
        <v>-16</v>
      </c>
      <c r="L178" s="333">
        <v>100</v>
      </c>
      <c r="M178" s="334">
        <f t="shared" si="25"/>
        <v>-4100</v>
      </c>
      <c r="N178" s="311">
        <v>250</v>
      </c>
      <c r="O178" s="335" t="s">
        <v>601</v>
      </c>
      <c r="P178" s="390">
        <v>44637</v>
      </c>
      <c r="Q178" s="249"/>
      <c r="R178" s="250" t="s">
        <v>590</v>
      </c>
      <c r="S178" s="246"/>
      <c r="T178" s="246"/>
      <c r="U178" s="246"/>
      <c r="V178" s="246"/>
      <c r="W178" s="246"/>
      <c r="X178" s="246"/>
      <c r="Y178" s="246"/>
      <c r="Z178" s="246"/>
      <c r="AA178" s="246"/>
      <c r="AB178" s="246"/>
      <c r="AC178" s="246"/>
      <c r="AD178" s="246"/>
      <c r="AE178" s="246"/>
      <c r="AF178" s="246"/>
      <c r="AG178" s="246"/>
      <c r="AH178" s="246"/>
      <c r="AI178" s="246"/>
      <c r="AJ178" s="246"/>
      <c r="AK178" s="246"/>
      <c r="AL178" s="246"/>
    </row>
    <row r="179" spans="1:38" s="247" customFormat="1" ht="12.75" customHeight="1">
      <c r="A179" s="285">
        <v>23</v>
      </c>
      <c r="B179" s="378">
        <v>44637</v>
      </c>
      <c r="C179" s="356"/>
      <c r="D179" s="360" t="s">
        <v>1070</v>
      </c>
      <c r="E179" s="285" t="s">
        <v>591</v>
      </c>
      <c r="F179" s="285">
        <v>42.5</v>
      </c>
      <c r="G179" s="285">
        <v>8</v>
      </c>
      <c r="H179" s="338">
        <v>63</v>
      </c>
      <c r="I179" s="350" t="s">
        <v>905</v>
      </c>
      <c r="J179" s="350" t="s">
        <v>1115</v>
      </c>
      <c r="K179" s="338">
        <f t="shared" si="26"/>
        <v>20.5</v>
      </c>
      <c r="L179" s="351">
        <v>100</v>
      </c>
      <c r="M179" s="352">
        <f t="shared" si="25"/>
        <v>925</v>
      </c>
      <c r="N179" s="338">
        <v>50</v>
      </c>
      <c r="O179" s="353" t="s">
        <v>589</v>
      </c>
      <c r="P179" s="378">
        <v>44637</v>
      </c>
      <c r="Q179" s="249"/>
      <c r="R179" s="250" t="s">
        <v>590</v>
      </c>
      <c r="S179" s="246"/>
      <c r="T179" s="246"/>
      <c r="U179" s="246"/>
      <c r="V179" s="246"/>
      <c r="W179" s="246"/>
      <c r="X179" s="246"/>
      <c r="Y179" s="246"/>
      <c r="Z179" s="246"/>
      <c r="AA179" s="246"/>
      <c r="AB179" s="246"/>
      <c r="AC179" s="246"/>
      <c r="AD179" s="246"/>
      <c r="AE179" s="246"/>
      <c r="AF179" s="246"/>
      <c r="AG179" s="246"/>
      <c r="AH179" s="246"/>
      <c r="AI179" s="246"/>
      <c r="AJ179" s="246"/>
      <c r="AK179" s="246"/>
      <c r="AL179" s="246"/>
    </row>
    <row r="180" spans="1:38" s="247" customFormat="1" ht="12.75" customHeight="1">
      <c r="A180" s="285">
        <v>24</v>
      </c>
      <c r="B180" s="378">
        <v>44637</v>
      </c>
      <c r="C180" s="356"/>
      <c r="D180" s="360" t="s">
        <v>1072</v>
      </c>
      <c r="E180" s="285" t="s">
        <v>591</v>
      </c>
      <c r="F180" s="285">
        <v>4.1500000000000004</v>
      </c>
      <c r="G180" s="285">
        <v>2.75</v>
      </c>
      <c r="H180" s="338">
        <v>4.75</v>
      </c>
      <c r="I180" s="357" t="s">
        <v>1073</v>
      </c>
      <c r="J180" s="350" t="s">
        <v>1116</v>
      </c>
      <c r="K180" s="338">
        <f t="shared" si="26"/>
        <v>0.59999999999999964</v>
      </c>
      <c r="L180" s="351">
        <v>100</v>
      </c>
      <c r="M180" s="352">
        <f t="shared" si="25"/>
        <v>1999.9999999999986</v>
      </c>
      <c r="N180" s="338">
        <v>3500</v>
      </c>
      <c r="O180" s="353" t="s">
        <v>589</v>
      </c>
      <c r="P180" s="378">
        <v>44637</v>
      </c>
      <c r="Q180" s="249"/>
      <c r="R180" s="250" t="s">
        <v>1008</v>
      </c>
      <c r="S180" s="246"/>
      <c r="T180" s="246"/>
      <c r="U180" s="246"/>
      <c r="V180" s="246"/>
      <c r="W180" s="246"/>
      <c r="X180" s="246"/>
      <c r="Y180" s="246"/>
      <c r="Z180" s="246"/>
      <c r="AA180" s="246"/>
      <c r="AB180" s="246"/>
      <c r="AC180" s="246"/>
      <c r="AD180" s="246"/>
      <c r="AE180" s="246"/>
      <c r="AF180" s="246"/>
      <c r="AG180" s="246"/>
      <c r="AH180" s="246"/>
      <c r="AI180" s="246"/>
      <c r="AJ180" s="246"/>
      <c r="AK180" s="246"/>
      <c r="AL180" s="246"/>
    </row>
    <row r="181" spans="1:38" s="247" customFormat="1" ht="12.75" customHeight="1">
      <c r="A181" s="285">
        <v>25</v>
      </c>
      <c r="B181" s="378">
        <v>44637</v>
      </c>
      <c r="C181" s="356"/>
      <c r="D181" s="360" t="s">
        <v>1081</v>
      </c>
      <c r="E181" s="285" t="s">
        <v>591</v>
      </c>
      <c r="F181" s="285">
        <v>42.5</v>
      </c>
      <c r="G181" s="285">
        <v>8</v>
      </c>
      <c r="H181" s="338">
        <v>61</v>
      </c>
      <c r="I181" s="350" t="s">
        <v>905</v>
      </c>
      <c r="J181" s="350" t="s">
        <v>1114</v>
      </c>
      <c r="K181" s="338">
        <f t="shared" si="26"/>
        <v>18.5</v>
      </c>
      <c r="L181" s="351">
        <v>100</v>
      </c>
      <c r="M181" s="352">
        <f t="shared" si="25"/>
        <v>825</v>
      </c>
      <c r="N181" s="338">
        <v>50</v>
      </c>
      <c r="O181" s="353" t="s">
        <v>589</v>
      </c>
      <c r="P181" s="378">
        <v>44637</v>
      </c>
      <c r="Q181" s="249"/>
      <c r="R181" s="250" t="s">
        <v>590</v>
      </c>
      <c r="S181" s="246"/>
      <c r="T181" s="246"/>
      <c r="U181" s="246"/>
      <c r="V181" s="246"/>
      <c r="W181" s="246"/>
      <c r="X181" s="246"/>
      <c r="Y181" s="246"/>
      <c r="Z181" s="246"/>
      <c r="AA181" s="246"/>
      <c r="AB181" s="246"/>
      <c r="AC181" s="246"/>
      <c r="AD181" s="246"/>
      <c r="AE181" s="246"/>
      <c r="AF181" s="246"/>
      <c r="AG181" s="246"/>
      <c r="AH181" s="246"/>
      <c r="AI181" s="246"/>
      <c r="AJ181" s="246"/>
      <c r="AK181" s="246"/>
      <c r="AL181" s="246"/>
    </row>
    <row r="182" spans="1:38" s="247" customFormat="1" ht="12.75" customHeight="1">
      <c r="A182" s="310">
        <v>26</v>
      </c>
      <c r="B182" s="358">
        <v>44641</v>
      </c>
      <c r="C182" s="412"/>
      <c r="D182" s="461" t="s">
        <v>1093</v>
      </c>
      <c r="E182" s="310" t="s">
        <v>591</v>
      </c>
      <c r="F182" s="310">
        <v>77</v>
      </c>
      <c r="G182" s="310">
        <v>45</v>
      </c>
      <c r="H182" s="311">
        <v>45</v>
      </c>
      <c r="I182" s="322" t="s">
        <v>1094</v>
      </c>
      <c r="J182" s="322" t="s">
        <v>1104</v>
      </c>
      <c r="K182" s="311">
        <f t="shared" si="26"/>
        <v>-32</v>
      </c>
      <c r="L182" s="333">
        <v>100</v>
      </c>
      <c r="M182" s="334">
        <f t="shared" si="25"/>
        <v>-1700</v>
      </c>
      <c r="N182" s="311">
        <v>50</v>
      </c>
      <c r="O182" s="335" t="s">
        <v>601</v>
      </c>
      <c r="P182" s="390">
        <v>44643</v>
      </c>
      <c r="Q182" s="249"/>
      <c r="R182" s="250" t="s">
        <v>590</v>
      </c>
      <c r="S182" s="246"/>
      <c r="T182" s="246"/>
      <c r="U182" s="246"/>
      <c r="V182" s="246"/>
      <c r="W182" s="246"/>
      <c r="X182" s="246"/>
      <c r="Y182" s="246"/>
      <c r="Z182" s="246"/>
      <c r="AA182" s="246"/>
      <c r="AB182" s="246"/>
      <c r="AC182" s="246"/>
      <c r="AD182" s="246"/>
      <c r="AE182" s="246"/>
      <c r="AF182" s="246"/>
      <c r="AG182" s="246"/>
      <c r="AH182" s="246"/>
      <c r="AI182" s="246"/>
      <c r="AJ182" s="246"/>
      <c r="AK182" s="246"/>
      <c r="AL182" s="246"/>
    </row>
    <row r="183" spans="1:38" s="247" customFormat="1" ht="12.75" customHeight="1">
      <c r="A183" s="310">
        <v>27</v>
      </c>
      <c r="B183" s="358">
        <v>44641</v>
      </c>
      <c r="C183" s="412"/>
      <c r="D183" s="461" t="s">
        <v>1100</v>
      </c>
      <c r="E183" s="310" t="s">
        <v>591</v>
      </c>
      <c r="F183" s="310">
        <v>44.5</v>
      </c>
      <c r="G183" s="310">
        <v>25</v>
      </c>
      <c r="H183" s="311">
        <v>29</v>
      </c>
      <c r="I183" s="322" t="s">
        <v>1101</v>
      </c>
      <c r="J183" s="322" t="s">
        <v>1130</v>
      </c>
      <c r="K183" s="311">
        <f t="shared" ref="K183:K189" si="27">H183-F183</f>
        <v>-15.5</v>
      </c>
      <c r="L183" s="333">
        <v>100</v>
      </c>
      <c r="M183" s="334">
        <f t="shared" si="25"/>
        <v>-3975</v>
      </c>
      <c r="N183" s="311">
        <v>250</v>
      </c>
      <c r="O183" s="335" t="s">
        <v>601</v>
      </c>
      <c r="P183" s="390">
        <v>44643</v>
      </c>
      <c r="Q183" s="249"/>
      <c r="R183" s="250" t="s">
        <v>590</v>
      </c>
      <c r="S183" s="246"/>
      <c r="T183" s="246"/>
      <c r="U183" s="246"/>
      <c r="V183" s="246"/>
      <c r="W183" s="246"/>
      <c r="X183" s="246"/>
      <c r="Y183" s="246"/>
      <c r="Z183" s="246"/>
      <c r="AA183" s="246"/>
      <c r="AB183" s="246"/>
      <c r="AC183" s="246"/>
      <c r="AD183" s="246"/>
      <c r="AE183" s="246"/>
      <c r="AF183" s="246"/>
      <c r="AG183" s="246"/>
      <c r="AH183" s="246"/>
      <c r="AI183" s="246"/>
      <c r="AJ183" s="246"/>
      <c r="AK183" s="246"/>
      <c r="AL183" s="246"/>
    </row>
    <row r="184" spans="1:38" s="247" customFormat="1" ht="12.75" customHeight="1">
      <c r="A184" s="285">
        <v>28</v>
      </c>
      <c r="B184" s="357">
        <v>44642</v>
      </c>
      <c r="C184" s="356"/>
      <c r="D184" s="360" t="s">
        <v>1105</v>
      </c>
      <c r="E184" s="285" t="s">
        <v>591</v>
      </c>
      <c r="F184" s="285">
        <v>20.5</v>
      </c>
      <c r="G184" s="285">
        <v>12</v>
      </c>
      <c r="H184" s="338">
        <v>25.5</v>
      </c>
      <c r="I184" s="350" t="s">
        <v>1106</v>
      </c>
      <c r="J184" s="350" t="s">
        <v>912</v>
      </c>
      <c r="K184" s="338">
        <f t="shared" si="27"/>
        <v>5</v>
      </c>
      <c r="L184" s="351">
        <v>100</v>
      </c>
      <c r="M184" s="352">
        <f t="shared" si="25"/>
        <v>2650</v>
      </c>
      <c r="N184" s="338">
        <v>550</v>
      </c>
      <c r="O184" s="353" t="s">
        <v>589</v>
      </c>
      <c r="P184" s="378">
        <v>44642</v>
      </c>
      <c r="Q184" s="249"/>
      <c r="R184" s="250" t="s">
        <v>1008</v>
      </c>
      <c r="S184" s="246"/>
      <c r="T184" s="246"/>
      <c r="U184" s="246"/>
      <c r="V184" s="246"/>
      <c r="W184" s="246"/>
      <c r="X184" s="246"/>
      <c r="Y184" s="246"/>
      <c r="Z184" s="246"/>
      <c r="AA184" s="246"/>
      <c r="AB184" s="246"/>
      <c r="AC184" s="246"/>
      <c r="AD184" s="246"/>
      <c r="AE184" s="246"/>
      <c r="AF184" s="246"/>
      <c r="AG184" s="246"/>
      <c r="AH184" s="246"/>
      <c r="AI184" s="246"/>
      <c r="AJ184" s="246"/>
      <c r="AK184" s="246"/>
      <c r="AL184" s="246"/>
    </row>
    <row r="185" spans="1:38" s="247" customFormat="1" ht="12.75" customHeight="1">
      <c r="A185" s="285">
        <v>29</v>
      </c>
      <c r="B185" s="357">
        <v>44642</v>
      </c>
      <c r="C185" s="356"/>
      <c r="D185" s="360" t="s">
        <v>1107</v>
      </c>
      <c r="E185" s="285" t="s">
        <v>591</v>
      </c>
      <c r="F185" s="285">
        <v>28.5</v>
      </c>
      <c r="G185" s="285">
        <v>20</v>
      </c>
      <c r="H185" s="338">
        <v>34.5</v>
      </c>
      <c r="I185" s="350" t="s">
        <v>1108</v>
      </c>
      <c r="J185" s="350" t="s">
        <v>908</v>
      </c>
      <c r="K185" s="338">
        <f t="shared" si="27"/>
        <v>6</v>
      </c>
      <c r="L185" s="351">
        <v>100</v>
      </c>
      <c r="M185" s="352">
        <f t="shared" si="25"/>
        <v>3350</v>
      </c>
      <c r="N185" s="338">
        <v>575</v>
      </c>
      <c r="O185" s="353" t="s">
        <v>589</v>
      </c>
      <c r="P185" s="378">
        <v>44642</v>
      </c>
      <c r="Q185" s="249"/>
      <c r="R185" s="250" t="s">
        <v>1008</v>
      </c>
      <c r="S185" s="246"/>
      <c r="T185" s="246"/>
      <c r="U185" s="246"/>
      <c r="V185" s="246"/>
      <c r="W185" s="246"/>
      <c r="X185" s="246"/>
      <c r="Y185" s="246"/>
      <c r="Z185" s="246"/>
      <c r="AA185" s="246"/>
      <c r="AB185" s="246"/>
      <c r="AC185" s="246"/>
      <c r="AD185" s="246"/>
      <c r="AE185" s="246"/>
      <c r="AF185" s="246"/>
      <c r="AG185" s="246"/>
      <c r="AH185" s="246"/>
      <c r="AI185" s="246"/>
      <c r="AJ185" s="246"/>
      <c r="AK185" s="246"/>
      <c r="AL185" s="246"/>
    </row>
    <row r="186" spans="1:38" s="247" customFormat="1" ht="12.75" customHeight="1">
      <c r="A186" s="285">
        <v>30</v>
      </c>
      <c r="B186" s="357">
        <v>44642</v>
      </c>
      <c r="C186" s="356"/>
      <c r="D186" s="360" t="s">
        <v>1112</v>
      </c>
      <c r="E186" s="285" t="s">
        <v>591</v>
      </c>
      <c r="F186" s="285">
        <v>167.5</v>
      </c>
      <c r="G186" s="285">
        <v>90</v>
      </c>
      <c r="H186" s="338">
        <v>197.5</v>
      </c>
      <c r="I186" s="350" t="s">
        <v>1113</v>
      </c>
      <c r="J186" s="350" t="s">
        <v>604</v>
      </c>
      <c r="K186" s="338">
        <f t="shared" si="27"/>
        <v>30</v>
      </c>
      <c r="L186" s="351">
        <v>100</v>
      </c>
      <c r="M186" s="352">
        <f t="shared" si="25"/>
        <v>1400</v>
      </c>
      <c r="N186" s="338">
        <v>50</v>
      </c>
      <c r="O186" s="353" t="s">
        <v>589</v>
      </c>
      <c r="P186" s="378">
        <v>44642</v>
      </c>
      <c r="Q186" s="249"/>
      <c r="R186" s="250" t="s">
        <v>590</v>
      </c>
      <c r="S186" s="246"/>
      <c r="T186" s="246"/>
      <c r="U186" s="246"/>
      <c r="V186" s="246"/>
      <c r="W186" s="246"/>
      <c r="X186" s="246"/>
      <c r="Y186" s="246"/>
      <c r="Z186" s="246"/>
      <c r="AA186" s="246"/>
      <c r="AB186" s="246"/>
      <c r="AC186" s="246"/>
      <c r="AD186" s="246"/>
      <c r="AE186" s="246"/>
      <c r="AF186" s="246"/>
      <c r="AG186" s="246"/>
      <c r="AH186" s="246"/>
      <c r="AI186" s="246"/>
      <c r="AJ186" s="246"/>
      <c r="AK186" s="246"/>
      <c r="AL186" s="246"/>
    </row>
    <row r="187" spans="1:38" s="247" customFormat="1" ht="12.75" customHeight="1">
      <c r="A187" s="285">
        <v>31</v>
      </c>
      <c r="B187" s="357">
        <v>44642</v>
      </c>
      <c r="C187" s="356"/>
      <c r="D187" s="360" t="s">
        <v>1118</v>
      </c>
      <c r="E187" s="285" t="s">
        <v>591</v>
      </c>
      <c r="F187" s="285">
        <v>56.5</v>
      </c>
      <c r="G187" s="285">
        <v>30</v>
      </c>
      <c r="H187" s="338">
        <v>72</v>
      </c>
      <c r="I187" s="350" t="s">
        <v>995</v>
      </c>
      <c r="J187" s="350" t="s">
        <v>1129</v>
      </c>
      <c r="K187" s="338">
        <f t="shared" si="27"/>
        <v>15.5</v>
      </c>
      <c r="L187" s="351">
        <v>100</v>
      </c>
      <c r="M187" s="352">
        <f t="shared" si="25"/>
        <v>2225</v>
      </c>
      <c r="N187" s="338">
        <v>150</v>
      </c>
      <c r="O187" s="353" t="s">
        <v>589</v>
      </c>
      <c r="P187" s="378">
        <v>44643</v>
      </c>
      <c r="Q187" s="249"/>
      <c r="R187" s="250" t="s">
        <v>1008</v>
      </c>
      <c r="S187" s="246"/>
      <c r="T187" s="246"/>
      <c r="U187" s="246"/>
      <c r="V187" s="246"/>
      <c r="W187" s="246"/>
      <c r="X187" s="246"/>
      <c r="Y187" s="246"/>
      <c r="Z187" s="246"/>
      <c r="AA187" s="246"/>
      <c r="AB187" s="246"/>
      <c r="AC187" s="246"/>
      <c r="AD187" s="246"/>
      <c r="AE187" s="246"/>
      <c r="AF187" s="246"/>
      <c r="AG187" s="246"/>
      <c r="AH187" s="246"/>
      <c r="AI187" s="246"/>
      <c r="AJ187" s="246"/>
      <c r="AK187" s="246"/>
      <c r="AL187" s="246"/>
    </row>
    <row r="188" spans="1:38" s="247" customFormat="1" ht="12.75" customHeight="1">
      <c r="A188" s="285">
        <v>32</v>
      </c>
      <c r="B188" s="357">
        <v>44642</v>
      </c>
      <c r="C188" s="356"/>
      <c r="D188" s="360" t="s">
        <v>1119</v>
      </c>
      <c r="E188" s="285" t="s">
        <v>591</v>
      </c>
      <c r="F188" s="285">
        <v>42</v>
      </c>
      <c r="G188" s="285">
        <v>27</v>
      </c>
      <c r="H188" s="338">
        <v>51</v>
      </c>
      <c r="I188" s="350" t="s">
        <v>1120</v>
      </c>
      <c r="J188" s="350" t="s">
        <v>797</v>
      </c>
      <c r="K188" s="338">
        <f t="shared" si="27"/>
        <v>9</v>
      </c>
      <c r="L188" s="351">
        <v>100</v>
      </c>
      <c r="M188" s="352">
        <f t="shared" si="25"/>
        <v>2600</v>
      </c>
      <c r="N188" s="338">
        <v>300</v>
      </c>
      <c r="O188" s="353" t="s">
        <v>589</v>
      </c>
      <c r="P188" s="378">
        <v>44643</v>
      </c>
      <c r="Q188" s="249"/>
      <c r="R188" s="250" t="s">
        <v>590</v>
      </c>
      <c r="S188" s="246"/>
      <c r="T188" s="246"/>
      <c r="U188" s="246"/>
      <c r="V188" s="246"/>
      <c r="W188" s="246"/>
      <c r="X188" s="246"/>
      <c r="Y188" s="246"/>
      <c r="Z188" s="246"/>
      <c r="AA188" s="246"/>
      <c r="AB188" s="246"/>
      <c r="AC188" s="246"/>
      <c r="AD188" s="246"/>
      <c r="AE188" s="246"/>
      <c r="AF188" s="246"/>
      <c r="AG188" s="246"/>
      <c r="AH188" s="246"/>
      <c r="AI188" s="246"/>
      <c r="AJ188" s="246"/>
      <c r="AK188" s="246"/>
      <c r="AL188" s="246"/>
    </row>
    <row r="189" spans="1:38" s="247" customFormat="1" ht="12.75" customHeight="1">
      <c r="A189" s="285">
        <v>33</v>
      </c>
      <c r="B189" s="357">
        <v>44642</v>
      </c>
      <c r="C189" s="356"/>
      <c r="D189" s="360" t="s">
        <v>1121</v>
      </c>
      <c r="E189" s="285" t="s">
        <v>591</v>
      </c>
      <c r="F189" s="285">
        <v>41</v>
      </c>
      <c r="G189" s="285">
        <v>25</v>
      </c>
      <c r="H189" s="338">
        <v>49</v>
      </c>
      <c r="I189" s="350" t="s">
        <v>1120</v>
      </c>
      <c r="J189" s="350" t="s">
        <v>916</v>
      </c>
      <c r="K189" s="338">
        <f t="shared" si="27"/>
        <v>8</v>
      </c>
      <c r="L189" s="351">
        <v>100</v>
      </c>
      <c r="M189" s="352">
        <f t="shared" si="25"/>
        <v>1900</v>
      </c>
      <c r="N189" s="338">
        <v>250</v>
      </c>
      <c r="O189" s="353" t="s">
        <v>589</v>
      </c>
      <c r="P189" s="378">
        <v>44643</v>
      </c>
      <c r="Q189" s="249"/>
      <c r="R189" s="250" t="s">
        <v>590</v>
      </c>
      <c r="S189" s="246"/>
      <c r="T189" s="246"/>
      <c r="U189" s="246"/>
      <c r="V189" s="246"/>
      <c r="W189" s="246"/>
      <c r="X189" s="246"/>
      <c r="Y189" s="246"/>
      <c r="Z189" s="246"/>
      <c r="AA189" s="246"/>
      <c r="AB189" s="246"/>
      <c r="AC189" s="246"/>
      <c r="AD189" s="246"/>
      <c r="AE189" s="246"/>
      <c r="AF189" s="246"/>
      <c r="AG189" s="246"/>
      <c r="AH189" s="246"/>
      <c r="AI189" s="246"/>
      <c r="AJ189" s="246"/>
      <c r="AK189" s="246"/>
      <c r="AL189" s="246"/>
    </row>
    <row r="190" spans="1:38" s="247" customFormat="1" ht="12.75" customHeight="1">
      <c r="A190" s="310">
        <v>34</v>
      </c>
      <c r="B190" s="358">
        <v>44642</v>
      </c>
      <c r="C190" s="412"/>
      <c r="D190" s="461" t="s">
        <v>1122</v>
      </c>
      <c r="E190" s="310" t="s">
        <v>591</v>
      </c>
      <c r="F190" s="310">
        <v>6.5</v>
      </c>
      <c r="G190" s="310">
        <v>2.8</v>
      </c>
      <c r="H190" s="311">
        <v>2.8</v>
      </c>
      <c r="I190" s="464" t="s">
        <v>1123</v>
      </c>
      <c r="J190" s="322" t="s">
        <v>1156</v>
      </c>
      <c r="K190" s="311">
        <f>H190-F190</f>
        <v>-3.7</v>
      </c>
      <c r="L190" s="333">
        <v>100</v>
      </c>
      <c r="M190" s="334">
        <f>(K190*N190)-L190</f>
        <v>-4170</v>
      </c>
      <c r="N190" s="311">
        <v>1100</v>
      </c>
      <c r="O190" s="335" t="s">
        <v>601</v>
      </c>
      <c r="P190" s="390">
        <v>44644</v>
      </c>
      <c r="Q190" s="249"/>
      <c r="R190" s="250" t="s">
        <v>590</v>
      </c>
      <c r="S190" s="246"/>
      <c r="T190" s="246"/>
      <c r="U190" s="246"/>
      <c r="V190" s="246"/>
      <c r="W190" s="246"/>
      <c r="X190" s="246"/>
      <c r="Y190" s="246"/>
      <c r="Z190" s="246"/>
      <c r="AA190" s="246"/>
      <c r="AB190" s="246"/>
      <c r="AC190" s="246"/>
      <c r="AD190" s="246"/>
      <c r="AE190" s="246"/>
      <c r="AF190" s="246"/>
      <c r="AG190" s="246"/>
      <c r="AH190" s="246"/>
      <c r="AI190" s="246"/>
      <c r="AJ190" s="246"/>
      <c r="AK190" s="246"/>
      <c r="AL190" s="246"/>
    </row>
    <row r="191" spans="1:38" s="247" customFormat="1" ht="12.75" customHeight="1">
      <c r="A191" s="285">
        <v>30</v>
      </c>
      <c r="B191" s="357">
        <v>44643</v>
      </c>
      <c r="C191" s="356"/>
      <c r="D191" s="360" t="s">
        <v>1112</v>
      </c>
      <c r="E191" s="285" t="s">
        <v>591</v>
      </c>
      <c r="F191" s="285">
        <v>167.5</v>
      </c>
      <c r="G191" s="285">
        <v>90</v>
      </c>
      <c r="H191" s="338">
        <v>192</v>
      </c>
      <c r="I191" s="350" t="s">
        <v>1113</v>
      </c>
      <c r="J191" s="350" t="s">
        <v>1131</v>
      </c>
      <c r="K191" s="338">
        <f>H191-F191</f>
        <v>24.5</v>
      </c>
      <c r="L191" s="351">
        <v>100</v>
      </c>
      <c r="M191" s="352">
        <f>(K191*N191)-L191</f>
        <v>1125</v>
      </c>
      <c r="N191" s="338">
        <v>50</v>
      </c>
      <c r="O191" s="353" t="s">
        <v>589</v>
      </c>
      <c r="P191" s="378">
        <v>44643</v>
      </c>
      <c r="Q191" s="249"/>
      <c r="R191" s="250" t="s">
        <v>590</v>
      </c>
      <c r="S191" s="246"/>
      <c r="T191" s="246"/>
      <c r="U191" s="246"/>
      <c r="V191" s="246"/>
      <c r="W191" s="246"/>
      <c r="X191" s="246"/>
      <c r="Y191" s="246"/>
      <c r="Z191" s="246"/>
      <c r="AA191" s="246"/>
      <c r="AB191" s="246"/>
      <c r="AC191" s="246"/>
      <c r="AD191" s="246"/>
      <c r="AE191" s="246"/>
      <c r="AF191" s="246"/>
      <c r="AG191" s="246"/>
      <c r="AH191" s="246"/>
      <c r="AI191" s="246"/>
      <c r="AJ191" s="246"/>
      <c r="AK191" s="246"/>
      <c r="AL191" s="246"/>
    </row>
    <row r="192" spans="1:38" s="247" customFormat="1" ht="12.75" customHeight="1">
      <c r="A192" s="310">
        <v>31</v>
      </c>
      <c r="B192" s="358">
        <v>44643</v>
      </c>
      <c r="C192" s="412"/>
      <c r="D192" s="461" t="s">
        <v>1119</v>
      </c>
      <c r="E192" s="310" t="s">
        <v>591</v>
      </c>
      <c r="F192" s="310">
        <v>36</v>
      </c>
      <c r="G192" s="310">
        <v>20</v>
      </c>
      <c r="H192" s="311">
        <v>20</v>
      </c>
      <c r="I192" s="464" t="s">
        <v>1120</v>
      </c>
      <c r="J192" s="322" t="s">
        <v>1084</v>
      </c>
      <c r="K192" s="311">
        <f>H192-F192</f>
        <v>-16</v>
      </c>
      <c r="L192" s="333">
        <v>100</v>
      </c>
      <c r="M192" s="334">
        <f>(K192*N192)-L192</f>
        <v>-4900</v>
      </c>
      <c r="N192" s="311">
        <v>300</v>
      </c>
      <c r="O192" s="335" t="s">
        <v>601</v>
      </c>
      <c r="P192" s="390">
        <v>44644</v>
      </c>
      <c r="Q192" s="249"/>
      <c r="R192" s="250" t="s">
        <v>590</v>
      </c>
      <c r="S192" s="246"/>
      <c r="T192" s="246"/>
      <c r="U192" s="246"/>
      <c r="V192" s="246"/>
      <c r="W192" s="246"/>
      <c r="X192" s="246"/>
      <c r="Y192" s="246"/>
      <c r="Z192" s="246"/>
      <c r="AA192" s="246"/>
      <c r="AB192" s="246"/>
      <c r="AC192" s="246"/>
      <c r="AD192" s="246"/>
      <c r="AE192" s="246"/>
      <c r="AF192" s="246"/>
      <c r="AG192" s="246"/>
      <c r="AH192" s="246"/>
      <c r="AI192" s="246"/>
      <c r="AJ192" s="246"/>
      <c r="AK192" s="246"/>
      <c r="AL192" s="246"/>
    </row>
    <row r="193" spans="1:38" s="247" customFormat="1" ht="12.75" customHeight="1">
      <c r="A193" s="251">
        <v>32</v>
      </c>
      <c r="B193" s="339">
        <v>44643</v>
      </c>
      <c r="C193" s="375"/>
      <c r="D193" s="376" t="s">
        <v>1134</v>
      </c>
      <c r="E193" s="251" t="s">
        <v>591</v>
      </c>
      <c r="F193" s="371" t="s">
        <v>1135</v>
      </c>
      <c r="G193" s="251">
        <v>0</v>
      </c>
      <c r="H193" s="252"/>
      <c r="I193" s="462" t="s">
        <v>1136</v>
      </c>
      <c r="J193" s="302" t="s">
        <v>592</v>
      </c>
      <c r="K193" s="252"/>
      <c r="L193" s="283"/>
      <c r="M193" s="284"/>
      <c r="N193" s="252"/>
      <c r="O193" s="359"/>
      <c r="P193" s="293"/>
      <c r="Q193" s="249"/>
      <c r="R193" s="250" t="s">
        <v>1008</v>
      </c>
      <c r="S193" s="246"/>
      <c r="T193" s="246"/>
      <c r="U193" s="246"/>
      <c r="V193" s="246"/>
      <c r="W193" s="246"/>
      <c r="X193" s="246"/>
      <c r="Y193" s="246"/>
      <c r="Z193" s="246"/>
      <c r="AA193" s="246"/>
      <c r="AB193" s="246"/>
      <c r="AC193" s="246"/>
      <c r="AD193" s="246"/>
      <c r="AE193" s="246"/>
      <c r="AF193" s="246"/>
      <c r="AG193" s="246"/>
      <c r="AH193" s="246"/>
      <c r="AI193" s="246"/>
      <c r="AJ193" s="246"/>
      <c r="AK193" s="246"/>
      <c r="AL193" s="246"/>
    </row>
    <row r="194" spans="1:38" s="247" customFormat="1" ht="12.75" customHeight="1">
      <c r="A194" s="285">
        <v>33</v>
      </c>
      <c r="B194" s="357">
        <v>44644</v>
      </c>
      <c r="C194" s="356"/>
      <c r="D194" s="360" t="s">
        <v>1147</v>
      </c>
      <c r="E194" s="285" t="s">
        <v>591</v>
      </c>
      <c r="F194" s="285">
        <v>36.5</v>
      </c>
      <c r="G194" s="285"/>
      <c r="H194" s="338">
        <v>63.5</v>
      </c>
      <c r="I194" s="463" t="s">
        <v>1148</v>
      </c>
      <c r="J194" s="350" t="s">
        <v>1152</v>
      </c>
      <c r="K194" s="338">
        <f>H194-F194</f>
        <v>27</v>
      </c>
      <c r="L194" s="351">
        <v>100</v>
      </c>
      <c r="M194" s="352">
        <f>(K194*N194)-L194</f>
        <v>1250</v>
      </c>
      <c r="N194" s="338">
        <v>50</v>
      </c>
      <c r="O194" s="353" t="s">
        <v>589</v>
      </c>
      <c r="P194" s="357">
        <v>44644</v>
      </c>
      <c r="Q194" s="249"/>
      <c r="R194" s="250" t="s">
        <v>1008</v>
      </c>
      <c r="S194" s="246"/>
      <c r="T194" s="246"/>
      <c r="U194" s="246"/>
      <c r="V194" s="246"/>
      <c r="W194" s="246"/>
      <c r="X194" s="246"/>
      <c r="Y194" s="246"/>
      <c r="Z194" s="246"/>
      <c r="AA194" s="246"/>
      <c r="AB194" s="246"/>
      <c r="AC194" s="246"/>
      <c r="AD194" s="246"/>
      <c r="AE194" s="246"/>
      <c r="AF194" s="246"/>
      <c r="AG194" s="246"/>
      <c r="AH194" s="246"/>
      <c r="AI194" s="246"/>
      <c r="AJ194" s="246"/>
      <c r="AK194" s="246"/>
      <c r="AL194" s="246"/>
    </row>
    <row r="195" spans="1:38" s="247" customFormat="1" ht="12.75" customHeight="1">
      <c r="A195" s="285">
        <v>34</v>
      </c>
      <c r="B195" s="357">
        <v>44644</v>
      </c>
      <c r="C195" s="356"/>
      <c r="D195" s="360" t="s">
        <v>1149</v>
      </c>
      <c r="E195" s="285" t="s">
        <v>591</v>
      </c>
      <c r="F195" s="285">
        <v>31.5</v>
      </c>
      <c r="G195" s="285"/>
      <c r="H195" s="338">
        <v>54.5</v>
      </c>
      <c r="I195" s="463" t="s">
        <v>865</v>
      </c>
      <c r="J195" s="350" t="s">
        <v>1005</v>
      </c>
      <c r="K195" s="338">
        <f>H195-F195</f>
        <v>23</v>
      </c>
      <c r="L195" s="351">
        <v>100</v>
      </c>
      <c r="M195" s="352">
        <f>(K195*N195)-L195</f>
        <v>1050</v>
      </c>
      <c r="N195" s="338">
        <v>50</v>
      </c>
      <c r="O195" s="353" t="s">
        <v>589</v>
      </c>
      <c r="P195" s="357">
        <v>44644</v>
      </c>
      <c r="Q195" s="249"/>
      <c r="R195" s="250" t="s">
        <v>1008</v>
      </c>
      <c r="S195" s="246"/>
      <c r="T195" s="246"/>
      <c r="U195" s="246"/>
      <c r="V195" s="246"/>
      <c r="W195" s="246"/>
      <c r="X195" s="246"/>
      <c r="Y195" s="246"/>
      <c r="Z195" s="246"/>
      <c r="AA195" s="246"/>
      <c r="AB195" s="246"/>
      <c r="AC195" s="246"/>
      <c r="AD195" s="246"/>
      <c r="AE195" s="246"/>
      <c r="AF195" s="246"/>
      <c r="AG195" s="246"/>
      <c r="AH195" s="246"/>
      <c r="AI195" s="246"/>
      <c r="AJ195" s="246"/>
      <c r="AK195" s="246"/>
      <c r="AL195" s="246"/>
    </row>
    <row r="196" spans="1:38" s="247" customFormat="1" ht="12.75" customHeight="1">
      <c r="A196" s="285">
        <v>35</v>
      </c>
      <c r="B196" s="357">
        <v>44644</v>
      </c>
      <c r="C196" s="356"/>
      <c r="D196" s="360" t="s">
        <v>1150</v>
      </c>
      <c r="E196" s="285" t="s">
        <v>591</v>
      </c>
      <c r="F196" s="285">
        <v>32.5</v>
      </c>
      <c r="G196" s="285">
        <v>15</v>
      </c>
      <c r="H196" s="338">
        <v>48.5</v>
      </c>
      <c r="I196" s="463" t="s">
        <v>1151</v>
      </c>
      <c r="J196" s="350" t="s">
        <v>1153</v>
      </c>
      <c r="K196" s="338">
        <f>H196-F196</f>
        <v>16</v>
      </c>
      <c r="L196" s="351">
        <v>100</v>
      </c>
      <c r="M196" s="352">
        <f>(K196*N196)-L196</f>
        <v>3900</v>
      </c>
      <c r="N196" s="338">
        <v>250</v>
      </c>
      <c r="O196" s="353" t="s">
        <v>589</v>
      </c>
      <c r="P196" s="357">
        <v>44644</v>
      </c>
      <c r="Q196" s="249"/>
      <c r="R196" s="250" t="s">
        <v>1008</v>
      </c>
      <c r="S196" s="246"/>
      <c r="T196" s="246"/>
      <c r="U196" s="246"/>
      <c r="V196" s="246"/>
      <c r="W196" s="246"/>
      <c r="X196" s="246"/>
      <c r="Y196" s="246"/>
      <c r="Z196" s="246"/>
      <c r="AA196" s="246"/>
      <c r="AB196" s="246"/>
      <c r="AC196" s="246"/>
      <c r="AD196" s="246"/>
      <c r="AE196" s="246"/>
      <c r="AF196" s="246"/>
      <c r="AG196" s="246"/>
      <c r="AH196" s="246"/>
      <c r="AI196" s="246"/>
      <c r="AJ196" s="246"/>
      <c r="AK196" s="246"/>
      <c r="AL196" s="246"/>
    </row>
    <row r="197" spans="1:38" s="247" customFormat="1" ht="12.75" customHeight="1">
      <c r="A197" s="285">
        <v>36</v>
      </c>
      <c r="B197" s="357">
        <v>44645</v>
      </c>
      <c r="C197" s="356"/>
      <c r="D197" s="360" t="s">
        <v>1155</v>
      </c>
      <c r="E197" s="285" t="s">
        <v>591</v>
      </c>
      <c r="F197" s="285">
        <v>51</v>
      </c>
      <c r="G197" s="285">
        <v>25</v>
      </c>
      <c r="H197" s="338">
        <v>67</v>
      </c>
      <c r="I197" s="463" t="s">
        <v>865</v>
      </c>
      <c r="J197" s="350" t="s">
        <v>1153</v>
      </c>
      <c r="K197" s="338">
        <f>H197-F197</f>
        <v>16</v>
      </c>
      <c r="L197" s="351">
        <v>100</v>
      </c>
      <c r="M197" s="352">
        <f>(K197*N197)-L197</f>
        <v>2300</v>
      </c>
      <c r="N197" s="338">
        <v>150</v>
      </c>
      <c r="O197" s="353" t="s">
        <v>589</v>
      </c>
      <c r="P197" s="357">
        <v>44645</v>
      </c>
      <c r="Q197" s="249"/>
      <c r="R197" s="250" t="s">
        <v>1008</v>
      </c>
      <c r="S197" s="246"/>
      <c r="T197" s="246"/>
      <c r="U197" s="246"/>
      <c r="V197" s="246"/>
      <c r="W197" s="246"/>
      <c r="X197" s="246"/>
      <c r="Y197" s="246"/>
      <c r="Z197" s="246"/>
      <c r="AA197" s="246"/>
      <c r="AB197" s="246"/>
      <c r="AC197" s="246"/>
      <c r="AD197" s="246"/>
      <c r="AE197" s="246"/>
      <c r="AF197" s="246"/>
      <c r="AG197" s="246"/>
      <c r="AH197" s="246"/>
      <c r="AI197" s="246"/>
      <c r="AJ197" s="246"/>
      <c r="AK197" s="246"/>
      <c r="AL197" s="246"/>
    </row>
    <row r="198" spans="1:38" s="247" customFormat="1" ht="12.75" customHeight="1">
      <c r="A198" s="285">
        <v>37</v>
      </c>
      <c r="B198" s="357">
        <v>44645</v>
      </c>
      <c r="C198" s="356"/>
      <c r="D198" s="360" t="s">
        <v>1170</v>
      </c>
      <c r="E198" s="285" t="s">
        <v>591</v>
      </c>
      <c r="F198" s="285">
        <v>43</v>
      </c>
      <c r="G198" s="285">
        <v>20</v>
      </c>
      <c r="H198" s="338">
        <v>47</v>
      </c>
      <c r="I198" s="463" t="s">
        <v>1061</v>
      </c>
      <c r="J198" s="350" t="s">
        <v>1007</v>
      </c>
      <c r="K198" s="338">
        <f>H198-F198</f>
        <v>4</v>
      </c>
      <c r="L198" s="351">
        <v>100</v>
      </c>
      <c r="M198" s="352">
        <f>(K198*N198)-L198</f>
        <v>900</v>
      </c>
      <c r="N198" s="338">
        <v>250</v>
      </c>
      <c r="O198" s="353" t="s">
        <v>589</v>
      </c>
      <c r="P198" s="357">
        <v>44648</v>
      </c>
      <c r="Q198" s="249"/>
      <c r="R198" s="250" t="s">
        <v>590</v>
      </c>
      <c r="S198" s="246"/>
      <c r="T198" s="246"/>
      <c r="U198" s="246"/>
      <c r="V198" s="246"/>
      <c r="W198" s="246"/>
      <c r="X198" s="246"/>
      <c r="Y198" s="246"/>
      <c r="Z198" s="246"/>
      <c r="AA198" s="246"/>
      <c r="AB198" s="246"/>
      <c r="AC198" s="246"/>
      <c r="AD198" s="246"/>
      <c r="AE198" s="246"/>
      <c r="AF198" s="246"/>
      <c r="AG198" s="246"/>
      <c r="AH198" s="246"/>
      <c r="AI198" s="246"/>
      <c r="AJ198" s="246"/>
      <c r="AK198" s="246"/>
      <c r="AL198" s="246"/>
    </row>
    <row r="199" spans="1:38" s="247" customFormat="1" ht="12.75" customHeight="1">
      <c r="A199" s="285">
        <v>38</v>
      </c>
      <c r="B199" s="357">
        <v>44648</v>
      </c>
      <c r="C199" s="356"/>
      <c r="D199" s="360" t="s">
        <v>1202</v>
      </c>
      <c r="E199" s="285" t="s">
        <v>591</v>
      </c>
      <c r="F199" s="285">
        <v>90</v>
      </c>
      <c r="G199" s="285">
        <v>48</v>
      </c>
      <c r="H199" s="338">
        <v>112</v>
      </c>
      <c r="I199" s="463" t="s">
        <v>1203</v>
      </c>
      <c r="J199" s="350" t="s">
        <v>1206</v>
      </c>
      <c r="K199" s="338">
        <f t="shared" ref="K199:K200" si="28">H199-F199</f>
        <v>22</v>
      </c>
      <c r="L199" s="351">
        <v>100</v>
      </c>
      <c r="M199" s="352">
        <f t="shared" ref="M199:M200" si="29">(K199*N199)-L199</f>
        <v>1000</v>
      </c>
      <c r="N199" s="338">
        <v>50</v>
      </c>
      <c r="O199" s="353" t="s">
        <v>589</v>
      </c>
      <c r="P199" s="357">
        <v>44648</v>
      </c>
      <c r="Q199" s="249"/>
      <c r="R199" s="250" t="s">
        <v>590</v>
      </c>
      <c r="S199" s="246"/>
      <c r="T199" s="246"/>
      <c r="U199" s="246"/>
      <c r="V199" s="246"/>
      <c r="W199" s="246"/>
      <c r="X199" s="246"/>
      <c r="Y199" s="246"/>
      <c r="Z199" s="246"/>
      <c r="AA199" s="246"/>
      <c r="AB199" s="246"/>
      <c r="AC199" s="246"/>
      <c r="AD199" s="246"/>
      <c r="AE199" s="246"/>
      <c r="AF199" s="246"/>
      <c r="AG199" s="246"/>
      <c r="AH199" s="246"/>
      <c r="AI199" s="246"/>
      <c r="AJ199" s="246"/>
      <c r="AK199" s="246"/>
      <c r="AL199" s="246"/>
    </row>
    <row r="200" spans="1:38" s="247" customFormat="1" ht="12.75" customHeight="1">
      <c r="A200" s="285">
        <v>39</v>
      </c>
      <c r="B200" s="357">
        <v>44648</v>
      </c>
      <c r="C200" s="356"/>
      <c r="D200" s="360" t="s">
        <v>1204</v>
      </c>
      <c r="E200" s="285" t="s">
        <v>591</v>
      </c>
      <c r="F200" s="285">
        <v>335</v>
      </c>
      <c r="G200" s="285">
        <v>240</v>
      </c>
      <c r="H200" s="338">
        <v>392.5</v>
      </c>
      <c r="I200" s="463" t="s">
        <v>1205</v>
      </c>
      <c r="J200" s="350" t="s">
        <v>1066</v>
      </c>
      <c r="K200" s="338">
        <f t="shared" si="28"/>
        <v>57.5</v>
      </c>
      <c r="L200" s="351">
        <v>100</v>
      </c>
      <c r="M200" s="352">
        <f t="shared" si="29"/>
        <v>1337.5</v>
      </c>
      <c r="N200" s="338">
        <v>25</v>
      </c>
      <c r="O200" s="353" t="s">
        <v>589</v>
      </c>
      <c r="P200" s="357">
        <v>44648</v>
      </c>
      <c r="Q200" s="249"/>
      <c r="R200" s="250" t="s">
        <v>1008</v>
      </c>
      <c r="S200" s="246"/>
      <c r="T200" s="246"/>
      <c r="U200" s="246"/>
      <c r="V200" s="246"/>
      <c r="W200" s="246"/>
      <c r="X200" s="246"/>
      <c r="Y200" s="246"/>
      <c r="Z200" s="246"/>
      <c r="AA200" s="246"/>
      <c r="AB200" s="246"/>
      <c r="AC200" s="246"/>
      <c r="AD200" s="246"/>
      <c r="AE200" s="246"/>
      <c r="AF200" s="246"/>
      <c r="AG200" s="246"/>
      <c r="AH200" s="246"/>
      <c r="AI200" s="246"/>
      <c r="AJ200" s="246"/>
      <c r="AK200" s="246"/>
      <c r="AL200" s="246"/>
    </row>
    <row r="201" spans="1:38" s="247" customFormat="1" ht="12.75" customHeight="1">
      <c r="A201" s="285">
        <v>40</v>
      </c>
      <c r="B201" s="357">
        <v>44649</v>
      </c>
      <c r="C201" s="356"/>
      <c r="D201" s="360" t="s">
        <v>1258</v>
      </c>
      <c r="E201" s="285" t="s">
        <v>591</v>
      </c>
      <c r="F201" s="285">
        <v>315</v>
      </c>
      <c r="G201" s="285">
        <v>210</v>
      </c>
      <c r="H201" s="338">
        <v>365</v>
      </c>
      <c r="I201" s="463" t="s">
        <v>1205</v>
      </c>
      <c r="J201" s="350" t="s">
        <v>1042</v>
      </c>
      <c r="K201" s="338">
        <f t="shared" ref="K201" si="30">H201-F201</f>
        <v>50</v>
      </c>
      <c r="L201" s="351">
        <v>100</v>
      </c>
      <c r="M201" s="352">
        <f t="shared" ref="M201" si="31">(K201*N201)-L201</f>
        <v>1150</v>
      </c>
      <c r="N201" s="338">
        <v>25</v>
      </c>
      <c r="O201" s="353" t="s">
        <v>589</v>
      </c>
      <c r="P201" s="357">
        <v>44649</v>
      </c>
      <c r="Q201" s="249"/>
      <c r="R201" s="250" t="s">
        <v>1008</v>
      </c>
      <c r="S201" s="246"/>
      <c r="T201" s="246"/>
      <c r="U201" s="246"/>
      <c r="V201" s="246"/>
      <c r="W201" s="246"/>
      <c r="X201" s="246"/>
      <c r="Y201" s="246"/>
      <c r="Z201" s="246"/>
      <c r="AA201" s="246"/>
      <c r="AB201" s="246"/>
      <c r="AC201" s="246"/>
      <c r="AD201" s="246"/>
      <c r="AE201" s="246"/>
      <c r="AF201" s="246"/>
      <c r="AG201" s="246"/>
      <c r="AH201" s="246"/>
      <c r="AI201" s="246"/>
      <c r="AJ201" s="246"/>
      <c r="AK201" s="246"/>
      <c r="AL201" s="246"/>
    </row>
    <row r="202" spans="1:38" s="301" customFormat="1" ht="12.75" customHeight="1">
      <c r="A202" s="377"/>
      <c r="B202" s="377"/>
      <c r="C202" s="377"/>
      <c r="D202" s="377"/>
      <c r="E202" s="377"/>
      <c r="F202" s="251"/>
      <c r="G202" s="377"/>
      <c r="H202" s="377"/>
      <c r="I202" s="377"/>
      <c r="J202" s="377"/>
      <c r="K202" s="252"/>
      <c r="L202" s="283"/>
      <c r="M202" s="284"/>
      <c r="N202" s="252"/>
      <c r="O202" s="359"/>
      <c r="P202" s="293"/>
      <c r="Q202" s="298"/>
      <c r="R202" s="299"/>
      <c r="S202" s="298"/>
      <c r="T202" s="298"/>
      <c r="U202" s="298"/>
      <c r="V202" s="298"/>
      <c r="W202" s="298"/>
      <c r="X202" s="298"/>
      <c r="Y202" s="298"/>
      <c r="Z202" s="298"/>
      <c r="AA202" s="298"/>
      <c r="AB202" s="298"/>
      <c r="AC202" s="298"/>
      <c r="AD202" s="298"/>
      <c r="AE202" s="298"/>
      <c r="AF202" s="300"/>
      <c r="AG202" s="300"/>
      <c r="AH202" s="300"/>
      <c r="AI202" s="300"/>
      <c r="AJ202" s="300"/>
      <c r="AK202" s="300"/>
      <c r="AL202" s="300"/>
    </row>
    <row r="203" spans="1:38" ht="14.25" customHeight="1">
      <c r="A203" s="151"/>
      <c r="B203" s="156"/>
      <c r="C203" s="156"/>
      <c r="D203" s="157"/>
      <c r="E203" s="151"/>
      <c r="F203" s="158"/>
      <c r="G203" s="151"/>
      <c r="H203" s="151"/>
      <c r="I203" s="151"/>
      <c r="J203" s="156"/>
      <c r="K203" s="159"/>
      <c r="L203" s="151"/>
      <c r="M203" s="151"/>
      <c r="N203" s="151"/>
      <c r="O203" s="160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2.75" customHeight="1">
      <c r="A204" s="94" t="s">
        <v>613</v>
      </c>
      <c r="B204" s="161"/>
      <c r="C204" s="161"/>
      <c r="D204" s="162"/>
      <c r="E204" s="135"/>
      <c r="F204" s="6"/>
      <c r="G204" s="6"/>
      <c r="H204" s="136"/>
      <c r="I204" s="163"/>
      <c r="J204" s="1"/>
      <c r="K204" s="6"/>
      <c r="L204" s="6"/>
      <c r="M204" s="6"/>
      <c r="N204" s="1"/>
      <c r="O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38" ht="38.25" customHeight="1">
      <c r="A205" s="95" t="s">
        <v>16</v>
      </c>
      <c r="B205" s="96" t="s">
        <v>566</v>
      </c>
      <c r="C205" s="96"/>
      <c r="D205" s="97" t="s">
        <v>577</v>
      </c>
      <c r="E205" s="96" t="s">
        <v>578</v>
      </c>
      <c r="F205" s="96" t="s">
        <v>579</v>
      </c>
      <c r="G205" s="96" t="s">
        <v>580</v>
      </c>
      <c r="H205" s="96" t="s">
        <v>581</v>
      </c>
      <c r="I205" s="96" t="s">
        <v>582</v>
      </c>
      <c r="J205" s="95" t="s">
        <v>583</v>
      </c>
      <c r="K205" s="139" t="s">
        <v>600</v>
      </c>
      <c r="L205" s="140" t="s">
        <v>585</v>
      </c>
      <c r="M205" s="98" t="s">
        <v>586</v>
      </c>
      <c r="N205" s="96" t="s">
        <v>587</v>
      </c>
      <c r="O205" s="97" t="s">
        <v>588</v>
      </c>
      <c r="P205" s="96" t="s">
        <v>820</v>
      </c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38" s="247" customFormat="1" ht="14.25" customHeight="1">
      <c r="A206" s="271">
        <v>1</v>
      </c>
      <c r="B206" s="272">
        <v>44488</v>
      </c>
      <c r="C206" s="273"/>
      <c r="D206" s="274" t="s">
        <v>137</v>
      </c>
      <c r="E206" s="275" t="s">
        <v>1063</v>
      </c>
      <c r="F206" s="276">
        <v>235.25</v>
      </c>
      <c r="G206" s="276">
        <v>198</v>
      </c>
      <c r="H206" s="275"/>
      <c r="I206" s="277" t="s">
        <v>825</v>
      </c>
      <c r="J206" s="278" t="s">
        <v>592</v>
      </c>
      <c r="K206" s="278"/>
      <c r="L206" s="279"/>
      <c r="M206" s="280"/>
      <c r="N206" s="278"/>
      <c r="O206" s="281"/>
      <c r="P206" s="278"/>
      <c r="Q206" s="246"/>
      <c r="R206" s="1" t="s">
        <v>590</v>
      </c>
      <c r="S206" s="246"/>
      <c r="T206" s="246"/>
      <c r="U206" s="246"/>
      <c r="V206" s="246"/>
      <c r="W206" s="246"/>
      <c r="X206" s="246"/>
      <c r="Y206" s="246"/>
      <c r="Z206" s="246"/>
      <c r="AA206" s="246"/>
      <c r="AB206" s="246"/>
      <c r="AC206" s="246"/>
      <c r="AD206" s="246"/>
      <c r="AE206" s="246"/>
      <c r="AF206" s="246"/>
      <c r="AG206" s="246"/>
      <c r="AH206" s="246"/>
      <c r="AI206" s="246"/>
      <c r="AJ206" s="246"/>
      <c r="AK206" s="246"/>
      <c r="AL206" s="246"/>
    </row>
    <row r="207" spans="1:38" s="247" customFormat="1" ht="12.75" customHeight="1">
      <c r="A207" s="391">
        <v>2</v>
      </c>
      <c r="B207" s="378">
        <v>44599</v>
      </c>
      <c r="C207" s="392"/>
      <c r="D207" s="393" t="s">
        <v>71</v>
      </c>
      <c r="E207" s="394" t="s">
        <v>591</v>
      </c>
      <c r="F207" s="391">
        <v>200</v>
      </c>
      <c r="G207" s="391">
        <v>183</v>
      </c>
      <c r="H207" s="394">
        <v>224</v>
      </c>
      <c r="I207" s="395" t="s">
        <v>860</v>
      </c>
      <c r="J207" s="396" t="s">
        <v>977</v>
      </c>
      <c r="K207" s="396">
        <f>H207-F207</f>
        <v>24</v>
      </c>
      <c r="L207" s="397">
        <f>(F207*-0.7)/100</f>
        <v>-1.4</v>
      </c>
      <c r="M207" s="398">
        <f>(K207+L207)/F207</f>
        <v>0.113</v>
      </c>
      <c r="N207" s="396" t="s">
        <v>589</v>
      </c>
      <c r="O207" s="399">
        <v>44624</v>
      </c>
      <c r="P207" s="413"/>
      <c r="Q207" s="246"/>
      <c r="R207" s="246" t="s">
        <v>590</v>
      </c>
      <c r="S207" s="246"/>
      <c r="T207" s="246"/>
      <c r="U207" s="246"/>
      <c r="V207" s="246"/>
      <c r="W207" s="246"/>
      <c r="X207" s="246"/>
      <c r="Y207" s="246"/>
      <c r="Z207" s="246"/>
      <c r="AA207" s="246"/>
      <c r="AB207" s="246"/>
      <c r="AC207" s="246"/>
      <c r="AD207" s="246"/>
      <c r="AE207" s="246"/>
      <c r="AF207" s="246"/>
      <c r="AG207" s="246"/>
      <c r="AH207" s="246"/>
      <c r="AI207" s="246"/>
      <c r="AJ207" s="246"/>
      <c r="AK207" s="246"/>
      <c r="AL207" s="246"/>
    </row>
    <row r="208" spans="1:38" ht="14.25" customHeight="1">
      <c r="A208" s="164"/>
      <c r="B208" s="141"/>
      <c r="C208" s="165"/>
      <c r="D208" s="100"/>
      <c r="E208" s="166"/>
      <c r="F208" s="166"/>
      <c r="G208" s="166"/>
      <c r="H208" s="166"/>
      <c r="I208" s="166"/>
      <c r="J208" s="166"/>
      <c r="K208" s="167"/>
      <c r="L208" s="168"/>
      <c r="M208" s="166"/>
      <c r="N208" s="169"/>
      <c r="O208" s="170"/>
      <c r="P208" s="170"/>
      <c r="R208" s="6"/>
      <c r="S208" s="41"/>
      <c r="T208" s="1"/>
      <c r="U208" s="1"/>
      <c r="V208" s="1"/>
      <c r="W208" s="1"/>
      <c r="X208" s="1"/>
      <c r="Y208" s="1"/>
      <c r="Z208" s="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</row>
    <row r="209" spans="1:38" ht="12.75" customHeight="1">
      <c r="A209" s="119" t="s">
        <v>593</v>
      </c>
      <c r="B209" s="119"/>
      <c r="C209" s="119"/>
      <c r="D209" s="119"/>
      <c r="E209" s="41"/>
      <c r="F209" s="127" t="s">
        <v>595</v>
      </c>
      <c r="G209" s="56"/>
      <c r="H209" s="56"/>
      <c r="I209" s="56"/>
      <c r="J209" s="6"/>
      <c r="K209" s="145"/>
      <c r="L209" s="146"/>
      <c r="M209" s="6"/>
      <c r="N209" s="109"/>
      <c r="O209" s="171"/>
      <c r="P209" s="1"/>
      <c r="Q209" s="1"/>
      <c r="R209" s="6"/>
      <c r="S209" s="1"/>
      <c r="T209" s="1"/>
      <c r="U209" s="1"/>
      <c r="V209" s="1"/>
      <c r="W209" s="1"/>
      <c r="X209" s="1"/>
      <c r="Y209" s="1"/>
    </row>
    <row r="210" spans="1:38" ht="12.75" customHeight="1">
      <c r="A210" s="126" t="s">
        <v>594</v>
      </c>
      <c r="B210" s="119"/>
      <c r="C210" s="119"/>
      <c r="D210" s="119"/>
      <c r="E210" s="6"/>
      <c r="F210" s="127" t="s">
        <v>597</v>
      </c>
      <c r="G210" s="6"/>
      <c r="H210" s="6" t="s">
        <v>816</v>
      </c>
      <c r="I210" s="6"/>
      <c r="J210" s="1"/>
      <c r="K210" s="6"/>
      <c r="L210" s="6"/>
      <c r="M210" s="6"/>
      <c r="N210" s="1"/>
      <c r="O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38" ht="12.75" customHeight="1">
      <c r="A211" s="126"/>
      <c r="B211" s="119"/>
      <c r="C211" s="119"/>
      <c r="D211" s="119"/>
      <c r="E211" s="6"/>
      <c r="F211" s="127"/>
      <c r="G211" s="6"/>
      <c r="H211" s="6"/>
      <c r="I211" s="6"/>
      <c r="J211" s="1"/>
      <c r="K211" s="6"/>
      <c r="L211" s="6"/>
      <c r="M211" s="6"/>
      <c r="N211" s="1"/>
      <c r="O211" s="1"/>
      <c r="Q211" s="1"/>
      <c r="R211" s="56"/>
      <c r="S211" s="1"/>
      <c r="T211" s="1"/>
      <c r="U211" s="1"/>
      <c r="V211" s="1"/>
      <c r="W211" s="1"/>
      <c r="X211" s="1"/>
      <c r="Y211" s="1"/>
      <c r="Z211" s="1"/>
    </row>
    <row r="212" spans="1:38" ht="12.75" customHeight="1">
      <c r="A212" s="1"/>
      <c r="B212" s="134" t="s">
        <v>614</v>
      </c>
      <c r="C212" s="134"/>
      <c r="D212" s="134"/>
      <c r="E212" s="134"/>
      <c r="F212" s="135"/>
      <c r="G212" s="6"/>
      <c r="H212" s="6"/>
      <c r="I212" s="136"/>
      <c r="J212" s="137"/>
      <c r="K212" s="138"/>
      <c r="L212" s="137"/>
      <c r="M212" s="6"/>
      <c r="N212" s="1"/>
      <c r="O212" s="1"/>
      <c r="Q212" s="1"/>
      <c r="R212" s="56"/>
      <c r="S212" s="1"/>
      <c r="T212" s="1"/>
      <c r="U212" s="1"/>
      <c r="V212" s="1"/>
      <c r="W212" s="1"/>
      <c r="X212" s="1"/>
      <c r="Y212" s="1"/>
      <c r="Z212" s="1"/>
    </row>
    <row r="213" spans="1:38" ht="38.25" customHeight="1">
      <c r="A213" s="95" t="s">
        <v>16</v>
      </c>
      <c r="B213" s="96" t="s">
        <v>566</v>
      </c>
      <c r="C213" s="96"/>
      <c r="D213" s="97" t="s">
        <v>577</v>
      </c>
      <c r="E213" s="96" t="s">
        <v>578</v>
      </c>
      <c r="F213" s="96" t="s">
        <v>579</v>
      </c>
      <c r="G213" s="96" t="s">
        <v>599</v>
      </c>
      <c r="H213" s="96" t="s">
        <v>581</v>
      </c>
      <c r="I213" s="96" t="s">
        <v>582</v>
      </c>
      <c r="J213" s="172" t="s">
        <v>583</v>
      </c>
      <c r="K213" s="139" t="s">
        <v>600</v>
      </c>
      <c r="L213" s="149" t="s">
        <v>608</v>
      </c>
      <c r="M213" s="96" t="s">
        <v>609</v>
      </c>
      <c r="N213" s="140" t="s">
        <v>585</v>
      </c>
      <c r="O213" s="98" t="s">
        <v>586</v>
      </c>
      <c r="P213" s="96" t="s">
        <v>587</v>
      </c>
      <c r="Q213" s="97" t="s">
        <v>588</v>
      </c>
      <c r="R213" s="56"/>
      <c r="S213" s="1"/>
      <c r="T213" s="1"/>
      <c r="U213" s="1"/>
      <c r="V213" s="1"/>
      <c r="W213" s="1"/>
      <c r="X213" s="1"/>
      <c r="Y213" s="1"/>
      <c r="Z213" s="1"/>
    </row>
    <row r="214" spans="1:38" ht="14.25" customHeight="1">
      <c r="A214" s="101"/>
      <c r="B214" s="102"/>
      <c r="C214" s="173"/>
      <c r="D214" s="103"/>
      <c r="E214" s="104"/>
      <c r="F214" s="174"/>
      <c r="G214" s="101"/>
      <c r="H214" s="104"/>
      <c r="I214" s="105"/>
      <c r="J214" s="175"/>
      <c r="K214" s="175"/>
      <c r="L214" s="176"/>
      <c r="M214" s="99"/>
      <c r="N214" s="176"/>
      <c r="O214" s="177"/>
      <c r="P214" s="178"/>
      <c r="Q214" s="179"/>
      <c r="R214" s="144"/>
      <c r="S214" s="113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38" ht="14.25" customHeight="1">
      <c r="A215" s="101"/>
      <c r="B215" s="102"/>
      <c r="C215" s="173"/>
      <c r="D215" s="103"/>
      <c r="E215" s="104"/>
      <c r="F215" s="174"/>
      <c r="G215" s="101"/>
      <c r="H215" s="104"/>
      <c r="I215" s="105"/>
      <c r="J215" s="175"/>
      <c r="K215" s="175"/>
      <c r="L215" s="176"/>
      <c r="M215" s="99"/>
      <c r="N215" s="176"/>
      <c r="O215" s="177"/>
      <c r="P215" s="178"/>
      <c r="Q215" s="179"/>
      <c r="R215" s="144"/>
      <c r="S215" s="113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38" ht="14.25" customHeight="1">
      <c r="A216" s="101"/>
      <c r="B216" s="102"/>
      <c r="C216" s="173"/>
      <c r="D216" s="103"/>
      <c r="E216" s="104"/>
      <c r="F216" s="174"/>
      <c r="G216" s="101"/>
      <c r="H216" s="104"/>
      <c r="I216" s="105"/>
      <c r="J216" s="175"/>
      <c r="K216" s="175"/>
      <c r="L216" s="176"/>
      <c r="M216" s="99"/>
      <c r="N216" s="176"/>
      <c r="O216" s="177"/>
      <c r="P216" s="178"/>
      <c r="Q216" s="179"/>
      <c r="R216" s="6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ht="14.25" customHeight="1">
      <c r="A217" s="101"/>
      <c r="B217" s="102"/>
      <c r="C217" s="173"/>
      <c r="D217" s="103"/>
      <c r="E217" s="104"/>
      <c r="F217" s="175"/>
      <c r="G217" s="101"/>
      <c r="H217" s="104"/>
      <c r="I217" s="105"/>
      <c r="J217" s="175"/>
      <c r="K217" s="175"/>
      <c r="L217" s="176"/>
      <c r="M217" s="99"/>
      <c r="N217" s="176"/>
      <c r="O217" s="177"/>
      <c r="P217" s="178"/>
      <c r="Q217" s="179"/>
      <c r="R217" s="6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ht="14.25" customHeight="1">
      <c r="A218" s="101"/>
      <c r="B218" s="102"/>
      <c r="C218" s="173"/>
      <c r="D218" s="103"/>
      <c r="E218" s="104"/>
      <c r="F218" s="175"/>
      <c r="G218" s="101"/>
      <c r="H218" s="104"/>
      <c r="I218" s="105"/>
      <c r="J218" s="175"/>
      <c r="K218" s="175"/>
      <c r="L218" s="176"/>
      <c r="M218" s="99"/>
      <c r="N218" s="176"/>
      <c r="O218" s="177"/>
      <c r="P218" s="178"/>
      <c r="Q218" s="179"/>
      <c r="R218" s="6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ht="14.25" customHeight="1">
      <c r="A219" s="101"/>
      <c r="B219" s="102"/>
      <c r="C219" s="173"/>
      <c r="D219" s="103"/>
      <c r="E219" s="104"/>
      <c r="F219" s="174"/>
      <c r="G219" s="101"/>
      <c r="H219" s="104"/>
      <c r="I219" s="105"/>
      <c r="J219" s="175"/>
      <c r="K219" s="175"/>
      <c r="L219" s="176"/>
      <c r="M219" s="99"/>
      <c r="N219" s="176"/>
      <c r="O219" s="177"/>
      <c r="P219" s="178"/>
      <c r="Q219" s="179"/>
      <c r="R219" s="6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ht="14.25" customHeight="1">
      <c r="A220" s="101"/>
      <c r="B220" s="102"/>
      <c r="C220" s="173"/>
      <c r="D220" s="103"/>
      <c r="E220" s="104"/>
      <c r="F220" s="174"/>
      <c r="G220" s="101"/>
      <c r="H220" s="104"/>
      <c r="I220" s="105"/>
      <c r="J220" s="175"/>
      <c r="K220" s="175"/>
      <c r="L220" s="175"/>
      <c r="M220" s="175"/>
      <c r="N220" s="176"/>
      <c r="O220" s="180"/>
      <c r="P220" s="178"/>
      <c r="Q220" s="179"/>
      <c r="R220" s="6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ht="14.25" customHeight="1">
      <c r="A221" s="101"/>
      <c r="B221" s="102"/>
      <c r="C221" s="173"/>
      <c r="D221" s="103"/>
      <c r="E221" s="104"/>
      <c r="F221" s="175"/>
      <c r="G221" s="101"/>
      <c r="H221" s="104"/>
      <c r="I221" s="105"/>
      <c r="J221" s="175"/>
      <c r="K221" s="175"/>
      <c r="L221" s="176"/>
      <c r="M221" s="99"/>
      <c r="N221" s="176"/>
      <c r="O221" s="177"/>
      <c r="P221" s="178"/>
      <c r="Q221" s="179"/>
      <c r="R221" s="144"/>
      <c r="S221" s="113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ht="14.25" customHeight="1">
      <c r="A222" s="101"/>
      <c r="B222" s="102"/>
      <c r="C222" s="173"/>
      <c r="D222" s="103"/>
      <c r="E222" s="104"/>
      <c r="F222" s="174"/>
      <c r="G222" s="101"/>
      <c r="H222" s="104"/>
      <c r="I222" s="105"/>
      <c r="J222" s="181"/>
      <c r="K222" s="181"/>
      <c r="L222" s="181"/>
      <c r="M222" s="181"/>
      <c r="N222" s="182"/>
      <c r="O222" s="177"/>
      <c r="P222" s="106"/>
      <c r="Q222" s="179"/>
      <c r="R222" s="144"/>
      <c r="S222" s="113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 ht="12.75" customHeight="1">
      <c r="A223" s="126"/>
      <c r="B223" s="119"/>
      <c r="C223" s="119"/>
      <c r="D223" s="119"/>
      <c r="E223" s="6"/>
      <c r="F223" s="127"/>
      <c r="G223" s="6"/>
      <c r="H223" s="6"/>
      <c r="I223" s="6"/>
      <c r="J223" s="1"/>
      <c r="K223" s="6"/>
      <c r="L223" s="6"/>
      <c r="M223" s="6"/>
      <c r="N223" s="1"/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38" ht="12.75" customHeight="1">
      <c r="A224" s="126"/>
      <c r="B224" s="119"/>
      <c r="C224" s="119"/>
      <c r="D224" s="119"/>
      <c r="E224" s="6"/>
      <c r="F224" s="127"/>
      <c r="G224" s="56"/>
      <c r="H224" s="41"/>
      <c r="I224" s="56"/>
      <c r="J224" s="6"/>
      <c r="K224" s="145"/>
      <c r="L224" s="146"/>
      <c r="M224" s="6"/>
      <c r="N224" s="109"/>
      <c r="O224" s="147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56"/>
      <c r="B225" s="108"/>
      <c r="C225" s="108"/>
      <c r="D225" s="41"/>
      <c r="E225" s="56"/>
      <c r="F225" s="56"/>
      <c r="G225" s="56"/>
      <c r="H225" s="41"/>
      <c r="I225" s="56"/>
      <c r="J225" s="6"/>
      <c r="K225" s="145"/>
      <c r="L225" s="146"/>
      <c r="M225" s="6"/>
      <c r="N225" s="109"/>
      <c r="O225" s="147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41"/>
      <c r="B226" s="183" t="s">
        <v>615</v>
      </c>
      <c r="C226" s="183"/>
      <c r="D226" s="183"/>
      <c r="E226" s="183"/>
      <c r="F226" s="6"/>
      <c r="G226" s="6"/>
      <c r="H226" s="137"/>
      <c r="I226" s="6"/>
      <c r="J226" s="137"/>
      <c r="K226" s="138"/>
      <c r="L226" s="6"/>
      <c r="M226" s="6"/>
      <c r="N226" s="1"/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38.25" customHeight="1">
      <c r="A227" s="95" t="s">
        <v>16</v>
      </c>
      <c r="B227" s="96" t="s">
        <v>566</v>
      </c>
      <c r="C227" s="96"/>
      <c r="D227" s="97" t="s">
        <v>577</v>
      </c>
      <c r="E227" s="96" t="s">
        <v>578</v>
      </c>
      <c r="F227" s="96" t="s">
        <v>579</v>
      </c>
      <c r="G227" s="96" t="s">
        <v>616</v>
      </c>
      <c r="H227" s="96" t="s">
        <v>617</v>
      </c>
      <c r="I227" s="96" t="s">
        <v>582</v>
      </c>
      <c r="J227" s="184" t="s">
        <v>583</v>
      </c>
      <c r="K227" s="96" t="s">
        <v>584</v>
      </c>
      <c r="L227" s="96" t="s">
        <v>618</v>
      </c>
      <c r="M227" s="96" t="s">
        <v>587</v>
      </c>
      <c r="N227" s="97" t="s">
        <v>588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1</v>
      </c>
      <c r="B228" s="186">
        <v>41579</v>
      </c>
      <c r="C228" s="186"/>
      <c r="D228" s="187" t="s">
        <v>619</v>
      </c>
      <c r="E228" s="188" t="s">
        <v>620</v>
      </c>
      <c r="F228" s="189">
        <v>82</v>
      </c>
      <c r="G228" s="188" t="s">
        <v>621</v>
      </c>
      <c r="H228" s="188">
        <v>100</v>
      </c>
      <c r="I228" s="190">
        <v>100</v>
      </c>
      <c r="J228" s="191" t="s">
        <v>622</v>
      </c>
      <c r="K228" s="192">
        <f t="shared" ref="K228:K280" si="32">H228-F228</f>
        <v>18</v>
      </c>
      <c r="L228" s="193">
        <f t="shared" ref="L228:L280" si="33">K228/F228</f>
        <v>0.21951219512195122</v>
      </c>
      <c r="M228" s="188" t="s">
        <v>589</v>
      </c>
      <c r="N228" s="194">
        <v>42657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2</v>
      </c>
      <c r="B229" s="186">
        <v>41794</v>
      </c>
      <c r="C229" s="186"/>
      <c r="D229" s="187" t="s">
        <v>623</v>
      </c>
      <c r="E229" s="188" t="s">
        <v>591</v>
      </c>
      <c r="F229" s="189">
        <v>257</v>
      </c>
      <c r="G229" s="188" t="s">
        <v>621</v>
      </c>
      <c r="H229" s="188">
        <v>300</v>
      </c>
      <c r="I229" s="190">
        <v>300</v>
      </c>
      <c r="J229" s="191" t="s">
        <v>622</v>
      </c>
      <c r="K229" s="192">
        <f t="shared" si="32"/>
        <v>43</v>
      </c>
      <c r="L229" s="193">
        <f t="shared" si="33"/>
        <v>0.16731517509727625</v>
      </c>
      <c r="M229" s="188" t="s">
        <v>589</v>
      </c>
      <c r="N229" s="194">
        <v>41822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3</v>
      </c>
      <c r="B230" s="186">
        <v>41828</v>
      </c>
      <c r="C230" s="186"/>
      <c r="D230" s="187" t="s">
        <v>624</v>
      </c>
      <c r="E230" s="188" t="s">
        <v>591</v>
      </c>
      <c r="F230" s="189">
        <v>393</v>
      </c>
      <c r="G230" s="188" t="s">
        <v>621</v>
      </c>
      <c r="H230" s="188">
        <v>468</v>
      </c>
      <c r="I230" s="190">
        <v>468</v>
      </c>
      <c r="J230" s="191" t="s">
        <v>622</v>
      </c>
      <c r="K230" s="192">
        <f t="shared" si="32"/>
        <v>75</v>
      </c>
      <c r="L230" s="193">
        <f t="shared" si="33"/>
        <v>0.19083969465648856</v>
      </c>
      <c r="M230" s="188" t="s">
        <v>589</v>
      </c>
      <c r="N230" s="194">
        <v>41863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4</v>
      </c>
      <c r="B231" s="186">
        <v>41857</v>
      </c>
      <c r="C231" s="186"/>
      <c r="D231" s="187" t="s">
        <v>625</v>
      </c>
      <c r="E231" s="188" t="s">
        <v>591</v>
      </c>
      <c r="F231" s="189">
        <v>205</v>
      </c>
      <c r="G231" s="188" t="s">
        <v>621</v>
      </c>
      <c r="H231" s="188">
        <v>275</v>
      </c>
      <c r="I231" s="190">
        <v>250</v>
      </c>
      <c r="J231" s="191" t="s">
        <v>622</v>
      </c>
      <c r="K231" s="192">
        <f t="shared" si="32"/>
        <v>70</v>
      </c>
      <c r="L231" s="193">
        <f t="shared" si="33"/>
        <v>0.34146341463414637</v>
      </c>
      <c r="M231" s="188" t="s">
        <v>589</v>
      </c>
      <c r="N231" s="194">
        <v>41962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5</v>
      </c>
      <c r="B232" s="186">
        <v>41886</v>
      </c>
      <c r="C232" s="186"/>
      <c r="D232" s="187" t="s">
        <v>626</v>
      </c>
      <c r="E232" s="188" t="s">
        <v>591</v>
      </c>
      <c r="F232" s="189">
        <v>162</v>
      </c>
      <c r="G232" s="188" t="s">
        <v>621</v>
      </c>
      <c r="H232" s="188">
        <v>190</v>
      </c>
      <c r="I232" s="190">
        <v>190</v>
      </c>
      <c r="J232" s="191" t="s">
        <v>622</v>
      </c>
      <c r="K232" s="192">
        <f t="shared" si="32"/>
        <v>28</v>
      </c>
      <c r="L232" s="193">
        <f t="shared" si="33"/>
        <v>0.1728395061728395</v>
      </c>
      <c r="M232" s="188" t="s">
        <v>589</v>
      </c>
      <c r="N232" s="194">
        <v>42006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6</v>
      </c>
      <c r="B233" s="186">
        <v>41886</v>
      </c>
      <c r="C233" s="186"/>
      <c r="D233" s="187" t="s">
        <v>627</v>
      </c>
      <c r="E233" s="188" t="s">
        <v>591</v>
      </c>
      <c r="F233" s="189">
        <v>75</v>
      </c>
      <c r="G233" s="188" t="s">
        <v>621</v>
      </c>
      <c r="H233" s="188">
        <v>91.5</v>
      </c>
      <c r="I233" s="190" t="s">
        <v>628</v>
      </c>
      <c r="J233" s="191" t="s">
        <v>629</v>
      </c>
      <c r="K233" s="192">
        <f t="shared" si="32"/>
        <v>16.5</v>
      </c>
      <c r="L233" s="193">
        <f t="shared" si="33"/>
        <v>0.22</v>
      </c>
      <c r="M233" s="188" t="s">
        <v>589</v>
      </c>
      <c r="N233" s="194">
        <v>41954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7</v>
      </c>
      <c r="B234" s="186">
        <v>41913</v>
      </c>
      <c r="C234" s="186"/>
      <c r="D234" s="187" t="s">
        <v>630</v>
      </c>
      <c r="E234" s="188" t="s">
        <v>591</v>
      </c>
      <c r="F234" s="189">
        <v>850</v>
      </c>
      <c r="G234" s="188" t="s">
        <v>621</v>
      </c>
      <c r="H234" s="188">
        <v>982.5</v>
      </c>
      <c r="I234" s="190">
        <v>1050</v>
      </c>
      <c r="J234" s="191" t="s">
        <v>631</v>
      </c>
      <c r="K234" s="192">
        <f t="shared" si="32"/>
        <v>132.5</v>
      </c>
      <c r="L234" s="193">
        <f t="shared" si="33"/>
        <v>0.15588235294117647</v>
      </c>
      <c r="M234" s="188" t="s">
        <v>589</v>
      </c>
      <c r="N234" s="194">
        <v>42039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8</v>
      </c>
      <c r="B235" s="186">
        <v>41913</v>
      </c>
      <c r="C235" s="186"/>
      <c r="D235" s="187" t="s">
        <v>632</v>
      </c>
      <c r="E235" s="188" t="s">
        <v>591</v>
      </c>
      <c r="F235" s="189">
        <v>475</v>
      </c>
      <c r="G235" s="188" t="s">
        <v>621</v>
      </c>
      <c r="H235" s="188">
        <v>515</v>
      </c>
      <c r="I235" s="190">
        <v>600</v>
      </c>
      <c r="J235" s="191" t="s">
        <v>633</v>
      </c>
      <c r="K235" s="192">
        <f t="shared" si="32"/>
        <v>40</v>
      </c>
      <c r="L235" s="193">
        <f t="shared" si="33"/>
        <v>8.4210526315789472E-2</v>
      </c>
      <c r="M235" s="188" t="s">
        <v>589</v>
      </c>
      <c r="N235" s="194">
        <v>41939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9</v>
      </c>
      <c r="B236" s="186">
        <v>41913</v>
      </c>
      <c r="C236" s="186"/>
      <c r="D236" s="187" t="s">
        <v>634</v>
      </c>
      <c r="E236" s="188" t="s">
        <v>591</v>
      </c>
      <c r="F236" s="189">
        <v>86</v>
      </c>
      <c r="G236" s="188" t="s">
        <v>621</v>
      </c>
      <c r="H236" s="188">
        <v>99</v>
      </c>
      <c r="I236" s="190">
        <v>140</v>
      </c>
      <c r="J236" s="191" t="s">
        <v>635</v>
      </c>
      <c r="K236" s="192">
        <f t="shared" si="32"/>
        <v>13</v>
      </c>
      <c r="L236" s="193">
        <f t="shared" si="33"/>
        <v>0.15116279069767441</v>
      </c>
      <c r="M236" s="188" t="s">
        <v>589</v>
      </c>
      <c r="N236" s="194">
        <v>41939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10</v>
      </c>
      <c r="B237" s="186">
        <v>41926</v>
      </c>
      <c r="C237" s="186"/>
      <c r="D237" s="187" t="s">
        <v>636</v>
      </c>
      <c r="E237" s="188" t="s">
        <v>591</v>
      </c>
      <c r="F237" s="189">
        <v>496.6</v>
      </c>
      <c r="G237" s="188" t="s">
        <v>621</v>
      </c>
      <c r="H237" s="188">
        <v>621</v>
      </c>
      <c r="I237" s="190">
        <v>580</v>
      </c>
      <c r="J237" s="191" t="s">
        <v>622</v>
      </c>
      <c r="K237" s="192">
        <f t="shared" si="32"/>
        <v>124.39999999999998</v>
      </c>
      <c r="L237" s="193">
        <f t="shared" si="33"/>
        <v>0.25050342327829234</v>
      </c>
      <c r="M237" s="188" t="s">
        <v>589</v>
      </c>
      <c r="N237" s="194">
        <v>42605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11</v>
      </c>
      <c r="B238" s="186">
        <v>41926</v>
      </c>
      <c r="C238" s="186"/>
      <c r="D238" s="187" t="s">
        <v>637</v>
      </c>
      <c r="E238" s="188" t="s">
        <v>591</v>
      </c>
      <c r="F238" s="189">
        <v>2481.9</v>
      </c>
      <c r="G238" s="188" t="s">
        <v>621</v>
      </c>
      <c r="H238" s="188">
        <v>2840</v>
      </c>
      <c r="I238" s="190">
        <v>2870</v>
      </c>
      <c r="J238" s="191" t="s">
        <v>638</v>
      </c>
      <c r="K238" s="192">
        <f t="shared" si="32"/>
        <v>358.09999999999991</v>
      </c>
      <c r="L238" s="193">
        <f t="shared" si="33"/>
        <v>0.14428462065353154</v>
      </c>
      <c r="M238" s="188" t="s">
        <v>589</v>
      </c>
      <c r="N238" s="194">
        <v>42017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12</v>
      </c>
      <c r="B239" s="186">
        <v>41928</v>
      </c>
      <c r="C239" s="186"/>
      <c r="D239" s="187" t="s">
        <v>639</v>
      </c>
      <c r="E239" s="188" t="s">
        <v>591</v>
      </c>
      <c r="F239" s="189">
        <v>84.5</v>
      </c>
      <c r="G239" s="188" t="s">
        <v>621</v>
      </c>
      <c r="H239" s="188">
        <v>93</v>
      </c>
      <c r="I239" s="190">
        <v>110</v>
      </c>
      <c r="J239" s="191" t="s">
        <v>640</v>
      </c>
      <c r="K239" s="192">
        <f t="shared" si="32"/>
        <v>8.5</v>
      </c>
      <c r="L239" s="193">
        <f t="shared" si="33"/>
        <v>0.10059171597633136</v>
      </c>
      <c r="M239" s="188" t="s">
        <v>589</v>
      </c>
      <c r="N239" s="194">
        <v>41939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13</v>
      </c>
      <c r="B240" s="186">
        <v>41928</v>
      </c>
      <c r="C240" s="186"/>
      <c r="D240" s="187" t="s">
        <v>641</v>
      </c>
      <c r="E240" s="188" t="s">
        <v>591</v>
      </c>
      <c r="F240" s="189">
        <v>401</v>
      </c>
      <c r="G240" s="188" t="s">
        <v>621</v>
      </c>
      <c r="H240" s="188">
        <v>428</v>
      </c>
      <c r="I240" s="190">
        <v>450</v>
      </c>
      <c r="J240" s="191" t="s">
        <v>642</v>
      </c>
      <c r="K240" s="192">
        <f t="shared" si="32"/>
        <v>27</v>
      </c>
      <c r="L240" s="193">
        <f t="shared" si="33"/>
        <v>6.7331670822942641E-2</v>
      </c>
      <c r="M240" s="188" t="s">
        <v>589</v>
      </c>
      <c r="N240" s="194">
        <v>42020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14</v>
      </c>
      <c r="B241" s="186">
        <v>41928</v>
      </c>
      <c r="C241" s="186"/>
      <c r="D241" s="187" t="s">
        <v>643</v>
      </c>
      <c r="E241" s="188" t="s">
        <v>591</v>
      </c>
      <c r="F241" s="189">
        <v>101</v>
      </c>
      <c r="G241" s="188" t="s">
        <v>621</v>
      </c>
      <c r="H241" s="188">
        <v>112</v>
      </c>
      <c r="I241" s="190">
        <v>120</v>
      </c>
      <c r="J241" s="191" t="s">
        <v>644</v>
      </c>
      <c r="K241" s="192">
        <f t="shared" si="32"/>
        <v>11</v>
      </c>
      <c r="L241" s="193">
        <f t="shared" si="33"/>
        <v>0.10891089108910891</v>
      </c>
      <c r="M241" s="188" t="s">
        <v>589</v>
      </c>
      <c r="N241" s="194">
        <v>41939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15</v>
      </c>
      <c r="B242" s="186">
        <v>41954</v>
      </c>
      <c r="C242" s="186"/>
      <c r="D242" s="187" t="s">
        <v>645</v>
      </c>
      <c r="E242" s="188" t="s">
        <v>591</v>
      </c>
      <c r="F242" s="189">
        <v>59</v>
      </c>
      <c r="G242" s="188" t="s">
        <v>621</v>
      </c>
      <c r="H242" s="188">
        <v>76</v>
      </c>
      <c r="I242" s="190">
        <v>76</v>
      </c>
      <c r="J242" s="191" t="s">
        <v>622</v>
      </c>
      <c r="K242" s="192">
        <f t="shared" si="32"/>
        <v>17</v>
      </c>
      <c r="L242" s="193">
        <f t="shared" si="33"/>
        <v>0.28813559322033899</v>
      </c>
      <c r="M242" s="188" t="s">
        <v>589</v>
      </c>
      <c r="N242" s="194">
        <v>43032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16</v>
      </c>
      <c r="B243" s="186">
        <v>41954</v>
      </c>
      <c r="C243" s="186"/>
      <c r="D243" s="187" t="s">
        <v>634</v>
      </c>
      <c r="E243" s="188" t="s">
        <v>591</v>
      </c>
      <c r="F243" s="189">
        <v>99</v>
      </c>
      <c r="G243" s="188" t="s">
        <v>621</v>
      </c>
      <c r="H243" s="188">
        <v>120</v>
      </c>
      <c r="I243" s="190">
        <v>120</v>
      </c>
      <c r="J243" s="191" t="s">
        <v>602</v>
      </c>
      <c r="K243" s="192">
        <f t="shared" si="32"/>
        <v>21</v>
      </c>
      <c r="L243" s="193">
        <f t="shared" si="33"/>
        <v>0.21212121212121213</v>
      </c>
      <c r="M243" s="188" t="s">
        <v>589</v>
      </c>
      <c r="N243" s="194">
        <v>41960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17</v>
      </c>
      <c r="B244" s="186">
        <v>41956</v>
      </c>
      <c r="C244" s="186"/>
      <c r="D244" s="187" t="s">
        <v>646</v>
      </c>
      <c r="E244" s="188" t="s">
        <v>591</v>
      </c>
      <c r="F244" s="189">
        <v>22</v>
      </c>
      <c r="G244" s="188" t="s">
        <v>621</v>
      </c>
      <c r="H244" s="188">
        <v>33.549999999999997</v>
      </c>
      <c r="I244" s="190">
        <v>32</v>
      </c>
      <c r="J244" s="191" t="s">
        <v>647</v>
      </c>
      <c r="K244" s="192">
        <f t="shared" si="32"/>
        <v>11.549999999999997</v>
      </c>
      <c r="L244" s="193">
        <f t="shared" si="33"/>
        <v>0.52499999999999991</v>
      </c>
      <c r="M244" s="188" t="s">
        <v>589</v>
      </c>
      <c r="N244" s="194">
        <v>42188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18</v>
      </c>
      <c r="B245" s="186">
        <v>41976</v>
      </c>
      <c r="C245" s="186"/>
      <c r="D245" s="187" t="s">
        <v>648</v>
      </c>
      <c r="E245" s="188" t="s">
        <v>591</v>
      </c>
      <c r="F245" s="189">
        <v>440</v>
      </c>
      <c r="G245" s="188" t="s">
        <v>621</v>
      </c>
      <c r="H245" s="188">
        <v>520</v>
      </c>
      <c r="I245" s="190">
        <v>520</v>
      </c>
      <c r="J245" s="191" t="s">
        <v>649</v>
      </c>
      <c r="K245" s="192">
        <f t="shared" si="32"/>
        <v>80</v>
      </c>
      <c r="L245" s="193">
        <f t="shared" si="33"/>
        <v>0.18181818181818182</v>
      </c>
      <c r="M245" s="188" t="s">
        <v>589</v>
      </c>
      <c r="N245" s="194">
        <v>42208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19</v>
      </c>
      <c r="B246" s="186">
        <v>41976</v>
      </c>
      <c r="C246" s="186"/>
      <c r="D246" s="187" t="s">
        <v>650</v>
      </c>
      <c r="E246" s="188" t="s">
        <v>591</v>
      </c>
      <c r="F246" s="189">
        <v>360</v>
      </c>
      <c r="G246" s="188" t="s">
        <v>621</v>
      </c>
      <c r="H246" s="188">
        <v>427</v>
      </c>
      <c r="I246" s="190">
        <v>425</v>
      </c>
      <c r="J246" s="191" t="s">
        <v>651</v>
      </c>
      <c r="K246" s="192">
        <f t="shared" si="32"/>
        <v>67</v>
      </c>
      <c r="L246" s="193">
        <f t="shared" si="33"/>
        <v>0.18611111111111112</v>
      </c>
      <c r="M246" s="188" t="s">
        <v>589</v>
      </c>
      <c r="N246" s="194">
        <v>42058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20</v>
      </c>
      <c r="B247" s="186">
        <v>42012</v>
      </c>
      <c r="C247" s="186"/>
      <c r="D247" s="187" t="s">
        <v>652</v>
      </c>
      <c r="E247" s="188" t="s">
        <v>591</v>
      </c>
      <c r="F247" s="189">
        <v>360</v>
      </c>
      <c r="G247" s="188" t="s">
        <v>621</v>
      </c>
      <c r="H247" s="188">
        <v>455</v>
      </c>
      <c r="I247" s="190">
        <v>420</v>
      </c>
      <c r="J247" s="191" t="s">
        <v>653</v>
      </c>
      <c r="K247" s="192">
        <f t="shared" si="32"/>
        <v>95</v>
      </c>
      <c r="L247" s="193">
        <f t="shared" si="33"/>
        <v>0.2638888888888889</v>
      </c>
      <c r="M247" s="188" t="s">
        <v>589</v>
      </c>
      <c r="N247" s="194">
        <v>42024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21</v>
      </c>
      <c r="B248" s="186">
        <v>42012</v>
      </c>
      <c r="C248" s="186"/>
      <c r="D248" s="187" t="s">
        <v>654</v>
      </c>
      <c r="E248" s="188" t="s">
        <v>591</v>
      </c>
      <c r="F248" s="189">
        <v>130</v>
      </c>
      <c r="G248" s="188"/>
      <c r="H248" s="188">
        <v>175.5</v>
      </c>
      <c r="I248" s="190">
        <v>165</v>
      </c>
      <c r="J248" s="191" t="s">
        <v>655</v>
      </c>
      <c r="K248" s="192">
        <f t="shared" si="32"/>
        <v>45.5</v>
      </c>
      <c r="L248" s="193">
        <f t="shared" si="33"/>
        <v>0.35</v>
      </c>
      <c r="M248" s="188" t="s">
        <v>589</v>
      </c>
      <c r="N248" s="194">
        <v>43088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22</v>
      </c>
      <c r="B249" s="186">
        <v>42040</v>
      </c>
      <c r="C249" s="186"/>
      <c r="D249" s="187" t="s">
        <v>381</v>
      </c>
      <c r="E249" s="188" t="s">
        <v>620</v>
      </c>
      <c r="F249" s="189">
        <v>98</v>
      </c>
      <c r="G249" s="188"/>
      <c r="H249" s="188">
        <v>120</v>
      </c>
      <c r="I249" s="190">
        <v>120</v>
      </c>
      <c r="J249" s="191" t="s">
        <v>622</v>
      </c>
      <c r="K249" s="192">
        <f t="shared" si="32"/>
        <v>22</v>
      </c>
      <c r="L249" s="193">
        <f t="shared" si="33"/>
        <v>0.22448979591836735</v>
      </c>
      <c r="M249" s="188" t="s">
        <v>589</v>
      </c>
      <c r="N249" s="194">
        <v>42753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23</v>
      </c>
      <c r="B250" s="186">
        <v>42040</v>
      </c>
      <c r="C250" s="186"/>
      <c r="D250" s="187" t="s">
        <v>656</v>
      </c>
      <c r="E250" s="188" t="s">
        <v>620</v>
      </c>
      <c r="F250" s="189">
        <v>196</v>
      </c>
      <c r="G250" s="188"/>
      <c r="H250" s="188">
        <v>262</v>
      </c>
      <c r="I250" s="190">
        <v>255</v>
      </c>
      <c r="J250" s="191" t="s">
        <v>622</v>
      </c>
      <c r="K250" s="192">
        <f t="shared" si="32"/>
        <v>66</v>
      </c>
      <c r="L250" s="193">
        <f t="shared" si="33"/>
        <v>0.33673469387755101</v>
      </c>
      <c r="M250" s="188" t="s">
        <v>589</v>
      </c>
      <c r="N250" s="194">
        <v>42599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5">
        <v>24</v>
      </c>
      <c r="B251" s="196">
        <v>42067</v>
      </c>
      <c r="C251" s="196"/>
      <c r="D251" s="197" t="s">
        <v>380</v>
      </c>
      <c r="E251" s="198" t="s">
        <v>620</v>
      </c>
      <c r="F251" s="199">
        <v>235</v>
      </c>
      <c r="G251" s="199"/>
      <c r="H251" s="200">
        <v>77</v>
      </c>
      <c r="I251" s="200" t="s">
        <v>657</v>
      </c>
      <c r="J251" s="201" t="s">
        <v>658</v>
      </c>
      <c r="K251" s="202">
        <f t="shared" si="32"/>
        <v>-158</v>
      </c>
      <c r="L251" s="203">
        <f t="shared" si="33"/>
        <v>-0.67234042553191486</v>
      </c>
      <c r="M251" s="199" t="s">
        <v>601</v>
      </c>
      <c r="N251" s="196">
        <v>43522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25</v>
      </c>
      <c r="B252" s="186">
        <v>42067</v>
      </c>
      <c r="C252" s="186"/>
      <c r="D252" s="187" t="s">
        <v>659</v>
      </c>
      <c r="E252" s="188" t="s">
        <v>620</v>
      </c>
      <c r="F252" s="189">
        <v>185</v>
      </c>
      <c r="G252" s="188"/>
      <c r="H252" s="188">
        <v>224</v>
      </c>
      <c r="I252" s="190" t="s">
        <v>660</v>
      </c>
      <c r="J252" s="191" t="s">
        <v>622</v>
      </c>
      <c r="K252" s="192">
        <f t="shared" si="32"/>
        <v>39</v>
      </c>
      <c r="L252" s="193">
        <f t="shared" si="33"/>
        <v>0.21081081081081082</v>
      </c>
      <c r="M252" s="188" t="s">
        <v>589</v>
      </c>
      <c r="N252" s="194">
        <v>42647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5">
        <v>26</v>
      </c>
      <c r="B253" s="196">
        <v>42090</v>
      </c>
      <c r="C253" s="196"/>
      <c r="D253" s="204" t="s">
        <v>661</v>
      </c>
      <c r="E253" s="199" t="s">
        <v>620</v>
      </c>
      <c r="F253" s="199">
        <v>49.5</v>
      </c>
      <c r="G253" s="200"/>
      <c r="H253" s="200">
        <v>15.85</v>
      </c>
      <c r="I253" s="200">
        <v>67</v>
      </c>
      <c r="J253" s="201" t="s">
        <v>662</v>
      </c>
      <c r="K253" s="200">
        <f t="shared" si="32"/>
        <v>-33.65</v>
      </c>
      <c r="L253" s="205">
        <f t="shared" si="33"/>
        <v>-0.67979797979797973</v>
      </c>
      <c r="M253" s="199" t="s">
        <v>601</v>
      </c>
      <c r="N253" s="206">
        <v>43627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27</v>
      </c>
      <c r="B254" s="186">
        <v>42093</v>
      </c>
      <c r="C254" s="186"/>
      <c r="D254" s="187" t="s">
        <v>663</v>
      </c>
      <c r="E254" s="188" t="s">
        <v>620</v>
      </c>
      <c r="F254" s="189">
        <v>183.5</v>
      </c>
      <c r="G254" s="188"/>
      <c r="H254" s="188">
        <v>219</v>
      </c>
      <c r="I254" s="190">
        <v>218</v>
      </c>
      <c r="J254" s="191" t="s">
        <v>664</v>
      </c>
      <c r="K254" s="192">
        <f t="shared" si="32"/>
        <v>35.5</v>
      </c>
      <c r="L254" s="193">
        <f t="shared" si="33"/>
        <v>0.19346049046321526</v>
      </c>
      <c r="M254" s="188" t="s">
        <v>589</v>
      </c>
      <c r="N254" s="194">
        <v>42103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28</v>
      </c>
      <c r="B255" s="186">
        <v>42114</v>
      </c>
      <c r="C255" s="186"/>
      <c r="D255" s="187" t="s">
        <v>665</v>
      </c>
      <c r="E255" s="188" t="s">
        <v>620</v>
      </c>
      <c r="F255" s="189">
        <f>(227+237)/2</f>
        <v>232</v>
      </c>
      <c r="G255" s="188"/>
      <c r="H255" s="188">
        <v>298</v>
      </c>
      <c r="I255" s="190">
        <v>298</v>
      </c>
      <c r="J255" s="191" t="s">
        <v>622</v>
      </c>
      <c r="K255" s="192">
        <f t="shared" si="32"/>
        <v>66</v>
      </c>
      <c r="L255" s="193">
        <f t="shared" si="33"/>
        <v>0.28448275862068967</v>
      </c>
      <c r="M255" s="188" t="s">
        <v>589</v>
      </c>
      <c r="N255" s="194">
        <v>42823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29</v>
      </c>
      <c r="B256" s="186">
        <v>42128</v>
      </c>
      <c r="C256" s="186"/>
      <c r="D256" s="187" t="s">
        <v>666</v>
      </c>
      <c r="E256" s="188" t="s">
        <v>591</v>
      </c>
      <c r="F256" s="189">
        <v>385</v>
      </c>
      <c r="G256" s="188"/>
      <c r="H256" s="188">
        <f>212.5+331</f>
        <v>543.5</v>
      </c>
      <c r="I256" s="190">
        <v>510</v>
      </c>
      <c r="J256" s="191" t="s">
        <v>667</v>
      </c>
      <c r="K256" s="192">
        <f t="shared" si="32"/>
        <v>158.5</v>
      </c>
      <c r="L256" s="193">
        <f t="shared" si="33"/>
        <v>0.41168831168831171</v>
      </c>
      <c r="M256" s="188" t="s">
        <v>589</v>
      </c>
      <c r="N256" s="194">
        <v>42235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30</v>
      </c>
      <c r="B257" s="186">
        <v>42128</v>
      </c>
      <c r="C257" s="186"/>
      <c r="D257" s="187" t="s">
        <v>668</v>
      </c>
      <c r="E257" s="188" t="s">
        <v>591</v>
      </c>
      <c r="F257" s="189">
        <v>115.5</v>
      </c>
      <c r="G257" s="188"/>
      <c r="H257" s="188">
        <v>146</v>
      </c>
      <c r="I257" s="190">
        <v>142</v>
      </c>
      <c r="J257" s="191" t="s">
        <v>669</v>
      </c>
      <c r="K257" s="192">
        <f t="shared" si="32"/>
        <v>30.5</v>
      </c>
      <c r="L257" s="193">
        <f t="shared" si="33"/>
        <v>0.26406926406926406</v>
      </c>
      <c r="M257" s="188" t="s">
        <v>589</v>
      </c>
      <c r="N257" s="194">
        <v>42202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31</v>
      </c>
      <c r="B258" s="186">
        <v>42151</v>
      </c>
      <c r="C258" s="186"/>
      <c r="D258" s="187" t="s">
        <v>670</v>
      </c>
      <c r="E258" s="188" t="s">
        <v>591</v>
      </c>
      <c r="F258" s="189">
        <v>237.5</v>
      </c>
      <c r="G258" s="188"/>
      <c r="H258" s="188">
        <v>279.5</v>
      </c>
      <c r="I258" s="190">
        <v>278</v>
      </c>
      <c r="J258" s="191" t="s">
        <v>622</v>
      </c>
      <c r="K258" s="192">
        <f t="shared" si="32"/>
        <v>42</v>
      </c>
      <c r="L258" s="193">
        <f t="shared" si="33"/>
        <v>0.17684210526315788</v>
      </c>
      <c r="M258" s="188" t="s">
        <v>589</v>
      </c>
      <c r="N258" s="194">
        <v>42222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32</v>
      </c>
      <c r="B259" s="186">
        <v>42174</v>
      </c>
      <c r="C259" s="186"/>
      <c r="D259" s="187" t="s">
        <v>641</v>
      </c>
      <c r="E259" s="188" t="s">
        <v>620</v>
      </c>
      <c r="F259" s="189">
        <v>340</v>
      </c>
      <c r="G259" s="188"/>
      <c r="H259" s="188">
        <v>448</v>
      </c>
      <c r="I259" s="190">
        <v>448</v>
      </c>
      <c r="J259" s="191" t="s">
        <v>622</v>
      </c>
      <c r="K259" s="192">
        <f t="shared" si="32"/>
        <v>108</v>
      </c>
      <c r="L259" s="193">
        <f t="shared" si="33"/>
        <v>0.31764705882352939</v>
      </c>
      <c r="M259" s="188" t="s">
        <v>589</v>
      </c>
      <c r="N259" s="194">
        <v>43018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33</v>
      </c>
      <c r="B260" s="186">
        <v>42191</v>
      </c>
      <c r="C260" s="186"/>
      <c r="D260" s="187" t="s">
        <v>671</v>
      </c>
      <c r="E260" s="188" t="s">
        <v>620</v>
      </c>
      <c r="F260" s="189">
        <v>390</v>
      </c>
      <c r="G260" s="188"/>
      <c r="H260" s="188">
        <v>460</v>
      </c>
      <c r="I260" s="190">
        <v>460</v>
      </c>
      <c r="J260" s="191" t="s">
        <v>622</v>
      </c>
      <c r="K260" s="192">
        <f t="shared" si="32"/>
        <v>70</v>
      </c>
      <c r="L260" s="193">
        <f t="shared" si="33"/>
        <v>0.17948717948717949</v>
      </c>
      <c r="M260" s="188" t="s">
        <v>589</v>
      </c>
      <c r="N260" s="194">
        <v>42478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95">
        <v>34</v>
      </c>
      <c r="B261" s="196">
        <v>42195</v>
      </c>
      <c r="C261" s="196"/>
      <c r="D261" s="197" t="s">
        <v>672</v>
      </c>
      <c r="E261" s="198" t="s">
        <v>620</v>
      </c>
      <c r="F261" s="199">
        <v>122.5</v>
      </c>
      <c r="G261" s="199"/>
      <c r="H261" s="200">
        <v>61</v>
      </c>
      <c r="I261" s="200">
        <v>172</v>
      </c>
      <c r="J261" s="201" t="s">
        <v>673</v>
      </c>
      <c r="K261" s="202">
        <f t="shared" si="32"/>
        <v>-61.5</v>
      </c>
      <c r="L261" s="203">
        <f t="shared" si="33"/>
        <v>-0.50204081632653064</v>
      </c>
      <c r="M261" s="199" t="s">
        <v>601</v>
      </c>
      <c r="N261" s="196">
        <v>43333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35</v>
      </c>
      <c r="B262" s="186">
        <v>42219</v>
      </c>
      <c r="C262" s="186"/>
      <c r="D262" s="187" t="s">
        <v>674</v>
      </c>
      <c r="E262" s="188" t="s">
        <v>620</v>
      </c>
      <c r="F262" s="189">
        <v>297.5</v>
      </c>
      <c r="G262" s="188"/>
      <c r="H262" s="188">
        <v>350</v>
      </c>
      <c r="I262" s="190">
        <v>360</v>
      </c>
      <c r="J262" s="191" t="s">
        <v>675</v>
      </c>
      <c r="K262" s="192">
        <f t="shared" si="32"/>
        <v>52.5</v>
      </c>
      <c r="L262" s="193">
        <f t="shared" si="33"/>
        <v>0.17647058823529413</v>
      </c>
      <c r="M262" s="188" t="s">
        <v>589</v>
      </c>
      <c r="N262" s="194">
        <v>42232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36</v>
      </c>
      <c r="B263" s="186">
        <v>42219</v>
      </c>
      <c r="C263" s="186"/>
      <c r="D263" s="187" t="s">
        <v>676</v>
      </c>
      <c r="E263" s="188" t="s">
        <v>620</v>
      </c>
      <c r="F263" s="189">
        <v>115.5</v>
      </c>
      <c r="G263" s="188"/>
      <c r="H263" s="188">
        <v>149</v>
      </c>
      <c r="I263" s="190">
        <v>140</v>
      </c>
      <c r="J263" s="191" t="s">
        <v>677</v>
      </c>
      <c r="K263" s="192">
        <f t="shared" si="32"/>
        <v>33.5</v>
      </c>
      <c r="L263" s="193">
        <f t="shared" si="33"/>
        <v>0.29004329004329005</v>
      </c>
      <c r="M263" s="188" t="s">
        <v>589</v>
      </c>
      <c r="N263" s="194">
        <v>42740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37</v>
      </c>
      <c r="B264" s="186">
        <v>42251</v>
      </c>
      <c r="C264" s="186"/>
      <c r="D264" s="187" t="s">
        <v>670</v>
      </c>
      <c r="E264" s="188" t="s">
        <v>620</v>
      </c>
      <c r="F264" s="189">
        <v>226</v>
      </c>
      <c r="G264" s="188"/>
      <c r="H264" s="188">
        <v>292</v>
      </c>
      <c r="I264" s="190">
        <v>292</v>
      </c>
      <c r="J264" s="191" t="s">
        <v>678</v>
      </c>
      <c r="K264" s="192">
        <f t="shared" si="32"/>
        <v>66</v>
      </c>
      <c r="L264" s="193">
        <f t="shared" si="33"/>
        <v>0.29203539823008851</v>
      </c>
      <c r="M264" s="188" t="s">
        <v>589</v>
      </c>
      <c r="N264" s="194">
        <v>42286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38</v>
      </c>
      <c r="B265" s="186">
        <v>42254</v>
      </c>
      <c r="C265" s="186"/>
      <c r="D265" s="187" t="s">
        <v>665</v>
      </c>
      <c r="E265" s="188" t="s">
        <v>620</v>
      </c>
      <c r="F265" s="189">
        <v>232.5</v>
      </c>
      <c r="G265" s="188"/>
      <c r="H265" s="188">
        <v>312.5</v>
      </c>
      <c r="I265" s="190">
        <v>310</v>
      </c>
      <c r="J265" s="191" t="s">
        <v>622</v>
      </c>
      <c r="K265" s="192">
        <f t="shared" si="32"/>
        <v>80</v>
      </c>
      <c r="L265" s="193">
        <f t="shared" si="33"/>
        <v>0.34408602150537637</v>
      </c>
      <c r="M265" s="188" t="s">
        <v>589</v>
      </c>
      <c r="N265" s="194">
        <v>42823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39</v>
      </c>
      <c r="B266" s="186">
        <v>42268</v>
      </c>
      <c r="C266" s="186"/>
      <c r="D266" s="187" t="s">
        <v>679</v>
      </c>
      <c r="E266" s="188" t="s">
        <v>620</v>
      </c>
      <c r="F266" s="189">
        <v>196.5</v>
      </c>
      <c r="G266" s="188"/>
      <c r="H266" s="188">
        <v>238</v>
      </c>
      <c r="I266" s="190">
        <v>238</v>
      </c>
      <c r="J266" s="191" t="s">
        <v>678</v>
      </c>
      <c r="K266" s="192">
        <f t="shared" si="32"/>
        <v>41.5</v>
      </c>
      <c r="L266" s="193">
        <f t="shared" si="33"/>
        <v>0.21119592875318066</v>
      </c>
      <c r="M266" s="188" t="s">
        <v>589</v>
      </c>
      <c r="N266" s="194">
        <v>42291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40</v>
      </c>
      <c r="B267" s="186">
        <v>42271</v>
      </c>
      <c r="C267" s="186"/>
      <c r="D267" s="187" t="s">
        <v>619</v>
      </c>
      <c r="E267" s="188" t="s">
        <v>620</v>
      </c>
      <c r="F267" s="189">
        <v>65</v>
      </c>
      <c r="G267" s="188"/>
      <c r="H267" s="188">
        <v>82</v>
      </c>
      <c r="I267" s="190">
        <v>82</v>
      </c>
      <c r="J267" s="191" t="s">
        <v>678</v>
      </c>
      <c r="K267" s="192">
        <f t="shared" si="32"/>
        <v>17</v>
      </c>
      <c r="L267" s="193">
        <f t="shared" si="33"/>
        <v>0.26153846153846155</v>
      </c>
      <c r="M267" s="188" t="s">
        <v>589</v>
      </c>
      <c r="N267" s="194">
        <v>42578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41</v>
      </c>
      <c r="B268" s="186">
        <v>42291</v>
      </c>
      <c r="C268" s="186"/>
      <c r="D268" s="187" t="s">
        <v>680</v>
      </c>
      <c r="E268" s="188" t="s">
        <v>620</v>
      </c>
      <c r="F268" s="189">
        <v>144</v>
      </c>
      <c r="G268" s="188"/>
      <c r="H268" s="188">
        <v>182.5</v>
      </c>
      <c r="I268" s="190">
        <v>181</v>
      </c>
      <c r="J268" s="191" t="s">
        <v>678</v>
      </c>
      <c r="K268" s="192">
        <f t="shared" si="32"/>
        <v>38.5</v>
      </c>
      <c r="L268" s="193">
        <f t="shared" si="33"/>
        <v>0.2673611111111111</v>
      </c>
      <c r="M268" s="188" t="s">
        <v>589</v>
      </c>
      <c r="N268" s="194">
        <v>42817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42</v>
      </c>
      <c r="B269" s="186">
        <v>42291</v>
      </c>
      <c r="C269" s="186"/>
      <c r="D269" s="187" t="s">
        <v>681</v>
      </c>
      <c r="E269" s="188" t="s">
        <v>620</v>
      </c>
      <c r="F269" s="189">
        <v>264</v>
      </c>
      <c r="G269" s="188"/>
      <c r="H269" s="188">
        <v>311</v>
      </c>
      <c r="I269" s="190">
        <v>311</v>
      </c>
      <c r="J269" s="191" t="s">
        <v>678</v>
      </c>
      <c r="K269" s="192">
        <f t="shared" si="32"/>
        <v>47</v>
      </c>
      <c r="L269" s="193">
        <f t="shared" si="33"/>
        <v>0.17803030303030304</v>
      </c>
      <c r="M269" s="188" t="s">
        <v>589</v>
      </c>
      <c r="N269" s="194">
        <v>42604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43</v>
      </c>
      <c r="B270" s="186">
        <v>42318</v>
      </c>
      <c r="C270" s="186"/>
      <c r="D270" s="187" t="s">
        <v>682</v>
      </c>
      <c r="E270" s="188" t="s">
        <v>591</v>
      </c>
      <c r="F270" s="189">
        <v>549.5</v>
      </c>
      <c r="G270" s="188"/>
      <c r="H270" s="188">
        <v>630</v>
      </c>
      <c r="I270" s="190">
        <v>630</v>
      </c>
      <c r="J270" s="191" t="s">
        <v>678</v>
      </c>
      <c r="K270" s="192">
        <f t="shared" si="32"/>
        <v>80.5</v>
      </c>
      <c r="L270" s="193">
        <f t="shared" si="33"/>
        <v>0.1464968152866242</v>
      </c>
      <c r="M270" s="188" t="s">
        <v>589</v>
      </c>
      <c r="N270" s="194">
        <v>42419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44</v>
      </c>
      <c r="B271" s="186">
        <v>42342</v>
      </c>
      <c r="C271" s="186"/>
      <c r="D271" s="187" t="s">
        <v>683</v>
      </c>
      <c r="E271" s="188" t="s">
        <v>620</v>
      </c>
      <c r="F271" s="189">
        <v>1027.5</v>
      </c>
      <c r="G271" s="188"/>
      <c r="H271" s="188">
        <v>1315</v>
      </c>
      <c r="I271" s="190">
        <v>1250</v>
      </c>
      <c r="J271" s="191" t="s">
        <v>678</v>
      </c>
      <c r="K271" s="192">
        <f t="shared" si="32"/>
        <v>287.5</v>
      </c>
      <c r="L271" s="193">
        <f t="shared" si="33"/>
        <v>0.27980535279805352</v>
      </c>
      <c r="M271" s="188" t="s">
        <v>589</v>
      </c>
      <c r="N271" s="194">
        <v>43244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45</v>
      </c>
      <c r="B272" s="186">
        <v>42367</v>
      </c>
      <c r="C272" s="186"/>
      <c r="D272" s="187" t="s">
        <v>684</v>
      </c>
      <c r="E272" s="188" t="s">
        <v>620</v>
      </c>
      <c r="F272" s="189">
        <v>465</v>
      </c>
      <c r="G272" s="188"/>
      <c r="H272" s="188">
        <v>540</v>
      </c>
      <c r="I272" s="190">
        <v>540</v>
      </c>
      <c r="J272" s="191" t="s">
        <v>678</v>
      </c>
      <c r="K272" s="192">
        <f t="shared" si="32"/>
        <v>75</v>
      </c>
      <c r="L272" s="193">
        <f t="shared" si="33"/>
        <v>0.16129032258064516</v>
      </c>
      <c r="M272" s="188" t="s">
        <v>589</v>
      </c>
      <c r="N272" s="194">
        <v>42530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46</v>
      </c>
      <c r="B273" s="186">
        <v>42380</v>
      </c>
      <c r="C273" s="186"/>
      <c r="D273" s="187" t="s">
        <v>381</v>
      </c>
      <c r="E273" s="188" t="s">
        <v>591</v>
      </c>
      <c r="F273" s="189">
        <v>81</v>
      </c>
      <c r="G273" s="188"/>
      <c r="H273" s="188">
        <v>110</v>
      </c>
      <c r="I273" s="190">
        <v>110</v>
      </c>
      <c r="J273" s="191" t="s">
        <v>678</v>
      </c>
      <c r="K273" s="192">
        <f t="shared" si="32"/>
        <v>29</v>
      </c>
      <c r="L273" s="193">
        <f t="shared" si="33"/>
        <v>0.35802469135802467</v>
      </c>
      <c r="M273" s="188" t="s">
        <v>589</v>
      </c>
      <c r="N273" s="194">
        <v>42745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47</v>
      </c>
      <c r="B274" s="186">
        <v>42382</v>
      </c>
      <c r="C274" s="186"/>
      <c r="D274" s="187" t="s">
        <v>685</v>
      </c>
      <c r="E274" s="188" t="s">
        <v>591</v>
      </c>
      <c r="F274" s="189">
        <v>417.5</v>
      </c>
      <c r="G274" s="188"/>
      <c r="H274" s="188">
        <v>547</v>
      </c>
      <c r="I274" s="190">
        <v>535</v>
      </c>
      <c r="J274" s="191" t="s">
        <v>678</v>
      </c>
      <c r="K274" s="192">
        <f t="shared" si="32"/>
        <v>129.5</v>
      </c>
      <c r="L274" s="193">
        <f t="shared" si="33"/>
        <v>0.31017964071856285</v>
      </c>
      <c r="M274" s="188" t="s">
        <v>589</v>
      </c>
      <c r="N274" s="194">
        <v>42578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48</v>
      </c>
      <c r="B275" s="186">
        <v>42408</v>
      </c>
      <c r="C275" s="186"/>
      <c r="D275" s="187" t="s">
        <v>686</v>
      </c>
      <c r="E275" s="188" t="s">
        <v>620</v>
      </c>
      <c r="F275" s="189">
        <v>650</v>
      </c>
      <c r="G275" s="188"/>
      <c r="H275" s="188">
        <v>800</v>
      </c>
      <c r="I275" s="190">
        <v>800</v>
      </c>
      <c r="J275" s="191" t="s">
        <v>678</v>
      </c>
      <c r="K275" s="192">
        <f t="shared" si="32"/>
        <v>150</v>
      </c>
      <c r="L275" s="193">
        <f t="shared" si="33"/>
        <v>0.23076923076923078</v>
      </c>
      <c r="M275" s="188" t="s">
        <v>589</v>
      </c>
      <c r="N275" s="194">
        <v>43154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49</v>
      </c>
      <c r="B276" s="186">
        <v>42433</v>
      </c>
      <c r="C276" s="186"/>
      <c r="D276" s="187" t="s">
        <v>210</v>
      </c>
      <c r="E276" s="188" t="s">
        <v>620</v>
      </c>
      <c r="F276" s="189">
        <v>437.5</v>
      </c>
      <c r="G276" s="188"/>
      <c r="H276" s="188">
        <v>504.5</v>
      </c>
      <c r="I276" s="190">
        <v>522</v>
      </c>
      <c r="J276" s="191" t="s">
        <v>687</v>
      </c>
      <c r="K276" s="192">
        <f t="shared" si="32"/>
        <v>67</v>
      </c>
      <c r="L276" s="193">
        <f t="shared" si="33"/>
        <v>0.15314285714285714</v>
      </c>
      <c r="M276" s="188" t="s">
        <v>589</v>
      </c>
      <c r="N276" s="194">
        <v>42480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5">
        <v>50</v>
      </c>
      <c r="B277" s="186">
        <v>42438</v>
      </c>
      <c r="C277" s="186"/>
      <c r="D277" s="187" t="s">
        <v>688</v>
      </c>
      <c r="E277" s="188" t="s">
        <v>620</v>
      </c>
      <c r="F277" s="189">
        <v>189.5</v>
      </c>
      <c r="G277" s="188"/>
      <c r="H277" s="188">
        <v>218</v>
      </c>
      <c r="I277" s="190">
        <v>218</v>
      </c>
      <c r="J277" s="191" t="s">
        <v>678</v>
      </c>
      <c r="K277" s="192">
        <f t="shared" si="32"/>
        <v>28.5</v>
      </c>
      <c r="L277" s="193">
        <f t="shared" si="33"/>
        <v>0.15039577836411611</v>
      </c>
      <c r="M277" s="188" t="s">
        <v>589</v>
      </c>
      <c r="N277" s="194">
        <v>43034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5">
        <v>51</v>
      </c>
      <c r="B278" s="196">
        <v>42471</v>
      </c>
      <c r="C278" s="196"/>
      <c r="D278" s="204" t="s">
        <v>689</v>
      </c>
      <c r="E278" s="199" t="s">
        <v>620</v>
      </c>
      <c r="F278" s="199">
        <v>36.5</v>
      </c>
      <c r="G278" s="200"/>
      <c r="H278" s="200">
        <v>15.85</v>
      </c>
      <c r="I278" s="200">
        <v>60</v>
      </c>
      <c r="J278" s="201" t="s">
        <v>690</v>
      </c>
      <c r="K278" s="202">
        <f t="shared" si="32"/>
        <v>-20.65</v>
      </c>
      <c r="L278" s="203">
        <f t="shared" si="33"/>
        <v>-0.5657534246575342</v>
      </c>
      <c r="M278" s="199" t="s">
        <v>601</v>
      </c>
      <c r="N278" s="207">
        <v>43627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5">
        <v>52</v>
      </c>
      <c r="B279" s="186">
        <v>42472</v>
      </c>
      <c r="C279" s="186"/>
      <c r="D279" s="187" t="s">
        <v>691</v>
      </c>
      <c r="E279" s="188" t="s">
        <v>620</v>
      </c>
      <c r="F279" s="189">
        <v>93</v>
      </c>
      <c r="G279" s="188"/>
      <c r="H279" s="188">
        <v>149</v>
      </c>
      <c r="I279" s="190">
        <v>140</v>
      </c>
      <c r="J279" s="191" t="s">
        <v>692</v>
      </c>
      <c r="K279" s="192">
        <f t="shared" si="32"/>
        <v>56</v>
      </c>
      <c r="L279" s="193">
        <f t="shared" si="33"/>
        <v>0.60215053763440862</v>
      </c>
      <c r="M279" s="188" t="s">
        <v>589</v>
      </c>
      <c r="N279" s="194">
        <v>42740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5">
        <v>53</v>
      </c>
      <c r="B280" s="186">
        <v>42472</v>
      </c>
      <c r="C280" s="186"/>
      <c r="D280" s="187" t="s">
        <v>693</v>
      </c>
      <c r="E280" s="188" t="s">
        <v>620</v>
      </c>
      <c r="F280" s="189">
        <v>130</v>
      </c>
      <c r="G280" s="188"/>
      <c r="H280" s="188">
        <v>150</v>
      </c>
      <c r="I280" s="190" t="s">
        <v>694</v>
      </c>
      <c r="J280" s="191" t="s">
        <v>678</v>
      </c>
      <c r="K280" s="192">
        <f t="shared" si="32"/>
        <v>20</v>
      </c>
      <c r="L280" s="193">
        <f t="shared" si="33"/>
        <v>0.15384615384615385</v>
      </c>
      <c r="M280" s="188" t="s">
        <v>589</v>
      </c>
      <c r="N280" s="194">
        <v>42564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54</v>
      </c>
      <c r="B281" s="186">
        <v>42473</v>
      </c>
      <c r="C281" s="186"/>
      <c r="D281" s="187" t="s">
        <v>695</v>
      </c>
      <c r="E281" s="188" t="s">
        <v>620</v>
      </c>
      <c r="F281" s="189">
        <v>196</v>
      </c>
      <c r="G281" s="188"/>
      <c r="H281" s="188">
        <v>299</v>
      </c>
      <c r="I281" s="190">
        <v>299</v>
      </c>
      <c r="J281" s="191" t="s">
        <v>678</v>
      </c>
      <c r="K281" s="192">
        <v>103</v>
      </c>
      <c r="L281" s="193">
        <v>0.52551020408163296</v>
      </c>
      <c r="M281" s="188" t="s">
        <v>589</v>
      </c>
      <c r="N281" s="194">
        <v>42620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5">
        <v>55</v>
      </c>
      <c r="B282" s="186">
        <v>42473</v>
      </c>
      <c r="C282" s="186"/>
      <c r="D282" s="187" t="s">
        <v>696</v>
      </c>
      <c r="E282" s="188" t="s">
        <v>620</v>
      </c>
      <c r="F282" s="189">
        <v>88</v>
      </c>
      <c r="G282" s="188"/>
      <c r="H282" s="188">
        <v>103</v>
      </c>
      <c r="I282" s="190">
        <v>103</v>
      </c>
      <c r="J282" s="191" t="s">
        <v>678</v>
      </c>
      <c r="K282" s="192">
        <v>15</v>
      </c>
      <c r="L282" s="193">
        <v>0.170454545454545</v>
      </c>
      <c r="M282" s="188" t="s">
        <v>589</v>
      </c>
      <c r="N282" s="194">
        <v>42530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5">
        <v>56</v>
      </c>
      <c r="B283" s="186">
        <v>42492</v>
      </c>
      <c r="C283" s="186"/>
      <c r="D283" s="187" t="s">
        <v>697</v>
      </c>
      <c r="E283" s="188" t="s">
        <v>620</v>
      </c>
      <c r="F283" s="189">
        <v>127.5</v>
      </c>
      <c r="G283" s="188"/>
      <c r="H283" s="188">
        <v>148</v>
      </c>
      <c r="I283" s="190" t="s">
        <v>698</v>
      </c>
      <c r="J283" s="191" t="s">
        <v>678</v>
      </c>
      <c r="K283" s="192">
        <f>H283-F283</f>
        <v>20.5</v>
      </c>
      <c r="L283" s="193">
        <f>K283/F283</f>
        <v>0.16078431372549021</v>
      </c>
      <c r="M283" s="188" t="s">
        <v>589</v>
      </c>
      <c r="N283" s="194">
        <v>42564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57</v>
      </c>
      <c r="B284" s="186">
        <v>42493</v>
      </c>
      <c r="C284" s="186"/>
      <c r="D284" s="187" t="s">
        <v>699</v>
      </c>
      <c r="E284" s="188" t="s">
        <v>620</v>
      </c>
      <c r="F284" s="189">
        <v>675</v>
      </c>
      <c r="G284" s="188"/>
      <c r="H284" s="188">
        <v>815</v>
      </c>
      <c r="I284" s="190" t="s">
        <v>700</v>
      </c>
      <c r="J284" s="191" t="s">
        <v>678</v>
      </c>
      <c r="K284" s="192">
        <f>H284-F284</f>
        <v>140</v>
      </c>
      <c r="L284" s="193">
        <f>K284/F284</f>
        <v>0.2074074074074074</v>
      </c>
      <c r="M284" s="188" t="s">
        <v>589</v>
      </c>
      <c r="N284" s="194">
        <v>43154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5">
        <v>58</v>
      </c>
      <c r="B285" s="196">
        <v>42522</v>
      </c>
      <c r="C285" s="196"/>
      <c r="D285" s="197" t="s">
        <v>701</v>
      </c>
      <c r="E285" s="198" t="s">
        <v>620</v>
      </c>
      <c r="F285" s="199">
        <v>500</v>
      </c>
      <c r="G285" s="199"/>
      <c r="H285" s="200">
        <v>232.5</v>
      </c>
      <c r="I285" s="200" t="s">
        <v>702</v>
      </c>
      <c r="J285" s="201" t="s">
        <v>703</v>
      </c>
      <c r="K285" s="202">
        <f>H285-F285</f>
        <v>-267.5</v>
      </c>
      <c r="L285" s="203">
        <f>K285/F285</f>
        <v>-0.53500000000000003</v>
      </c>
      <c r="M285" s="199" t="s">
        <v>601</v>
      </c>
      <c r="N285" s="196">
        <v>43735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5">
        <v>59</v>
      </c>
      <c r="B286" s="186">
        <v>42527</v>
      </c>
      <c r="C286" s="186"/>
      <c r="D286" s="187" t="s">
        <v>540</v>
      </c>
      <c r="E286" s="188" t="s">
        <v>620</v>
      </c>
      <c r="F286" s="189">
        <v>110</v>
      </c>
      <c r="G286" s="188"/>
      <c r="H286" s="188">
        <v>126.5</v>
      </c>
      <c r="I286" s="190">
        <v>125</v>
      </c>
      <c r="J286" s="191" t="s">
        <v>629</v>
      </c>
      <c r="K286" s="192">
        <f>H286-F286</f>
        <v>16.5</v>
      </c>
      <c r="L286" s="193">
        <f>K286/F286</f>
        <v>0.15</v>
      </c>
      <c r="M286" s="188" t="s">
        <v>589</v>
      </c>
      <c r="N286" s="194">
        <v>42552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5">
        <v>60</v>
      </c>
      <c r="B287" s="186">
        <v>42538</v>
      </c>
      <c r="C287" s="186"/>
      <c r="D287" s="187" t="s">
        <v>704</v>
      </c>
      <c r="E287" s="188" t="s">
        <v>620</v>
      </c>
      <c r="F287" s="189">
        <v>44</v>
      </c>
      <c r="G287" s="188"/>
      <c r="H287" s="188">
        <v>69.5</v>
      </c>
      <c r="I287" s="190">
        <v>69.5</v>
      </c>
      <c r="J287" s="191" t="s">
        <v>705</v>
      </c>
      <c r="K287" s="192">
        <f>H287-F287</f>
        <v>25.5</v>
      </c>
      <c r="L287" s="193">
        <f>K287/F287</f>
        <v>0.57954545454545459</v>
      </c>
      <c r="M287" s="188" t="s">
        <v>589</v>
      </c>
      <c r="N287" s="194">
        <v>42977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5">
        <v>61</v>
      </c>
      <c r="B288" s="186">
        <v>42549</v>
      </c>
      <c r="C288" s="186"/>
      <c r="D288" s="187" t="s">
        <v>706</v>
      </c>
      <c r="E288" s="188" t="s">
        <v>620</v>
      </c>
      <c r="F288" s="189">
        <v>262.5</v>
      </c>
      <c r="G288" s="188"/>
      <c r="H288" s="188">
        <v>340</v>
      </c>
      <c r="I288" s="190">
        <v>333</v>
      </c>
      <c r="J288" s="191" t="s">
        <v>707</v>
      </c>
      <c r="K288" s="192">
        <v>77.5</v>
      </c>
      <c r="L288" s="193">
        <v>0.29523809523809502</v>
      </c>
      <c r="M288" s="188" t="s">
        <v>589</v>
      </c>
      <c r="N288" s="194">
        <v>43017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5">
        <v>62</v>
      </c>
      <c r="B289" s="186">
        <v>42549</v>
      </c>
      <c r="C289" s="186"/>
      <c r="D289" s="187" t="s">
        <v>708</v>
      </c>
      <c r="E289" s="188" t="s">
        <v>620</v>
      </c>
      <c r="F289" s="189">
        <v>840</v>
      </c>
      <c r="G289" s="188"/>
      <c r="H289" s="188">
        <v>1230</v>
      </c>
      <c r="I289" s="190">
        <v>1230</v>
      </c>
      <c r="J289" s="191" t="s">
        <v>678</v>
      </c>
      <c r="K289" s="192">
        <v>390</v>
      </c>
      <c r="L289" s="193">
        <v>0.46428571428571402</v>
      </c>
      <c r="M289" s="188" t="s">
        <v>589</v>
      </c>
      <c r="N289" s="194">
        <v>42649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08">
        <v>63</v>
      </c>
      <c r="B290" s="209">
        <v>42556</v>
      </c>
      <c r="C290" s="209"/>
      <c r="D290" s="210" t="s">
        <v>709</v>
      </c>
      <c r="E290" s="211" t="s">
        <v>620</v>
      </c>
      <c r="F290" s="211">
        <v>395</v>
      </c>
      <c r="G290" s="212"/>
      <c r="H290" s="212">
        <f>(468.5+342.5)/2</f>
        <v>405.5</v>
      </c>
      <c r="I290" s="212">
        <v>510</v>
      </c>
      <c r="J290" s="213" t="s">
        <v>710</v>
      </c>
      <c r="K290" s="214">
        <f t="shared" ref="K290:K296" si="34">H290-F290</f>
        <v>10.5</v>
      </c>
      <c r="L290" s="215">
        <f t="shared" ref="L290:L296" si="35">K290/F290</f>
        <v>2.6582278481012658E-2</v>
      </c>
      <c r="M290" s="211" t="s">
        <v>711</v>
      </c>
      <c r="N290" s="209">
        <v>43606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95">
        <v>64</v>
      </c>
      <c r="B291" s="196">
        <v>42584</v>
      </c>
      <c r="C291" s="196"/>
      <c r="D291" s="197" t="s">
        <v>712</v>
      </c>
      <c r="E291" s="198" t="s">
        <v>591</v>
      </c>
      <c r="F291" s="199">
        <f>169.5-12.8</f>
        <v>156.69999999999999</v>
      </c>
      <c r="G291" s="199"/>
      <c r="H291" s="200">
        <v>77</v>
      </c>
      <c r="I291" s="200" t="s">
        <v>713</v>
      </c>
      <c r="J291" s="201" t="s">
        <v>714</v>
      </c>
      <c r="K291" s="202">
        <f t="shared" si="34"/>
        <v>-79.699999999999989</v>
      </c>
      <c r="L291" s="203">
        <f t="shared" si="35"/>
        <v>-0.50861518825781749</v>
      </c>
      <c r="M291" s="199" t="s">
        <v>601</v>
      </c>
      <c r="N291" s="196">
        <v>43522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95">
        <v>65</v>
      </c>
      <c r="B292" s="196">
        <v>42586</v>
      </c>
      <c r="C292" s="196"/>
      <c r="D292" s="197" t="s">
        <v>715</v>
      </c>
      <c r="E292" s="198" t="s">
        <v>620</v>
      </c>
      <c r="F292" s="199">
        <v>400</v>
      </c>
      <c r="G292" s="199"/>
      <c r="H292" s="200">
        <v>305</v>
      </c>
      <c r="I292" s="200">
        <v>475</v>
      </c>
      <c r="J292" s="201" t="s">
        <v>716</v>
      </c>
      <c r="K292" s="202">
        <f t="shared" si="34"/>
        <v>-95</v>
      </c>
      <c r="L292" s="203">
        <f t="shared" si="35"/>
        <v>-0.23749999999999999</v>
      </c>
      <c r="M292" s="199" t="s">
        <v>601</v>
      </c>
      <c r="N292" s="196">
        <v>43606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5">
        <v>66</v>
      </c>
      <c r="B293" s="186">
        <v>42593</v>
      </c>
      <c r="C293" s="186"/>
      <c r="D293" s="187" t="s">
        <v>717</v>
      </c>
      <c r="E293" s="188" t="s">
        <v>620</v>
      </c>
      <c r="F293" s="189">
        <v>86.5</v>
      </c>
      <c r="G293" s="188"/>
      <c r="H293" s="188">
        <v>130</v>
      </c>
      <c r="I293" s="190">
        <v>130</v>
      </c>
      <c r="J293" s="191" t="s">
        <v>718</v>
      </c>
      <c r="K293" s="192">
        <f t="shared" si="34"/>
        <v>43.5</v>
      </c>
      <c r="L293" s="193">
        <f t="shared" si="35"/>
        <v>0.50289017341040465</v>
      </c>
      <c r="M293" s="188" t="s">
        <v>589</v>
      </c>
      <c r="N293" s="194">
        <v>43091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95">
        <v>67</v>
      </c>
      <c r="B294" s="196">
        <v>42600</v>
      </c>
      <c r="C294" s="196"/>
      <c r="D294" s="197" t="s">
        <v>109</v>
      </c>
      <c r="E294" s="198" t="s">
        <v>620</v>
      </c>
      <c r="F294" s="199">
        <v>133.5</v>
      </c>
      <c r="G294" s="199"/>
      <c r="H294" s="200">
        <v>126.5</v>
      </c>
      <c r="I294" s="200">
        <v>178</v>
      </c>
      <c r="J294" s="201" t="s">
        <v>719</v>
      </c>
      <c r="K294" s="202">
        <f t="shared" si="34"/>
        <v>-7</v>
      </c>
      <c r="L294" s="203">
        <f t="shared" si="35"/>
        <v>-5.2434456928838954E-2</v>
      </c>
      <c r="M294" s="199" t="s">
        <v>601</v>
      </c>
      <c r="N294" s="196">
        <v>42615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5">
        <v>68</v>
      </c>
      <c r="B295" s="186">
        <v>42613</v>
      </c>
      <c r="C295" s="186"/>
      <c r="D295" s="187" t="s">
        <v>720</v>
      </c>
      <c r="E295" s="188" t="s">
        <v>620</v>
      </c>
      <c r="F295" s="189">
        <v>560</v>
      </c>
      <c r="G295" s="188"/>
      <c r="H295" s="188">
        <v>725</v>
      </c>
      <c r="I295" s="190">
        <v>725</v>
      </c>
      <c r="J295" s="191" t="s">
        <v>622</v>
      </c>
      <c r="K295" s="192">
        <f t="shared" si="34"/>
        <v>165</v>
      </c>
      <c r="L295" s="193">
        <f t="shared" si="35"/>
        <v>0.29464285714285715</v>
      </c>
      <c r="M295" s="188" t="s">
        <v>589</v>
      </c>
      <c r="N295" s="194">
        <v>42456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5">
        <v>69</v>
      </c>
      <c r="B296" s="186">
        <v>42614</v>
      </c>
      <c r="C296" s="186"/>
      <c r="D296" s="187" t="s">
        <v>721</v>
      </c>
      <c r="E296" s="188" t="s">
        <v>620</v>
      </c>
      <c r="F296" s="189">
        <v>160.5</v>
      </c>
      <c r="G296" s="188"/>
      <c r="H296" s="188">
        <v>210</v>
      </c>
      <c r="I296" s="190">
        <v>210</v>
      </c>
      <c r="J296" s="191" t="s">
        <v>622</v>
      </c>
      <c r="K296" s="192">
        <f t="shared" si="34"/>
        <v>49.5</v>
      </c>
      <c r="L296" s="193">
        <f t="shared" si="35"/>
        <v>0.30841121495327101</v>
      </c>
      <c r="M296" s="188" t="s">
        <v>589</v>
      </c>
      <c r="N296" s="194">
        <v>42871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5">
        <v>70</v>
      </c>
      <c r="B297" s="186">
        <v>42646</v>
      </c>
      <c r="C297" s="186"/>
      <c r="D297" s="187" t="s">
        <v>395</v>
      </c>
      <c r="E297" s="188" t="s">
        <v>620</v>
      </c>
      <c r="F297" s="189">
        <v>430</v>
      </c>
      <c r="G297" s="188"/>
      <c r="H297" s="188">
        <v>596</v>
      </c>
      <c r="I297" s="190">
        <v>575</v>
      </c>
      <c r="J297" s="191" t="s">
        <v>722</v>
      </c>
      <c r="K297" s="192">
        <v>166</v>
      </c>
      <c r="L297" s="193">
        <v>0.38604651162790699</v>
      </c>
      <c r="M297" s="188" t="s">
        <v>589</v>
      </c>
      <c r="N297" s="194">
        <v>42769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5">
        <v>71</v>
      </c>
      <c r="B298" s="186">
        <v>42657</v>
      </c>
      <c r="C298" s="186"/>
      <c r="D298" s="187" t="s">
        <v>723</v>
      </c>
      <c r="E298" s="188" t="s">
        <v>620</v>
      </c>
      <c r="F298" s="189">
        <v>280</v>
      </c>
      <c r="G298" s="188"/>
      <c r="H298" s="188">
        <v>345</v>
      </c>
      <c r="I298" s="190">
        <v>345</v>
      </c>
      <c r="J298" s="191" t="s">
        <v>622</v>
      </c>
      <c r="K298" s="192">
        <f t="shared" ref="K298:K303" si="36">H298-F298</f>
        <v>65</v>
      </c>
      <c r="L298" s="193">
        <f>K298/F298</f>
        <v>0.23214285714285715</v>
      </c>
      <c r="M298" s="188" t="s">
        <v>589</v>
      </c>
      <c r="N298" s="194">
        <v>42814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5">
        <v>72</v>
      </c>
      <c r="B299" s="186">
        <v>42657</v>
      </c>
      <c r="C299" s="186"/>
      <c r="D299" s="187" t="s">
        <v>724</v>
      </c>
      <c r="E299" s="188" t="s">
        <v>620</v>
      </c>
      <c r="F299" s="189">
        <v>245</v>
      </c>
      <c r="G299" s="188"/>
      <c r="H299" s="188">
        <v>325.5</v>
      </c>
      <c r="I299" s="190">
        <v>330</v>
      </c>
      <c r="J299" s="191" t="s">
        <v>725</v>
      </c>
      <c r="K299" s="192">
        <f t="shared" si="36"/>
        <v>80.5</v>
      </c>
      <c r="L299" s="193">
        <f>K299/F299</f>
        <v>0.32857142857142857</v>
      </c>
      <c r="M299" s="188" t="s">
        <v>589</v>
      </c>
      <c r="N299" s="194">
        <v>42769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5">
        <v>73</v>
      </c>
      <c r="B300" s="186">
        <v>42660</v>
      </c>
      <c r="C300" s="186"/>
      <c r="D300" s="187" t="s">
        <v>345</v>
      </c>
      <c r="E300" s="188" t="s">
        <v>620</v>
      </c>
      <c r="F300" s="189">
        <v>125</v>
      </c>
      <c r="G300" s="188"/>
      <c r="H300" s="188">
        <v>160</v>
      </c>
      <c r="I300" s="190">
        <v>160</v>
      </c>
      <c r="J300" s="191" t="s">
        <v>678</v>
      </c>
      <c r="K300" s="192">
        <f t="shared" si="36"/>
        <v>35</v>
      </c>
      <c r="L300" s="193">
        <v>0.28000000000000003</v>
      </c>
      <c r="M300" s="188" t="s">
        <v>589</v>
      </c>
      <c r="N300" s="194">
        <v>42803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5">
        <v>74</v>
      </c>
      <c r="B301" s="186">
        <v>42660</v>
      </c>
      <c r="C301" s="186"/>
      <c r="D301" s="187" t="s">
        <v>468</v>
      </c>
      <c r="E301" s="188" t="s">
        <v>620</v>
      </c>
      <c r="F301" s="189">
        <v>114</v>
      </c>
      <c r="G301" s="188"/>
      <c r="H301" s="188">
        <v>145</v>
      </c>
      <c r="I301" s="190">
        <v>145</v>
      </c>
      <c r="J301" s="191" t="s">
        <v>678</v>
      </c>
      <c r="K301" s="192">
        <f t="shared" si="36"/>
        <v>31</v>
      </c>
      <c r="L301" s="193">
        <f>K301/F301</f>
        <v>0.27192982456140352</v>
      </c>
      <c r="M301" s="188" t="s">
        <v>589</v>
      </c>
      <c r="N301" s="194">
        <v>42859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5">
        <v>75</v>
      </c>
      <c r="B302" s="186">
        <v>42660</v>
      </c>
      <c r="C302" s="186"/>
      <c r="D302" s="187" t="s">
        <v>726</v>
      </c>
      <c r="E302" s="188" t="s">
        <v>620</v>
      </c>
      <c r="F302" s="189">
        <v>212</v>
      </c>
      <c r="G302" s="188"/>
      <c r="H302" s="188">
        <v>280</v>
      </c>
      <c r="I302" s="190">
        <v>276</v>
      </c>
      <c r="J302" s="191" t="s">
        <v>727</v>
      </c>
      <c r="K302" s="192">
        <f t="shared" si="36"/>
        <v>68</v>
      </c>
      <c r="L302" s="193">
        <f>K302/F302</f>
        <v>0.32075471698113206</v>
      </c>
      <c r="M302" s="188" t="s">
        <v>589</v>
      </c>
      <c r="N302" s="194">
        <v>42858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85">
        <v>76</v>
      </c>
      <c r="B303" s="186">
        <v>42678</v>
      </c>
      <c r="C303" s="186"/>
      <c r="D303" s="187" t="s">
        <v>456</v>
      </c>
      <c r="E303" s="188" t="s">
        <v>620</v>
      </c>
      <c r="F303" s="189">
        <v>155</v>
      </c>
      <c r="G303" s="188"/>
      <c r="H303" s="188">
        <v>210</v>
      </c>
      <c r="I303" s="190">
        <v>210</v>
      </c>
      <c r="J303" s="191" t="s">
        <v>728</v>
      </c>
      <c r="K303" s="192">
        <f t="shared" si="36"/>
        <v>55</v>
      </c>
      <c r="L303" s="193">
        <f>K303/F303</f>
        <v>0.35483870967741937</v>
      </c>
      <c r="M303" s="188" t="s">
        <v>589</v>
      </c>
      <c r="N303" s="194">
        <v>42944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95">
        <v>77</v>
      </c>
      <c r="B304" s="196">
        <v>42710</v>
      </c>
      <c r="C304" s="196"/>
      <c r="D304" s="197" t="s">
        <v>729</v>
      </c>
      <c r="E304" s="198" t="s">
        <v>620</v>
      </c>
      <c r="F304" s="199">
        <v>150.5</v>
      </c>
      <c r="G304" s="199"/>
      <c r="H304" s="200">
        <v>72.5</v>
      </c>
      <c r="I304" s="200">
        <v>174</v>
      </c>
      <c r="J304" s="201" t="s">
        <v>730</v>
      </c>
      <c r="K304" s="202">
        <v>-78</v>
      </c>
      <c r="L304" s="203">
        <v>-0.51827242524916906</v>
      </c>
      <c r="M304" s="199" t="s">
        <v>601</v>
      </c>
      <c r="N304" s="196">
        <v>43333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85">
        <v>78</v>
      </c>
      <c r="B305" s="186">
        <v>42712</v>
      </c>
      <c r="C305" s="186"/>
      <c r="D305" s="187" t="s">
        <v>731</v>
      </c>
      <c r="E305" s="188" t="s">
        <v>620</v>
      </c>
      <c r="F305" s="189">
        <v>380</v>
      </c>
      <c r="G305" s="188"/>
      <c r="H305" s="188">
        <v>478</v>
      </c>
      <c r="I305" s="190">
        <v>468</v>
      </c>
      <c r="J305" s="191" t="s">
        <v>678</v>
      </c>
      <c r="K305" s="192">
        <f>H305-F305</f>
        <v>98</v>
      </c>
      <c r="L305" s="193">
        <f>K305/F305</f>
        <v>0.25789473684210529</v>
      </c>
      <c r="M305" s="188" t="s">
        <v>589</v>
      </c>
      <c r="N305" s="194">
        <v>43025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85">
        <v>79</v>
      </c>
      <c r="B306" s="186">
        <v>42734</v>
      </c>
      <c r="C306" s="186"/>
      <c r="D306" s="187" t="s">
        <v>108</v>
      </c>
      <c r="E306" s="188" t="s">
        <v>620</v>
      </c>
      <c r="F306" s="189">
        <v>305</v>
      </c>
      <c r="G306" s="188"/>
      <c r="H306" s="188">
        <v>375</v>
      </c>
      <c r="I306" s="190">
        <v>375</v>
      </c>
      <c r="J306" s="191" t="s">
        <v>678</v>
      </c>
      <c r="K306" s="192">
        <f>H306-F306</f>
        <v>70</v>
      </c>
      <c r="L306" s="193">
        <f>K306/F306</f>
        <v>0.22950819672131148</v>
      </c>
      <c r="M306" s="188" t="s">
        <v>589</v>
      </c>
      <c r="N306" s="194">
        <v>42768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5">
        <v>80</v>
      </c>
      <c r="B307" s="186">
        <v>42739</v>
      </c>
      <c r="C307" s="186"/>
      <c r="D307" s="187" t="s">
        <v>94</v>
      </c>
      <c r="E307" s="188" t="s">
        <v>620</v>
      </c>
      <c r="F307" s="189">
        <v>99.5</v>
      </c>
      <c r="G307" s="188"/>
      <c r="H307" s="188">
        <v>158</v>
      </c>
      <c r="I307" s="190">
        <v>158</v>
      </c>
      <c r="J307" s="191" t="s">
        <v>678</v>
      </c>
      <c r="K307" s="192">
        <f>H307-F307</f>
        <v>58.5</v>
      </c>
      <c r="L307" s="193">
        <f>K307/F307</f>
        <v>0.5879396984924623</v>
      </c>
      <c r="M307" s="188" t="s">
        <v>589</v>
      </c>
      <c r="N307" s="194">
        <v>42898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85">
        <v>81</v>
      </c>
      <c r="B308" s="186">
        <v>42739</v>
      </c>
      <c r="C308" s="186"/>
      <c r="D308" s="187" t="s">
        <v>94</v>
      </c>
      <c r="E308" s="188" t="s">
        <v>620</v>
      </c>
      <c r="F308" s="189">
        <v>99.5</v>
      </c>
      <c r="G308" s="188"/>
      <c r="H308" s="188">
        <v>158</v>
      </c>
      <c r="I308" s="190">
        <v>158</v>
      </c>
      <c r="J308" s="191" t="s">
        <v>678</v>
      </c>
      <c r="K308" s="192">
        <v>58.5</v>
      </c>
      <c r="L308" s="193">
        <v>0.58793969849246197</v>
      </c>
      <c r="M308" s="188" t="s">
        <v>589</v>
      </c>
      <c r="N308" s="194">
        <v>42898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5">
        <v>82</v>
      </c>
      <c r="B309" s="186">
        <v>42786</v>
      </c>
      <c r="C309" s="186"/>
      <c r="D309" s="187" t="s">
        <v>185</v>
      </c>
      <c r="E309" s="188" t="s">
        <v>620</v>
      </c>
      <c r="F309" s="189">
        <v>140.5</v>
      </c>
      <c r="G309" s="188"/>
      <c r="H309" s="188">
        <v>220</v>
      </c>
      <c r="I309" s="190">
        <v>220</v>
      </c>
      <c r="J309" s="191" t="s">
        <v>678</v>
      </c>
      <c r="K309" s="192">
        <f>H309-F309</f>
        <v>79.5</v>
      </c>
      <c r="L309" s="193">
        <f>K309/F309</f>
        <v>0.5658362989323843</v>
      </c>
      <c r="M309" s="188" t="s">
        <v>589</v>
      </c>
      <c r="N309" s="194">
        <v>42864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85">
        <v>83</v>
      </c>
      <c r="B310" s="186">
        <v>42786</v>
      </c>
      <c r="C310" s="186"/>
      <c r="D310" s="187" t="s">
        <v>732</v>
      </c>
      <c r="E310" s="188" t="s">
        <v>620</v>
      </c>
      <c r="F310" s="189">
        <v>202.5</v>
      </c>
      <c r="G310" s="188"/>
      <c r="H310" s="188">
        <v>234</v>
      </c>
      <c r="I310" s="190">
        <v>234</v>
      </c>
      <c r="J310" s="191" t="s">
        <v>678</v>
      </c>
      <c r="K310" s="192">
        <v>31.5</v>
      </c>
      <c r="L310" s="193">
        <v>0.155555555555556</v>
      </c>
      <c r="M310" s="188" t="s">
        <v>589</v>
      </c>
      <c r="N310" s="194">
        <v>42836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85">
        <v>84</v>
      </c>
      <c r="B311" s="186">
        <v>42818</v>
      </c>
      <c r="C311" s="186"/>
      <c r="D311" s="187" t="s">
        <v>733</v>
      </c>
      <c r="E311" s="188" t="s">
        <v>620</v>
      </c>
      <c r="F311" s="189">
        <v>300.5</v>
      </c>
      <c r="G311" s="188"/>
      <c r="H311" s="188">
        <v>417.5</v>
      </c>
      <c r="I311" s="190">
        <v>420</v>
      </c>
      <c r="J311" s="191" t="s">
        <v>734</v>
      </c>
      <c r="K311" s="192">
        <f>H311-F311</f>
        <v>117</v>
      </c>
      <c r="L311" s="193">
        <f>K311/F311</f>
        <v>0.38935108153078202</v>
      </c>
      <c r="M311" s="188" t="s">
        <v>589</v>
      </c>
      <c r="N311" s="194">
        <v>43070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85">
        <v>85</v>
      </c>
      <c r="B312" s="186">
        <v>42818</v>
      </c>
      <c r="C312" s="186"/>
      <c r="D312" s="187" t="s">
        <v>708</v>
      </c>
      <c r="E312" s="188" t="s">
        <v>620</v>
      </c>
      <c r="F312" s="189">
        <v>850</v>
      </c>
      <c r="G312" s="188"/>
      <c r="H312" s="188">
        <v>1042.5</v>
      </c>
      <c r="I312" s="190">
        <v>1023</v>
      </c>
      <c r="J312" s="191" t="s">
        <v>735</v>
      </c>
      <c r="K312" s="192">
        <v>192.5</v>
      </c>
      <c r="L312" s="193">
        <v>0.22647058823529401</v>
      </c>
      <c r="M312" s="188" t="s">
        <v>589</v>
      </c>
      <c r="N312" s="194">
        <v>42830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85">
        <v>86</v>
      </c>
      <c r="B313" s="186">
        <v>42830</v>
      </c>
      <c r="C313" s="186"/>
      <c r="D313" s="187" t="s">
        <v>487</v>
      </c>
      <c r="E313" s="188" t="s">
        <v>620</v>
      </c>
      <c r="F313" s="189">
        <v>785</v>
      </c>
      <c r="G313" s="188"/>
      <c r="H313" s="188">
        <v>930</v>
      </c>
      <c r="I313" s="190">
        <v>920</v>
      </c>
      <c r="J313" s="191" t="s">
        <v>736</v>
      </c>
      <c r="K313" s="192">
        <f>H313-F313</f>
        <v>145</v>
      </c>
      <c r="L313" s="193">
        <f>K313/F313</f>
        <v>0.18471337579617833</v>
      </c>
      <c r="M313" s="188" t="s">
        <v>589</v>
      </c>
      <c r="N313" s="194">
        <v>42976</v>
      </c>
      <c r="O313" s="1"/>
      <c r="P313" s="1"/>
      <c r="Q313" s="1"/>
      <c r="R313" s="6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95">
        <v>87</v>
      </c>
      <c r="B314" s="196">
        <v>42831</v>
      </c>
      <c r="C314" s="196"/>
      <c r="D314" s="197" t="s">
        <v>737</v>
      </c>
      <c r="E314" s="198" t="s">
        <v>620</v>
      </c>
      <c r="F314" s="199">
        <v>40</v>
      </c>
      <c r="G314" s="199"/>
      <c r="H314" s="200">
        <v>13.1</v>
      </c>
      <c r="I314" s="200">
        <v>60</v>
      </c>
      <c r="J314" s="201" t="s">
        <v>738</v>
      </c>
      <c r="K314" s="202">
        <v>-26.9</v>
      </c>
      <c r="L314" s="203">
        <v>-0.67249999999999999</v>
      </c>
      <c r="M314" s="199" t="s">
        <v>601</v>
      </c>
      <c r="N314" s="196">
        <v>43138</v>
      </c>
      <c r="O314" s="1"/>
      <c r="P314" s="1"/>
      <c r="Q314" s="1"/>
      <c r="R314" s="6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85">
        <v>88</v>
      </c>
      <c r="B315" s="186">
        <v>42837</v>
      </c>
      <c r="C315" s="186"/>
      <c r="D315" s="187" t="s">
        <v>93</v>
      </c>
      <c r="E315" s="188" t="s">
        <v>620</v>
      </c>
      <c r="F315" s="189">
        <v>289.5</v>
      </c>
      <c r="G315" s="188"/>
      <c r="H315" s="188">
        <v>354</v>
      </c>
      <c r="I315" s="190">
        <v>360</v>
      </c>
      <c r="J315" s="191" t="s">
        <v>739</v>
      </c>
      <c r="K315" s="192">
        <f t="shared" ref="K315:K323" si="37">H315-F315</f>
        <v>64.5</v>
      </c>
      <c r="L315" s="193">
        <f t="shared" ref="L315:L323" si="38">K315/F315</f>
        <v>0.22279792746113988</v>
      </c>
      <c r="M315" s="188" t="s">
        <v>589</v>
      </c>
      <c r="N315" s="194">
        <v>43040</v>
      </c>
      <c r="O315" s="1"/>
      <c r="P315" s="1"/>
      <c r="Q315" s="1"/>
      <c r="R315" s="6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85">
        <v>89</v>
      </c>
      <c r="B316" s="186">
        <v>42845</v>
      </c>
      <c r="C316" s="186"/>
      <c r="D316" s="187" t="s">
        <v>426</v>
      </c>
      <c r="E316" s="188" t="s">
        <v>620</v>
      </c>
      <c r="F316" s="189">
        <v>700</v>
      </c>
      <c r="G316" s="188"/>
      <c r="H316" s="188">
        <v>840</v>
      </c>
      <c r="I316" s="190">
        <v>840</v>
      </c>
      <c r="J316" s="191" t="s">
        <v>740</v>
      </c>
      <c r="K316" s="192">
        <f t="shared" si="37"/>
        <v>140</v>
      </c>
      <c r="L316" s="193">
        <f t="shared" si="38"/>
        <v>0.2</v>
      </c>
      <c r="M316" s="188" t="s">
        <v>589</v>
      </c>
      <c r="N316" s="194">
        <v>42893</v>
      </c>
      <c r="O316" s="1"/>
      <c r="P316" s="1"/>
      <c r="Q316" s="1"/>
      <c r="R316" s="6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85">
        <v>90</v>
      </c>
      <c r="B317" s="186">
        <v>42887</v>
      </c>
      <c r="C317" s="186"/>
      <c r="D317" s="187" t="s">
        <v>741</v>
      </c>
      <c r="E317" s="188" t="s">
        <v>620</v>
      </c>
      <c r="F317" s="189">
        <v>130</v>
      </c>
      <c r="G317" s="188"/>
      <c r="H317" s="188">
        <v>144.25</v>
      </c>
      <c r="I317" s="190">
        <v>170</v>
      </c>
      <c r="J317" s="191" t="s">
        <v>742</v>
      </c>
      <c r="K317" s="192">
        <f t="shared" si="37"/>
        <v>14.25</v>
      </c>
      <c r="L317" s="193">
        <f t="shared" si="38"/>
        <v>0.10961538461538461</v>
      </c>
      <c r="M317" s="188" t="s">
        <v>589</v>
      </c>
      <c r="N317" s="194">
        <v>43675</v>
      </c>
      <c r="O317" s="1"/>
      <c r="P317" s="1"/>
      <c r="Q317" s="1"/>
      <c r="R317" s="6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85">
        <v>91</v>
      </c>
      <c r="B318" s="186">
        <v>42901</v>
      </c>
      <c r="C318" s="186"/>
      <c r="D318" s="187" t="s">
        <v>743</v>
      </c>
      <c r="E318" s="188" t="s">
        <v>620</v>
      </c>
      <c r="F318" s="189">
        <v>214.5</v>
      </c>
      <c r="G318" s="188"/>
      <c r="H318" s="188">
        <v>262</v>
      </c>
      <c r="I318" s="190">
        <v>262</v>
      </c>
      <c r="J318" s="191" t="s">
        <v>744</v>
      </c>
      <c r="K318" s="192">
        <f t="shared" si="37"/>
        <v>47.5</v>
      </c>
      <c r="L318" s="193">
        <f t="shared" si="38"/>
        <v>0.22144522144522144</v>
      </c>
      <c r="M318" s="188" t="s">
        <v>589</v>
      </c>
      <c r="N318" s="194">
        <v>42977</v>
      </c>
      <c r="O318" s="1"/>
      <c r="P318" s="1"/>
      <c r="Q318" s="1"/>
      <c r="R318" s="6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6">
        <v>92</v>
      </c>
      <c r="B319" s="217">
        <v>42933</v>
      </c>
      <c r="C319" s="217"/>
      <c r="D319" s="218" t="s">
        <v>745</v>
      </c>
      <c r="E319" s="219" t="s">
        <v>620</v>
      </c>
      <c r="F319" s="220">
        <v>370</v>
      </c>
      <c r="G319" s="219"/>
      <c r="H319" s="219">
        <v>447.5</v>
      </c>
      <c r="I319" s="221">
        <v>450</v>
      </c>
      <c r="J319" s="222" t="s">
        <v>678</v>
      </c>
      <c r="K319" s="192">
        <f t="shared" si="37"/>
        <v>77.5</v>
      </c>
      <c r="L319" s="223">
        <f t="shared" si="38"/>
        <v>0.20945945945945946</v>
      </c>
      <c r="M319" s="219" t="s">
        <v>589</v>
      </c>
      <c r="N319" s="224">
        <v>43035</v>
      </c>
      <c r="O319" s="1"/>
      <c r="P319" s="1"/>
      <c r="Q319" s="1"/>
      <c r="R319" s="6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16">
        <v>93</v>
      </c>
      <c r="B320" s="217">
        <v>42943</v>
      </c>
      <c r="C320" s="217"/>
      <c r="D320" s="218" t="s">
        <v>183</v>
      </c>
      <c r="E320" s="219" t="s">
        <v>620</v>
      </c>
      <c r="F320" s="220">
        <v>657.5</v>
      </c>
      <c r="G320" s="219"/>
      <c r="H320" s="219">
        <v>825</v>
      </c>
      <c r="I320" s="221">
        <v>820</v>
      </c>
      <c r="J320" s="222" t="s">
        <v>678</v>
      </c>
      <c r="K320" s="192">
        <f t="shared" si="37"/>
        <v>167.5</v>
      </c>
      <c r="L320" s="223">
        <f t="shared" si="38"/>
        <v>0.25475285171102663</v>
      </c>
      <c r="M320" s="219" t="s">
        <v>589</v>
      </c>
      <c r="N320" s="224">
        <v>43090</v>
      </c>
      <c r="O320" s="1"/>
      <c r="P320" s="1"/>
      <c r="Q320" s="1"/>
      <c r="R320" s="6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85">
        <v>94</v>
      </c>
      <c r="B321" s="186">
        <v>42964</v>
      </c>
      <c r="C321" s="186"/>
      <c r="D321" s="187" t="s">
        <v>361</v>
      </c>
      <c r="E321" s="188" t="s">
        <v>620</v>
      </c>
      <c r="F321" s="189">
        <v>605</v>
      </c>
      <c r="G321" s="188"/>
      <c r="H321" s="188">
        <v>750</v>
      </c>
      <c r="I321" s="190">
        <v>750</v>
      </c>
      <c r="J321" s="191" t="s">
        <v>736</v>
      </c>
      <c r="K321" s="192">
        <f t="shared" si="37"/>
        <v>145</v>
      </c>
      <c r="L321" s="193">
        <f t="shared" si="38"/>
        <v>0.23966942148760331</v>
      </c>
      <c r="M321" s="188" t="s">
        <v>589</v>
      </c>
      <c r="N321" s="194">
        <v>43027</v>
      </c>
      <c r="O321" s="1"/>
      <c r="P321" s="1"/>
      <c r="Q321" s="1"/>
      <c r="R321" s="6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95">
        <v>95</v>
      </c>
      <c r="B322" s="196">
        <v>42979</v>
      </c>
      <c r="C322" s="196"/>
      <c r="D322" s="204" t="s">
        <v>746</v>
      </c>
      <c r="E322" s="199" t="s">
        <v>620</v>
      </c>
      <c r="F322" s="199">
        <v>255</v>
      </c>
      <c r="G322" s="200"/>
      <c r="H322" s="200">
        <v>217.25</v>
      </c>
      <c r="I322" s="200">
        <v>320</v>
      </c>
      <c r="J322" s="201" t="s">
        <v>747</v>
      </c>
      <c r="K322" s="202">
        <f t="shared" si="37"/>
        <v>-37.75</v>
      </c>
      <c r="L322" s="205">
        <f t="shared" si="38"/>
        <v>-0.14803921568627451</v>
      </c>
      <c r="M322" s="199" t="s">
        <v>601</v>
      </c>
      <c r="N322" s="196">
        <v>43661</v>
      </c>
      <c r="O322" s="1"/>
      <c r="P322" s="1"/>
      <c r="Q322" s="1"/>
      <c r="R322" s="6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85">
        <v>96</v>
      </c>
      <c r="B323" s="186">
        <v>42997</v>
      </c>
      <c r="C323" s="186"/>
      <c r="D323" s="187" t="s">
        <v>748</v>
      </c>
      <c r="E323" s="188" t="s">
        <v>620</v>
      </c>
      <c r="F323" s="189">
        <v>215</v>
      </c>
      <c r="G323" s="188"/>
      <c r="H323" s="188">
        <v>258</v>
      </c>
      <c r="I323" s="190">
        <v>258</v>
      </c>
      <c r="J323" s="191" t="s">
        <v>678</v>
      </c>
      <c r="K323" s="192">
        <f t="shared" si="37"/>
        <v>43</v>
      </c>
      <c r="L323" s="193">
        <f t="shared" si="38"/>
        <v>0.2</v>
      </c>
      <c r="M323" s="188" t="s">
        <v>589</v>
      </c>
      <c r="N323" s="194">
        <v>43040</v>
      </c>
      <c r="O323" s="1"/>
      <c r="P323" s="1"/>
      <c r="Q323" s="1"/>
      <c r="R323" s="6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85">
        <v>97</v>
      </c>
      <c r="B324" s="186">
        <v>42997</v>
      </c>
      <c r="C324" s="186"/>
      <c r="D324" s="187" t="s">
        <v>748</v>
      </c>
      <c r="E324" s="188" t="s">
        <v>620</v>
      </c>
      <c r="F324" s="189">
        <v>215</v>
      </c>
      <c r="G324" s="188"/>
      <c r="H324" s="188">
        <v>258</v>
      </c>
      <c r="I324" s="190">
        <v>258</v>
      </c>
      <c r="J324" s="222" t="s">
        <v>678</v>
      </c>
      <c r="K324" s="192">
        <v>43</v>
      </c>
      <c r="L324" s="193">
        <v>0.2</v>
      </c>
      <c r="M324" s="188" t="s">
        <v>589</v>
      </c>
      <c r="N324" s="194">
        <v>43040</v>
      </c>
      <c r="O324" s="1"/>
      <c r="P324" s="1"/>
      <c r="Q324" s="1"/>
      <c r="R324" s="6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16">
        <v>98</v>
      </c>
      <c r="B325" s="217">
        <v>42998</v>
      </c>
      <c r="C325" s="217"/>
      <c r="D325" s="218" t="s">
        <v>749</v>
      </c>
      <c r="E325" s="219" t="s">
        <v>620</v>
      </c>
      <c r="F325" s="189">
        <v>75</v>
      </c>
      <c r="G325" s="219"/>
      <c r="H325" s="219">
        <v>90</v>
      </c>
      <c r="I325" s="221">
        <v>90</v>
      </c>
      <c r="J325" s="191" t="s">
        <v>750</v>
      </c>
      <c r="K325" s="192">
        <f t="shared" ref="K325:K330" si="39">H325-F325</f>
        <v>15</v>
      </c>
      <c r="L325" s="193">
        <f t="shared" ref="L325:L330" si="40">K325/F325</f>
        <v>0.2</v>
      </c>
      <c r="M325" s="188" t="s">
        <v>589</v>
      </c>
      <c r="N325" s="194">
        <v>43019</v>
      </c>
      <c r="O325" s="1"/>
      <c r="P325" s="1"/>
      <c r="Q325" s="1"/>
      <c r="R325" s="6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6">
        <v>99</v>
      </c>
      <c r="B326" s="217">
        <v>43011</v>
      </c>
      <c r="C326" s="217"/>
      <c r="D326" s="218" t="s">
        <v>603</v>
      </c>
      <c r="E326" s="219" t="s">
        <v>620</v>
      </c>
      <c r="F326" s="220">
        <v>315</v>
      </c>
      <c r="G326" s="219"/>
      <c r="H326" s="219">
        <v>392</v>
      </c>
      <c r="I326" s="221">
        <v>384</v>
      </c>
      <c r="J326" s="222" t="s">
        <v>751</v>
      </c>
      <c r="K326" s="192">
        <f t="shared" si="39"/>
        <v>77</v>
      </c>
      <c r="L326" s="223">
        <f t="shared" si="40"/>
        <v>0.24444444444444444</v>
      </c>
      <c r="M326" s="219" t="s">
        <v>589</v>
      </c>
      <c r="N326" s="224">
        <v>43017</v>
      </c>
      <c r="O326" s="1"/>
      <c r="P326" s="1"/>
      <c r="Q326" s="1"/>
      <c r="R326" s="6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6">
        <v>100</v>
      </c>
      <c r="B327" s="217">
        <v>43013</v>
      </c>
      <c r="C327" s="217"/>
      <c r="D327" s="218" t="s">
        <v>461</v>
      </c>
      <c r="E327" s="219" t="s">
        <v>620</v>
      </c>
      <c r="F327" s="220">
        <v>145</v>
      </c>
      <c r="G327" s="219"/>
      <c r="H327" s="219">
        <v>179</v>
      </c>
      <c r="I327" s="221">
        <v>180</v>
      </c>
      <c r="J327" s="222" t="s">
        <v>752</v>
      </c>
      <c r="K327" s="192">
        <f t="shared" si="39"/>
        <v>34</v>
      </c>
      <c r="L327" s="223">
        <f t="shared" si="40"/>
        <v>0.23448275862068965</v>
      </c>
      <c r="M327" s="219" t="s">
        <v>589</v>
      </c>
      <c r="N327" s="224">
        <v>43025</v>
      </c>
      <c r="O327" s="1"/>
      <c r="P327" s="1"/>
      <c r="Q327" s="1"/>
      <c r="R327" s="6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16">
        <v>101</v>
      </c>
      <c r="B328" s="217">
        <v>43014</v>
      </c>
      <c r="C328" s="217"/>
      <c r="D328" s="218" t="s">
        <v>335</v>
      </c>
      <c r="E328" s="219" t="s">
        <v>620</v>
      </c>
      <c r="F328" s="220">
        <v>256</v>
      </c>
      <c r="G328" s="219"/>
      <c r="H328" s="219">
        <v>323</v>
      </c>
      <c r="I328" s="221">
        <v>320</v>
      </c>
      <c r="J328" s="222" t="s">
        <v>678</v>
      </c>
      <c r="K328" s="192">
        <f t="shared" si="39"/>
        <v>67</v>
      </c>
      <c r="L328" s="223">
        <f t="shared" si="40"/>
        <v>0.26171875</v>
      </c>
      <c r="M328" s="219" t="s">
        <v>589</v>
      </c>
      <c r="N328" s="224">
        <v>43067</v>
      </c>
      <c r="O328" s="1"/>
      <c r="P328" s="1"/>
      <c r="Q328" s="1"/>
      <c r="R328" s="6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16">
        <v>102</v>
      </c>
      <c r="B329" s="217">
        <v>43017</v>
      </c>
      <c r="C329" s="217"/>
      <c r="D329" s="218" t="s">
        <v>351</v>
      </c>
      <c r="E329" s="219" t="s">
        <v>620</v>
      </c>
      <c r="F329" s="220">
        <v>137.5</v>
      </c>
      <c r="G329" s="219"/>
      <c r="H329" s="219">
        <v>184</v>
      </c>
      <c r="I329" s="221">
        <v>183</v>
      </c>
      <c r="J329" s="222" t="s">
        <v>753</v>
      </c>
      <c r="K329" s="192">
        <f t="shared" si="39"/>
        <v>46.5</v>
      </c>
      <c r="L329" s="223">
        <f t="shared" si="40"/>
        <v>0.33818181818181819</v>
      </c>
      <c r="M329" s="219" t="s">
        <v>589</v>
      </c>
      <c r="N329" s="224">
        <v>43108</v>
      </c>
      <c r="O329" s="1"/>
      <c r="P329" s="1"/>
      <c r="Q329" s="1"/>
      <c r="R329" s="6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16">
        <v>103</v>
      </c>
      <c r="B330" s="217">
        <v>43018</v>
      </c>
      <c r="C330" s="217"/>
      <c r="D330" s="218" t="s">
        <v>754</v>
      </c>
      <c r="E330" s="219" t="s">
        <v>620</v>
      </c>
      <c r="F330" s="220">
        <v>125.5</v>
      </c>
      <c r="G330" s="219"/>
      <c r="H330" s="219">
        <v>158</v>
      </c>
      <c r="I330" s="221">
        <v>155</v>
      </c>
      <c r="J330" s="222" t="s">
        <v>755</v>
      </c>
      <c r="K330" s="192">
        <f t="shared" si="39"/>
        <v>32.5</v>
      </c>
      <c r="L330" s="223">
        <f t="shared" si="40"/>
        <v>0.25896414342629481</v>
      </c>
      <c r="M330" s="219" t="s">
        <v>589</v>
      </c>
      <c r="N330" s="224">
        <v>43067</v>
      </c>
      <c r="O330" s="1"/>
      <c r="P330" s="1"/>
      <c r="Q330" s="1"/>
      <c r="R330" s="6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16">
        <v>104</v>
      </c>
      <c r="B331" s="217">
        <v>43018</v>
      </c>
      <c r="C331" s="217"/>
      <c r="D331" s="218" t="s">
        <v>756</v>
      </c>
      <c r="E331" s="219" t="s">
        <v>620</v>
      </c>
      <c r="F331" s="220">
        <v>895</v>
      </c>
      <c r="G331" s="219"/>
      <c r="H331" s="219">
        <v>1122.5</v>
      </c>
      <c r="I331" s="221">
        <v>1078</v>
      </c>
      <c r="J331" s="222" t="s">
        <v>757</v>
      </c>
      <c r="K331" s="192">
        <v>227.5</v>
      </c>
      <c r="L331" s="223">
        <v>0.25418994413407803</v>
      </c>
      <c r="M331" s="219" t="s">
        <v>589</v>
      </c>
      <c r="N331" s="224">
        <v>43117</v>
      </c>
      <c r="O331" s="1"/>
      <c r="P331" s="1"/>
      <c r="Q331" s="1"/>
      <c r="R331" s="6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16">
        <v>105</v>
      </c>
      <c r="B332" s="217">
        <v>43020</v>
      </c>
      <c r="C332" s="217"/>
      <c r="D332" s="218" t="s">
        <v>344</v>
      </c>
      <c r="E332" s="219" t="s">
        <v>620</v>
      </c>
      <c r="F332" s="220">
        <v>525</v>
      </c>
      <c r="G332" s="219"/>
      <c r="H332" s="219">
        <v>629</v>
      </c>
      <c r="I332" s="221">
        <v>629</v>
      </c>
      <c r="J332" s="222" t="s">
        <v>678</v>
      </c>
      <c r="K332" s="192">
        <v>104</v>
      </c>
      <c r="L332" s="223">
        <v>0.19809523809523799</v>
      </c>
      <c r="M332" s="219" t="s">
        <v>589</v>
      </c>
      <c r="N332" s="224">
        <v>43119</v>
      </c>
      <c r="O332" s="1"/>
      <c r="P332" s="1"/>
      <c r="Q332" s="1"/>
      <c r="R332" s="6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6">
        <v>106</v>
      </c>
      <c r="B333" s="217">
        <v>43046</v>
      </c>
      <c r="C333" s="217"/>
      <c r="D333" s="218" t="s">
        <v>386</v>
      </c>
      <c r="E333" s="219" t="s">
        <v>620</v>
      </c>
      <c r="F333" s="220">
        <v>740</v>
      </c>
      <c r="G333" s="219"/>
      <c r="H333" s="219">
        <v>892.5</v>
      </c>
      <c r="I333" s="221">
        <v>900</v>
      </c>
      <c r="J333" s="222" t="s">
        <v>758</v>
      </c>
      <c r="K333" s="192">
        <f>H333-F333</f>
        <v>152.5</v>
      </c>
      <c r="L333" s="223">
        <f>K333/F333</f>
        <v>0.20608108108108109</v>
      </c>
      <c r="M333" s="219" t="s">
        <v>589</v>
      </c>
      <c r="N333" s="224">
        <v>43052</v>
      </c>
      <c r="O333" s="1"/>
      <c r="P333" s="1"/>
      <c r="Q333" s="1"/>
      <c r="R333" s="6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85">
        <v>107</v>
      </c>
      <c r="B334" s="186">
        <v>43073</v>
      </c>
      <c r="C334" s="186"/>
      <c r="D334" s="187" t="s">
        <v>759</v>
      </c>
      <c r="E334" s="188" t="s">
        <v>620</v>
      </c>
      <c r="F334" s="189">
        <v>118.5</v>
      </c>
      <c r="G334" s="188"/>
      <c r="H334" s="188">
        <v>143.5</v>
      </c>
      <c r="I334" s="190">
        <v>145</v>
      </c>
      <c r="J334" s="191" t="s">
        <v>610</v>
      </c>
      <c r="K334" s="192">
        <f>H334-F334</f>
        <v>25</v>
      </c>
      <c r="L334" s="193">
        <f>K334/F334</f>
        <v>0.2109704641350211</v>
      </c>
      <c r="M334" s="188" t="s">
        <v>589</v>
      </c>
      <c r="N334" s="194">
        <v>43097</v>
      </c>
      <c r="O334" s="1"/>
      <c r="P334" s="1"/>
      <c r="Q334" s="1"/>
      <c r="R334" s="6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95">
        <v>108</v>
      </c>
      <c r="B335" s="196">
        <v>43090</v>
      </c>
      <c r="C335" s="196"/>
      <c r="D335" s="197" t="s">
        <v>432</v>
      </c>
      <c r="E335" s="198" t="s">
        <v>620</v>
      </c>
      <c r="F335" s="199">
        <v>715</v>
      </c>
      <c r="G335" s="199"/>
      <c r="H335" s="200">
        <v>500</v>
      </c>
      <c r="I335" s="200">
        <v>872</v>
      </c>
      <c r="J335" s="201" t="s">
        <v>760</v>
      </c>
      <c r="K335" s="202">
        <f>H335-F335</f>
        <v>-215</v>
      </c>
      <c r="L335" s="203">
        <f>K335/F335</f>
        <v>-0.30069930069930068</v>
      </c>
      <c r="M335" s="199" t="s">
        <v>601</v>
      </c>
      <c r="N335" s="196">
        <v>43670</v>
      </c>
      <c r="O335" s="1"/>
      <c r="P335" s="1"/>
      <c r="Q335" s="1"/>
      <c r="R335" s="6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85">
        <v>109</v>
      </c>
      <c r="B336" s="186">
        <v>43098</v>
      </c>
      <c r="C336" s="186"/>
      <c r="D336" s="187" t="s">
        <v>603</v>
      </c>
      <c r="E336" s="188" t="s">
        <v>620</v>
      </c>
      <c r="F336" s="189">
        <v>435</v>
      </c>
      <c r="G336" s="188"/>
      <c r="H336" s="188">
        <v>542.5</v>
      </c>
      <c r="I336" s="190">
        <v>539</v>
      </c>
      <c r="J336" s="191" t="s">
        <v>678</v>
      </c>
      <c r="K336" s="192">
        <v>107.5</v>
      </c>
      <c r="L336" s="193">
        <v>0.247126436781609</v>
      </c>
      <c r="M336" s="188" t="s">
        <v>589</v>
      </c>
      <c r="N336" s="194">
        <v>43206</v>
      </c>
      <c r="O336" s="1"/>
      <c r="P336" s="1"/>
      <c r="Q336" s="1"/>
      <c r="R336" s="6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85">
        <v>110</v>
      </c>
      <c r="B337" s="186">
        <v>43098</v>
      </c>
      <c r="C337" s="186"/>
      <c r="D337" s="187" t="s">
        <v>561</v>
      </c>
      <c r="E337" s="188" t="s">
        <v>620</v>
      </c>
      <c r="F337" s="189">
        <v>885</v>
      </c>
      <c r="G337" s="188"/>
      <c r="H337" s="188">
        <v>1090</v>
      </c>
      <c r="I337" s="190">
        <v>1084</v>
      </c>
      <c r="J337" s="191" t="s">
        <v>678</v>
      </c>
      <c r="K337" s="192">
        <v>205</v>
      </c>
      <c r="L337" s="193">
        <v>0.23163841807909599</v>
      </c>
      <c r="M337" s="188" t="s">
        <v>589</v>
      </c>
      <c r="N337" s="194">
        <v>43213</v>
      </c>
      <c r="O337" s="1"/>
      <c r="P337" s="1"/>
      <c r="Q337" s="1"/>
      <c r="R337" s="6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25">
        <v>111</v>
      </c>
      <c r="B338" s="226">
        <v>43192</v>
      </c>
      <c r="C338" s="226"/>
      <c r="D338" s="204" t="s">
        <v>761</v>
      </c>
      <c r="E338" s="199" t="s">
        <v>620</v>
      </c>
      <c r="F338" s="227">
        <v>478.5</v>
      </c>
      <c r="G338" s="199"/>
      <c r="H338" s="199">
        <v>442</v>
      </c>
      <c r="I338" s="200">
        <v>613</v>
      </c>
      <c r="J338" s="201" t="s">
        <v>762</v>
      </c>
      <c r="K338" s="202">
        <f>H338-F338</f>
        <v>-36.5</v>
      </c>
      <c r="L338" s="203">
        <f>K338/F338</f>
        <v>-7.6280041797283177E-2</v>
      </c>
      <c r="M338" s="199" t="s">
        <v>601</v>
      </c>
      <c r="N338" s="196">
        <v>43762</v>
      </c>
      <c r="O338" s="1"/>
      <c r="P338" s="1"/>
      <c r="Q338" s="1"/>
      <c r="R338" s="6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95">
        <v>112</v>
      </c>
      <c r="B339" s="196">
        <v>43194</v>
      </c>
      <c r="C339" s="196"/>
      <c r="D339" s="197" t="s">
        <v>763</v>
      </c>
      <c r="E339" s="198" t="s">
        <v>620</v>
      </c>
      <c r="F339" s="199">
        <f>141.5-7.3</f>
        <v>134.19999999999999</v>
      </c>
      <c r="G339" s="199"/>
      <c r="H339" s="200">
        <v>77</v>
      </c>
      <c r="I339" s="200">
        <v>180</v>
      </c>
      <c r="J339" s="201" t="s">
        <v>764</v>
      </c>
      <c r="K339" s="202">
        <f>H339-F339</f>
        <v>-57.199999999999989</v>
      </c>
      <c r="L339" s="203">
        <f>K339/F339</f>
        <v>-0.42622950819672129</v>
      </c>
      <c r="M339" s="199" t="s">
        <v>601</v>
      </c>
      <c r="N339" s="196">
        <v>43522</v>
      </c>
      <c r="O339" s="1"/>
      <c r="P339" s="1"/>
      <c r="Q339" s="1"/>
      <c r="R339" s="6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95">
        <v>113</v>
      </c>
      <c r="B340" s="196">
        <v>43209</v>
      </c>
      <c r="C340" s="196"/>
      <c r="D340" s="197" t="s">
        <v>765</v>
      </c>
      <c r="E340" s="198" t="s">
        <v>620</v>
      </c>
      <c r="F340" s="199">
        <v>430</v>
      </c>
      <c r="G340" s="199"/>
      <c r="H340" s="200">
        <v>220</v>
      </c>
      <c r="I340" s="200">
        <v>537</v>
      </c>
      <c r="J340" s="201" t="s">
        <v>766</v>
      </c>
      <c r="K340" s="202">
        <f>H340-F340</f>
        <v>-210</v>
      </c>
      <c r="L340" s="203">
        <f>K340/F340</f>
        <v>-0.48837209302325579</v>
      </c>
      <c r="M340" s="199" t="s">
        <v>601</v>
      </c>
      <c r="N340" s="196">
        <v>43252</v>
      </c>
      <c r="O340" s="1"/>
      <c r="P340" s="1"/>
      <c r="Q340" s="1"/>
      <c r="R340" s="6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16">
        <v>114</v>
      </c>
      <c r="B341" s="217">
        <v>43220</v>
      </c>
      <c r="C341" s="217"/>
      <c r="D341" s="218" t="s">
        <v>387</v>
      </c>
      <c r="E341" s="219" t="s">
        <v>620</v>
      </c>
      <c r="F341" s="219">
        <v>153.5</v>
      </c>
      <c r="G341" s="219"/>
      <c r="H341" s="219">
        <v>196</v>
      </c>
      <c r="I341" s="221">
        <v>196</v>
      </c>
      <c r="J341" s="191" t="s">
        <v>767</v>
      </c>
      <c r="K341" s="192">
        <f>H341-F341</f>
        <v>42.5</v>
      </c>
      <c r="L341" s="193">
        <f>K341/F341</f>
        <v>0.27687296416938112</v>
      </c>
      <c r="M341" s="188" t="s">
        <v>589</v>
      </c>
      <c r="N341" s="194">
        <v>43605</v>
      </c>
      <c r="O341" s="1"/>
      <c r="P341" s="1"/>
      <c r="Q341" s="1"/>
      <c r="R341" s="6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95">
        <v>115</v>
      </c>
      <c r="B342" s="196">
        <v>43306</v>
      </c>
      <c r="C342" s="196"/>
      <c r="D342" s="197" t="s">
        <v>737</v>
      </c>
      <c r="E342" s="198" t="s">
        <v>620</v>
      </c>
      <c r="F342" s="199">
        <v>27.5</v>
      </c>
      <c r="G342" s="199"/>
      <c r="H342" s="200">
        <v>13.1</v>
      </c>
      <c r="I342" s="200">
        <v>60</v>
      </c>
      <c r="J342" s="201" t="s">
        <v>768</v>
      </c>
      <c r="K342" s="202">
        <v>-14.4</v>
      </c>
      <c r="L342" s="203">
        <v>-0.52363636363636401</v>
      </c>
      <c r="M342" s="199" t="s">
        <v>601</v>
      </c>
      <c r="N342" s="196">
        <v>43138</v>
      </c>
      <c r="O342" s="1"/>
      <c r="P342" s="1"/>
      <c r="Q342" s="1"/>
      <c r="R342" s="6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25">
        <v>116</v>
      </c>
      <c r="B343" s="226">
        <v>43318</v>
      </c>
      <c r="C343" s="226"/>
      <c r="D343" s="204" t="s">
        <v>769</v>
      </c>
      <c r="E343" s="199" t="s">
        <v>620</v>
      </c>
      <c r="F343" s="199">
        <v>148.5</v>
      </c>
      <c r="G343" s="199"/>
      <c r="H343" s="199">
        <v>102</v>
      </c>
      <c r="I343" s="200">
        <v>182</v>
      </c>
      <c r="J343" s="201" t="s">
        <v>770</v>
      </c>
      <c r="K343" s="202">
        <f>H343-F343</f>
        <v>-46.5</v>
      </c>
      <c r="L343" s="203">
        <f>K343/F343</f>
        <v>-0.31313131313131315</v>
      </c>
      <c r="M343" s="199" t="s">
        <v>601</v>
      </c>
      <c r="N343" s="196">
        <v>43661</v>
      </c>
      <c r="O343" s="1"/>
      <c r="P343" s="1"/>
      <c r="Q343" s="1"/>
      <c r="R343" s="6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85">
        <v>117</v>
      </c>
      <c r="B344" s="186">
        <v>43335</v>
      </c>
      <c r="C344" s="186"/>
      <c r="D344" s="187" t="s">
        <v>771</v>
      </c>
      <c r="E344" s="188" t="s">
        <v>620</v>
      </c>
      <c r="F344" s="219">
        <v>285</v>
      </c>
      <c r="G344" s="188"/>
      <c r="H344" s="188">
        <v>355</v>
      </c>
      <c r="I344" s="190">
        <v>364</v>
      </c>
      <c r="J344" s="191" t="s">
        <v>772</v>
      </c>
      <c r="K344" s="192">
        <v>70</v>
      </c>
      <c r="L344" s="193">
        <v>0.24561403508771901</v>
      </c>
      <c r="M344" s="188" t="s">
        <v>589</v>
      </c>
      <c r="N344" s="194">
        <v>43455</v>
      </c>
      <c r="O344" s="1"/>
      <c r="P344" s="1"/>
      <c r="Q344" s="1"/>
      <c r="R344" s="6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85">
        <v>118</v>
      </c>
      <c r="B345" s="186">
        <v>43341</v>
      </c>
      <c r="C345" s="186"/>
      <c r="D345" s="187" t="s">
        <v>375</v>
      </c>
      <c r="E345" s="188" t="s">
        <v>620</v>
      </c>
      <c r="F345" s="219">
        <v>525</v>
      </c>
      <c r="G345" s="188"/>
      <c r="H345" s="188">
        <v>585</v>
      </c>
      <c r="I345" s="190">
        <v>635</v>
      </c>
      <c r="J345" s="191" t="s">
        <v>773</v>
      </c>
      <c r="K345" s="192">
        <f t="shared" ref="K345:K362" si="41">H345-F345</f>
        <v>60</v>
      </c>
      <c r="L345" s="193">
        <f t="shared" ref="L345:L362" si="42">K345/F345</f>
        <v>0.11428571428571428</v>
      </c>
      <c r="M345" s="188" t="s">
        <v>589</v>
      </c>
      <c r="N345" s="194">
        <v>43662</v>
      </c>
      <c r="O345" s="1"/>
      <c r="P345" s="1"/>
      <c r="Q345" s="1"/>
      <c r="R345" s="6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85">
        <v>119</v>
      </c>
      <c r="B346" s="186">
        <v>43395</v>
      </c>
      <c r="C346" s="186"/>
      <c r="D346" s="187" t="s">
        <v>361</v>
      </c>
      <c r="E346" s="188" t="s">
        <v>620</v>
      </c>
      <c r="F346" s="219">
        <v>475</v>
      </c>
      <c r="G346" s="188"/>
      <c r="H346" s="188">
        <v>574</v>
      </c>
      <c r="I346" s="190">
        <v>570</v>
      </c>
      <c r="J346" s="191" t="s">
        <v>678</v>
      </c>
      <c r="K346" s="192">
        <f t="shared" si="41"/>
        <v>99</v>
      </c>
      <c r="L346" s="193">
        <f t="shared" si="42"/>
        <v>0.20842105263157895</v>
      </c>
      <c r="M346" s="188" t="s">
        <v>589</v>
      </c>
      <c r="N346" s="194">
        <v>43403</v>
      </c>
      <c r="O346" s="1"/>
      <c r="P346" s="1"/>
      <c r="Q346" s="1"/>
      <c r="R346" s="6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16">
        <v>120</v>
      </c>
      <c r="B347" s="217">
        <v>43397</v>
      </c>
      <c r="C347" s="217"/>
      <c r="D347" s="218" t="s">
        <v>382</v>
      </c>
      <c r="E347" s="219" t="s">
        <v>620</v>
      </c>
      <c r="F347" s="219">
        <v>707.5</v>
      </c>
      <c r="G347" s="219"/>
      <c r="H347" s="219">
        <v>872</v>
      </c>
      <c r="I347" s="221">
        <v>872</v>
      </c>
      <c r="J347" s="222" t="s">
        <v>678</v>
      </c>
      <c r="K347" s="192">
        <f t="shared" si="41"/>
        <v>164.5</v>
      </c>
      <c r="L347" s="223">
        <f t="shared" si="42"/>
        <v>0.23250883392226149</v>
      </c>
      <c r="M347" s="219" t="s">
        <v>589</v>
      </c>
      <c r="N347" s="224">
        <v>43482</v>
      </c>
      <c r="O347" s="1"/>
      <c r="P347" s="1"/>
      <c r="Q347" s="1"/>
      <c r="R347" s="6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16">
        <v>121</v>
      </c>
      <c r="B348" s="217">
        <v>43398</v>
      </c>
      <c r="C348" s="217"/>
      <c r="D348" s="218" t="s">
        <v>774</v>
      </c>
      <c r="E348" s="219" t="s">
        <v>620</v>
      </c>
      <c r="F348" s="219">
        <v>162</v>
      </c>
      <c r="G348" s="219"/>
      <c r="H348" s="219">
        <v>204</v>
      </c>
      <c r="I348" s="221">
        <v>209</v>
      </c>
      <c r="J348" s="222" t="s">
        <v>775</v>
      </c>
      <c r="K348" s="192">
        <f t="shared" si="41"/>
        <v>42</v>
      </c>
      <c r="L348" s="223">
        <f t="shared" si="42"/>
        <v>0.25925925925925924</v>
      </c>
      <c r="M348" s="219" t="s">
        <v>589</v>
      </c>
      <c r="N348" s="224">
        <v>43539</v>
      </c>
      <c r="O348" s="1"/>
      <c r="P348" s="1"/>
      <c r="Q348" s="1"/>
      <c r="R348" s="6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16">
        <v>122</v>
      </c>
      <c r="B349" s="217">
        <v>43399</v>
      </c>
      <c r="C349" s="217"/>
      <c r="D349" s="218" t="s">
        <v>480</v>
      </c>
      <c r="E349" s="219" t="s">
        <v>620</v>
      </c>
      <c r="F349" s="219">
        <v>240</v>
      </c>
      <c r="G349" s="219"/>
      <c r="H349" s="219">
        <v>297</v>
      </c>
      <c r="I349" s="221">
        <v>297</v>
      </c>
      <c r="J349" s="222" t="s">
        <v>678</v>
      </c>
      <c r="K349" s="228">
        <f t="shared" si="41"/>
        <v>57</v>
      </c>
      <c r="L349" s="223">
        <f t="shared" si="42"/>
        <v>0.23749999999999999</v>
      </c>
      <c r="M349" s="219" t="s">
        <v>589</v>
      </c>
      <c r="N349" s="224">
        <v>43417</v>
      </c>
      <c r="O349" s="1"/>
      <c r="P349" s="1"/>
      <c r="Q349" s="1"/>
      <c r="R349" s="6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85">
        <v>123</v>
      </c>
      <c r="B350" s="186">
        <v>43439</v>
      </c>
      <c r="C350" s="186"/>
      <c r="D350" s="187" t="s">
        <v>776</v>
      </c>
      <c r="E350" s="188" t="s">
        <v>620</v>
      </c>
      <c r="F350" s="188">
        <v>202.5</v>
      </c>
      <c r="G350" s="188"/>
      <c r="H350" s="188">
        <v>255</v>
      </c>
      <c r="I350" s="190">
        <v>252</v>
      </c>
      <c r="J350" s="191" t="s">
        <v>678</v>
      </c>
      <c r="K350" s="192">
        <f t="shared" si="41"/>
        <v>52.5</v>
      </c>
      <c r="L350" s="193">
        <f t="shared" si="42"/>
        <v>0.25925925925925924</v>
      </c>
      <c r="M350" s="188" t="s">
        <v>589</v>
      </c>
      <c r="N350" s="194">
        <v>43542</v>
      </c>
      <c r="O350" s="1"/>
      <c r="P350" s="1"/>
      <c r="Q350" s="1"/>
      <c r="R350" s="6" t="s">
        <v>777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16">
        <v>124</v>
      </c>
      <c r="B351" s="217">
        <v>43465</v>
      </c>
      <c r="C351" s="186"/>
      <c r="D351" s="218" t="s">
        <v>414</v>
      </c>
      <c r="E351" s="219" t="s">
        <v>620</v>
      </c>
      <c r="F351" s="219">
        <v>710</v>
      </c>
      <c r="G351" s="219"/>
      <c r="H351" s="219">
        <v>866</v>
      </c>
      <c r="I351" s="221">
        <v>866</v>
      </c>
      <c r="J351" s="222" t="s">
        <v>678</v>
      </c>
      <c r="K351" s="192">
        <f t="shared" si="41"/>
        <v>156</v>
      </c>
      <c r="L351" s="193">
        <f t="shared" si="42"/>
        <v>0.21971830985915494</v>
      </c>
      <c r="M351" s="188" t="s">
        <v>589</v>
      </c>
      <c r="N351" s="194">
        <v>43553</v>
      </c>
      <c r="O351" s="1"/>
      <c r="P351" s="1"/>
      <c r="Q351" s="1"/>
      <c r="R351" s="6" t="s">
        <v>777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16">
        <v>125</v>
      </c>
      <c r="B352" s="217">
        <v>43522</v>
      </c>
      <c r="C352" s="217"/>
      <c r="D352" s="218" t="s">
        <v>152</v>
      </c>
      <c r="E352" s="219" t="s">
        <v>620</v>
      </c>
      <c r="F352" s="219">
        <v>337.25</v>
      </c>
      <c r="G352" s="219"/>
      <c r="H352" s="219">
        <v>398.5</v>
      </c>
      <c r="I352" s="221">
        <v>411</v>
      </c>
      <c r="J352" s="191" t="s">
        <v>778</v>
      </c>
      <c r="K352" s="192">
        <f t="shared" si="41"/>
        <v>61.25</v>
      </c>
      <c r="L352" s="193">
        <f t="shared" si="42"/>
        <v>0.1816160118606375</v>
      </c>
      <c r="M352" s="188" t="s">
        <v>589</v>
      </c>
      <c r="N352" s="194">
        <v>43760</v>
      </c>
      <c r="O352" s="1"/>
      <c r="P352" s="1"/>
      <c r="Q352" s="1"/>
      <c r="R352" s="6" t="s">
        <v>777</v>
      </c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229">
        <v>126</v>
      </c>
      <c r="B353" s="230">
        <v>43559</v>
      </c>
      <c r="C353" s="230"/>
      <c r="D353" s="231" t="s">
        <v>779</v>
      </c>
      <c r="E353" s="232" t="s">
        <v>620</v>
      </c>
      <c r="F353" s="232">
        <v>130</v>
      </c>
      <c r="G353" s="232"/>
      <c r="H353" s="232">
        <v>65</v>
      </c>
      <c r="I353" s="233">
        <v>158</v>
      </c>
      <c r="J353" s="201" t="s">
        <v>780</v>
      </c>
      <c r="K353" s="202">
        <f t="shared" si="41"/>
        <v>-65</v>
      </c>
      <c r="L353" s="203">
        <f t="shared" si="42"/>
        <v>-0.5</v>
      </c>
      <c r="M353" s="199" t="s">
        <v>601</v>
      </c>
      <c r="N353" s="196">
        <v>43726</v>
      </c>
      <c r="O353" s="1"/>
      <c r="P353" s="1"/>
      <c r="Q353" s="1"/>
      <c r="R353" s="6" t="s">
        <v>781</v>
      </c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216">
        <v>127</v>
      </c>
      <c r="B354" s="217">
        <v>43017</v>
      </c>
      <c r="C354" s="217"/>
      <c r="D354" s="218" t="s">
        <v>185</v>
      </c>
      <c r="E354" s="219" t="s">
        <v>620</v>
      </c>
      <c r="F354" s="219">
        <v>141.5</v>
      </c>
      <c r="G354" s="219"/>
      <c r="H354" s="219">
        <v>183.5</v>
      </c>
      <c r="I354" s="221">
        <v>210</v>
      </c>
      <c r="J354" s="191" t="s">
        <v>775</v>
      </c>
      <c r="K354" s="192">
        <f t="shared" si="41"/>
        <v>42</v>
      </c>
      <c r="L354" s="193">
        <f t="shared" si="42"/>
        <v>0.29681978798586572</v>
      </c>
      <c r="M354" s="188" t="s">
        <v>589</v>
      </c>
      <c r="N354" s="194">
        <v>43042</v>
      </c>
      <c r="O354" s="1"/>
      <c r="P354" s="1"/>
      <c r="Q354" s="1"/>
      <c r="R354" s="6" t="s">
        <v>781</v>
      </c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29">
        <v>128</v>
      </c>
      <c r="B355" s="230">
        <v>43074</v>
      </c>
      <c r="C355" s="230"/>
      <c r="D355" s="231" t="s">
        <v>782</v>
      </c>
      <c r="E355" s="232" t="s">
        <v>620</v>
      </c>
      <c r="F355" s="227">
        <v>172</v>
      </c>
      <c r="G355" s="232"/>
      <c r="H355" s="232">
        <v>155.25</v>
      </c>
      <c r="I355" s="233">
        <v>230</v>
      </c>
      <c r="J355" s="201" t="s">
        <v>783</v>
      </c>
      <c r="K355" s="202">
        <f t="shared" si="41"/>
        <v>-16.75</v>
      </c>
      <c r="L355" s="203">
        <f t="shared" si="42"/>
        <v>-9.7383720930232565E-2</v>
      </c>
      <c r="M355" s="199" t="s">
        <v>601</v>
      </c>
      <c r="N355" s="196">
        <v>43787</v>
      </c>
      <c r="O355" s="1"/>
      <c r="P355" s="1"/>
      <c r="Q355" s="1"/>
      <c r="R355" s="6" t="s">
        <v>781</v>
      </c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216">
        <v>129</v>
      </c>
      <c r="B356" s="217">
        <v>43398</v>
      </c>
      <c r="C356" s="217"/>
      <c r="D356" s="218" t="s">
        <v>107</v>
      </c>
      <c r="E356" s="219" t="s">
        <v>620</v>
      </c>
      <c r="F356" s="219">
        <v>698.5</v>
      </c>
      <c r="G356" s="219"/>
      <c r="H356" s="219">
        <v>890</v>
      </c>
      <c r="I356" s="221">
        <v>890</v>
      </c>
      <c r="J356" s="191" t="s">
        <v>851</v>
      </c>
      <c r="K356" s="192">
        <f t="shared" si="41"/>
        <v>191.5</v>
      </c>
      <c r="L356" s="193">
        <f t="shared" si="42"/>
        <v>0.27415891195418757</v>
      </c>
      <c r="M356" s="188" t="s">
        <v>589</v>
      </c>
      <c r="N356" s="194">
        <v>44328</v>
      </c>
      <c r="O356" s="1"/>
      <c r="P356" s="1"/>
      <c r="Q356" s="1"/>
      <c r="R356" s="6" t="s">
        <v>777</v>
      </c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216">
        <v>130</v>
      </c>
      <c r="B357" s="217">
        <v>42877</v>
      </c>
      <c r="C357" s="217"/>
      <c r="D357" s="218" t="s">
        <v>374</v>
      </c>
      <c r="E357" s="219" t="s">
        <v>620</v>
      </c>
      <c r="F357" s="219">
        <v>127.6</v>
      </c>
      <c r="G357" s="219"/>
      <c r="H357" s="219">
        <v>138</v>
      </c>
      <c r="I357" s="221">
        <v>190</v>
      </c>
      <c r="J357" s="191" t="s">
        <v>784</v>
      </c>
      <c r="K357" s="192">
        <f t="shared" si="41"/>
        <v>10.400000000000006</v>
      </c>
      <c r="L357" s="193">
        <f t="shared" si="42"/>
        <v>8.1504702194357417E-2</v>
      </c>
      <c r="M357" s="188" t="s">
        <v>589</v>
      </c>
      <c r="N357" s="194">
        <v>43774</v>
      </c>
      <c r="O357" s="1"/>
      <c r="P357" s="1"/>
      <c r="Q357" s="1"/>
      <c r="R357" s="6" t="s">
        <v>781</v>
      </c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216">
        <v>131</v>
      </c>
      <c r="B358" s="217">
        <v>43158</v>
      </c>
      <c r="C358" s="217"/>
      <c r="D358" s="218" t="s">
        <v>785</v>
      </c>
      <c r="E358" s="219" t="s">
        <v>620</v>
      </c>
      <c r="F358" s="219">
        <v>317</v>
      </c>
      <c r="G358" s="219"/>
      <c r="H358" s="219">
        <v>382.5</v>
      </c>
      <c r="I358" s="221">
        <v>398</v>
      </c>
      <c r="J358" s="191" t="s">
        <v>786</v>
      </c>
      <c r="K358" s="192">
        <f t="shared" si="41"/>
        <v>65.5</v>
      </c>
      <c r="L358" s="193">
        <f t="shared" si="42"/>
        <v>0.20662460567823343</v>
      </c>
      <c r="M358" s="188" t="s">
        <v>589</v>
      </c>
      <c r="N358" s="194">
        <v>44238</v>
      </c>
      <c r="O358" s="1"/>
      <c r="P358" s="1"/>
      <c r="Q358" s="1"/>
      <c r="R358" s="6" t="s">
        <v>781</v>
      </c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229">
        <v>132</v>
      </c>
      <c r="B359" s="230">
        <v>43164</v>
      </c>
      <c r="C359" s="230"/>
      <c r="D359" s="231" t="s">
        <v>144</v>
      </c>
      <c r="E359" s="232" t="s">
        <v>620</v>
      </c>
      <c r="F359" s="227">
        <f>510-14.4</f>
        <v>495.6</v>
      </c>
      <c r="G359" s="232"/>
      <c r="H359" s="232">
        <v>350</v>
      </c>
      <c r="I359" s="233">
        <v>672</v>
      </c>
      <c r="J359" s="201" t="s">
        <v>787</v>
      </c>
      <c r="K359" s="202">
        <f t="shared" si="41"/>
        <v>-145.60000000000002</v>
      </c>
      <c r="L359" s="203">
        <f t="shared" si="42"/>
        <v>-0.29378531073446329</v>
      </c>
      <c r="M359" s="199" t="s">
        <v>601</v>
      </c>
      <c r="N359" s="196">
        <v>43887</v>
      </c>
      <c r="O359" s="1"/>
      <c r="P359" s="1"/>
      <c r="Q359" s="1"/>
      <c r="R359" s="6" t="s">
        <v>777</v>
      </c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229">
        <v>133</v>
      </c>
      <c r="B360" s="230">
        <v>43237</v>
      </c>
      <c r="C360" s="230"/>
      <c r="D360" s="231" t="s">
        <v>472</v>
      </c>
      <c r="E360" s="232" t="s">
        <v>620</v>
      </c>
      <c r="F360" s="227">
        <v>230.3</v>
      </c>
      <c r="G360" s="232"/>
      <c r="H360" s="232">
        <v>102.5</v>
      </c>
      <c r="I360" s="233">
        <v>348</v>
      </c>
      <c r="J360" s="201" t="s">
        <v>788</v>
      </c>
      <c r="K360" s="202">
        <f t="shared" si="41"/>
        <v>-127.80000000000001</v>
      </c>
      <c r="L360" s="203">
        <f t="shared" si="42"/>
        <v>-0.55492835432045162</v>
      </c>
      <c r="M360" s="199" t="s">
        <v>601</v>
      </c>
      <c r="N360" s="196">
        <v>43896</v>
      </c>
      <c r="O360" s="1"/>
      <c r="P360" s="1"/>
      <c r="Q360" s="1"/>
      <c r="R360" s="6" t="s">
        <v>777</v>
      </c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216">
        <v>134</v>
      </c>
      <c r="B361" s="217">
        <v>43258</v>
      </c>
      <c r="C361" s="217"/>
      <c r="D361" s="218" t="s">
        <v>437</v>
      </c>
      <c r="E361" s="219" t="s">
        <v>620</v>
      </c>
      <c r="F361" s="219">
        <f>342.5-5.1</f>
        <v>337.4</v>
      </c>
      <c r="G361" s="219"/>
      <c r="H361" s="219">
        <v>412.5</v>
      </c>
      <c r="I361" s="221">
        <v>439</v>
      </c>
      <c r="J361" s="191" t="s">
        <v>789</v>
      </c>
      <c r="K361" s="192">
        <f t="shared" si="41"/>
        <v>75.100000000000023</v>
      </c>
      <c r="L361" s="193">
        <f t="shared" si="42"/>
        <v>0.22258446947243635</v>
      </c>
      <c r="M361" s="188" t="s">
        <v>589</v>
      </c>
      <c r="N361" s="194">
        <v>44230</v>
      </c>
      <c r="O361" s="1"/>
      <c r="P361" s="1"/>
      <c r="Q361" s="1"/>
      <c r="R361" s="6" t="s">
        <v>781</v>
      </c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210">
        <v>135</v>
      </c>
      <c r="B362" s="209">
        <v>43285</v>
      </c>
      <c r="C362" s="209"/>
      <c r="D362" s="210" t="s">
        <v>55</v>
      </c>
      <c r="E362" s="211" t="s">
        <v>620</v>
      </c>
      <c r="F362" s="211">
        <f>127.5-5.53</f>
        <v>121.97</v>
      </c>
      <c r="G362" s="212"/>
      <c r="H362" s="212">
        <v>122.5</v>
      </c>
      <c r="I362" s="212">
        <v>170</v>
      </c>
      <c r="J362" s="213" t="s">
        <v>818</v>
      </c>
      <c r="K362" s="214">
        <f t="shared" si="41"/>
        <v>0.53000000000000114</v>
      </c>
      <c r="L362" s="215">
        <f t="shared" si="42"/>
        <v>4.3453308190538747E-3</v>
      </c>
      <c r="M362" s="211" t="s">
        <v>711</v>
      </c>
      <c r="N362" s="209">
        <v>44431</v>
      </c>
      <c r="O362" s="1"/>
      <c r="P362" s="1"/>
      <c r="Q362" s="1"/>
      <c r="R362" s="6" t="s">
        <v>777</v>
      </c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229">
        <v>136</v>
      </c>
      <c r="B363" s="230">
        <v>43294</v>
      </c>
      <c r="C363" s="230"/>
      <c r="D363" s="231" t="s">
        <v>363</v>
      </c>
      <c r="E363" s="232" t="s">
        <v>620</v>
      </c>
      <c r="F363" s="227">
        <v>46.5</v>
      </c>
      <c r="G363" s="232"/>
      <c r="H363" s="232">
        <v>17</v>
      </c>
      <c r="I363" s="233">
        <v>59</v>
      </c>
      <c r="J363" s="201" t="s">
        <v>790</v>
      </c>
      <c r="K363" s="202">
        <f t="shared" ref="K363:K371" si="43">H363-F363</f>
        <v>-29.5</v>
      </c>
      <c r="L363" s="203">
        <f t="shared" ref="L363:L371" si="44">K363/F363</f>
        <v>-0.63440860215053763</v>
      </c>
      <c r="M363" s="199" t="s">
        <v>601</v>
      </c>
      <c r="N363" s="196">
        <v>43887</v>
      </c>
      <c r="O363" s="1"/>
      <c r="P363" s="1"/>
      <c r="Q363" s="1"/>
      <c r="R363" s="6" t="s">
        <v>777</v>
      </c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216">
        <v>137</v>
      </c>
      <c r="B364" s="217">
        <v>43396</v>
      </c>
      <c r="C364" s="217"/>
      <c r="D364" s="218" t="s">
        <v>416</v>
      </c>
      <c r="E364" s="219" t="s">
        <v>620</v>
      </c>
      <c r="F364" s="219">
        <v>156.5</v>
      </c>
      <c r="G364" s="219"/>
      <c r="H364" s="219">
        <v>207.5</v>
      </c>
      <c r="I364" s="221">
        <v>191</v>
      </c>
      <c r="J364" s="191" t="s">
        <v>678</v>
      </c>
      <c r="K364" s="192">
        <f t="shared" si="43"/>
        <v>51</v>
      </c>
      <c r="L364" s="193">
        <f t="shared" si="44"/>
        <v>0.32587859424920129</v>
      </c>
      <c r="M364" s="188" t="s">
        <v>589</v>
      </c>
      <c r="N364" s="194">
        <v>44369</v>
      </c>
      <c r="O364" s="1"/>
      <c r="P364" s="1"/>
      <c r="Q364" s="1"/>
      <c r="R364" s="6" t="s">
        <v>777</v>
      </c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216">
        <v>138</v>
      </c>
      <c r="B365" s="217">
        <v>43439</v>
      </c>
      <c r="C365" s="217"/>
      <c r="D365" s="218" t="s">
        <v>325</v>
      </c>
      <c r="E365" s="219" t="s">
        <v>620</v>
      </c>
      <c r="F365" s="219">
        <v>259.5</v>
      </c>
      <c r="G365" s="219"/>
      <c r="H365" s="219">
        <v>320</v>
      </c>
      <c r="I365" s="221">
        <v>320</v>
      </c>
      <c r="J365" s="191" t="s">
        <v>678</v>
      </c>
      <c r="K365" s="192">
        <f t="shared" si="43"/>
        <v>60.5</v>
      </c>
      <c r="L365" s="193">
        <f t="shared" si="44"/>
        <v>0.23314065510597304</v>
      </c>
      <c r="M365" s="188" t="s">
        <v>589</v>
      </c>
      <c r="N365" s="194">
        <v>44323</v>
      </c>
      <c r="O365" s="1"/>
      <c r="P365" s="1"/>
      <c r="Q365" s="1"/>
      <c r="R365" s="6" t="s">
        <v>777</v>
      </c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229">
        <v>139</v>
      </c>
      <c r="B366" s="230">
        <v>43439</v>
      </c>
      <c r="C366" s="230"/>
      <c r="D366" s="231" t="s">
        <v>791</v>
      </c>
      <c r="E366" s="232" t="s">
        <v>620</v>
      </c>
      <c r="F366" s="232">
        <v>715</v>
      </c>
      <c r="G366" s="232"/>
      <c r="H366" s="232">
        <v>445</v>
      </c>
      <c r="I366" s="233">
        <v>840</v>
      </c>
      <c r="J366" s="201" t="s">
        <v>792</v>
      </c>
      <c r="K366" s="202">
        <f t="shared" si="43"/>
        <v>-270</v>
      </c>
      <c r="L366" s="203">
        <f t="shared" si="44"/>
        <v>-0.3776223776223776</v>
      </c>
      <c r="M366" s="199" t="s">
        <v>601</v>
      </c>
      <c r="N366" s="196">
        <v>43800</v>
      </c>
      <c r="O366" s="1"/>
      <c r="P366" s="1"/>
      <c r="Q366" s="1"/>
      <c r="R366" s="6" t="s">
        <v>777</v>
      </c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216">
        <v>140</v>
      </c>
      <c r="B367" s="217">
        <v>43469</v>
      </c>
      <c r="C367" s="217"/>
      <c r="D367" s="218" t="s">
        <v>157</v>
      </c>
      <c r="E367" s="219" t="s">
        <v>620</v>
      </c>
      <c r="F367" s="219">
        <v>875</v>
      </c>
      <c r="G367" s="219"/>
      <c r="H367" s="219">
        <v>1165</v>
      </c>
      <c r="I367" s="221">
        <v>1185</v>
      </c>
      <c r="J367" s="191" t="s">
        <v>793</v>
      </c>
      <c r="K367" s="192">
        <f t="shared" si="43"/>
        <v>290</v>
      </c>
      <c r="L367" s="193">
        <f t="shared" si="44"/>
        <v>0.33142857142857141</v>
      </c>
      <c r="M367" s="188" t="s">
        <v>589</v>
      </c>
      <c r="N367" s="194">
        <v>43847</v>
      </c>
      <c r="O367" s="1"/>
      <c r="P367" s="1"/>
      <c r="Q367" s="1"/>
      <c r="R367" s="6" t="s">
        <v>777</v>
      </c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216">
        <v>141</v>
      </c>
      <c r="B368" s="217">
        <v>43559</v>
      </c>
      <c r="C368" s="217"/>
      <c r="D368" s="218" t="s">
        <v>341</v>
      </c>
      <c r="E368" s="219" t="s">
        <v>620</v>
      </c>
      <c r="F368" s="219">
        <f>387-14.63</f>
        <v>372.37</v>
      </c>
      <c r="G368" s="219"/>
      <c r="H368" s="219">
        <v>490</v>
      </c>
      <c r="I368" s="221">
        <v>490</v>
      </c>
      <c r="J368" s="191" t="s">
        <v>678</v>
      </c>
      <c r="K368" s="192">
        <f t="shared" si="43"/>
        <v>117.63</v>
      </c>
      <c r="L368" s="193">
        <f t="shared" si="44"/>
        <v>0.31589548030185027</v>
      </c>
      <c r="M368" s="188" t="s">
        <v>589</v>
      </c>
      <c r="N368" s="194">
        <v>43850</v>
      </c>
      <c r="O368" s="1"/>
      <c r="P368" s="1"/>
      <c r="Q368" s="1"/>
      <c r="R368" s="6" t="s">
        <v>777</v>
      </c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229">
        <v>142</v>
      </c>
      <c r="B369" s="230">
        <v>43578</v>
      </c>
      <c r="C369" s="230"/>
      <c r="D369" s="231" t="s">
        <v>794</v>
      </c>
      <c r="E369" s="232" t="s">
        <v>591</v>
      </c>
      <c r="F369" s="232">
        <v>220</v>
      </c>
      <c r="G369" s="232"/>
      <c r="H369" s="232">
        <v>127.5</v>
      </c>
      <c r="I369" s="233">
        <v>284</v>
      </c>
      <c r="J369" s="201" t="s">
        <v>795</v>
      </c>
      <c r="K369" s="202">
        <f t="shared" si="43"/>
        <v>-92.5</v>
      </c>
      <c r="L369" s="203">
        <f t="shared" si="44"/>
        <v>-0.42045454545454547</v>
      </c>
      <c r="M369" s="199" t="s">
        <v>601</v>
      </c>
      <c r="N369" s="196">
        <v>43896</v>
      </c>
      <c r="O369" s="1"/>
      <c r="P369" s="1"/>
      <c r="Q369" s="1"/>
      <c r="R369" s="6" t="s">
        <v>777</v>
      </c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216">
        <v>143</v>
      </c>
      <c r="B370" s="217">
        <v>43622</v>
      </c>
      <c r="C370" s="217"/>
      <c r="D370" s="218" t="s">
        <v>481</v>
      </c>
      <c r="E370" s="219" t="s">
        <v>591</v>
      </c>
      <c r="F370" s="219">
        <v>332.8</v>
      </c>
      <c r="G370" s="219"/>
      <c r="H370" s="219">
        <v>405</v>
      </c>
      <c r="I370" s="221">
        <v>419</v>
      </c>
      <c r="J370" s="191" t="s">
        <v>796</v>
      </c>
      <c r="K370" s="192">
        <f t="shared" si="43"/>
        <v>72.199999999999989</v>
      </c>
      <c r="L370" s="193">
        <f t="shared" si="44"/>
        <v>0.21694711538461534</v>
      </c>
      <c r="M370" s="188" t="s">
        <v>589</v>
      </c>
      <c r="N370" s="194">
        <v>43860</v>
      </c>
      <c r="O370" s="1"/>
      <c r="P370" s="1"/>
      <c r="Q370" s="1"/>
      <c r="R370" s="6" t="s">
        <v>781</v>
      </c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210">
        <v>144</v>
      </c>
      <c r="B371" s="209">
        <v>43641</v>
      </c>
      <c r="C371" s="209"/>
      <c r="D371" s="210" t="s">
        <v>150</v>
      </c>
      <c r="E371" s="211" t="s">
        <v>620</v>
      </c>
      <c r="F371" s="211">
        <v>386</v>
      </c>
      <c r="G371" s="212"/>
      <c r="H371" s="212">
        <v>395</v>
      </c>
      <c r="I371" s="212">
        <v>452</v>
      </c>
      <c r="J371" s="213" t="s">
        <v>797</v>
      </c>
      <c r="K371" s="214">
        <f t="shared" si="43"/>
        <v>9</v>
      </c>
      <c r="L371" s="215">
        <f t="shared" si="44"/>
        <v>2.3316062176165803E-2</v>
      </c>
      <c r="M371" s="211" t="s">
        <v>711</v>
      </c>
      <c r="N371" s="209">
        <v>43868</v>
      </c>
      <c r="O371" s="1"/>
      <c r="P371" s="1"/>
      <c r="Q371" s="1"/>
      <c r="R371" s="6" t="s">
        <v>781</v>
      </c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210">
        <v>145</v>
      </c>
      <c r="B372" s="209">
        <v>43707</v>
      </c>
      <c r="C372" s="209"/>
      <c r="D372" s="210" t="s">
        <v>130</v>
      </c>
      <c r="E372" s="211" t="s">
        <v>620</v>
      </c>
      <c r="F372" s="211">
        <v>137.5</v>
      </c>
      <c r="G372" s="212"/>
      <c r="H372" s="212">
        <v>138.5</v>
      </c>
      <c r="I372" s="212">
        <v>190</v>
      </c>
      <c r="J372" s="213" t="s">
        <v>817</v>
      </c>
      <c r="K372" s="214">
        <f>H372-F372</f>
        <v>1</v>
      </c>
      <c r="L372" s="215">
        <f>K372/F372</f>
        <v>7.2727272727272727E-3</v>
      </c>
      <c r="M372" s="211" t="s">
        <v>711</v>
      </c>
      <c r="N372" s="209">
        <v>44432</v>
      </c>
      <c r="O372" s="1"/>
      <c r="P372" s="1"/>
      <c r="Q372" s="1"/>
      <c r="R372" s="6" t="s">
        <v>777</v>
      </c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216">
        <v>146</v>
      </c>
      <c r="B373" s="217">
        <v>43731</v>
      </c>
      <c r="C373" s="217"/>
      <c r="D373" s="218" t="s">
        <v>428</v>
      </c>
      <c r="E373" s="219" t="s">
        <v>620</v>
      </c>
      <c r="F373" s="219">
        <v>235</v>
      </c>
      <c r="G373" s="219"/>
      <c r="H373" s="219">
        <v>295</v>
      </c>
      <c r="I373" s="221">
        <v>296</v>
      </c>
      <c r="J373" s="191" t="s">
        <v>798</v>
      </c>
      <c r="K373" s="192">
        <f t="shared" ref="K373:K379" si="45">H373-F373</f>
        <v>60</v>
      </c>
      <c r="L373" s="193">
        <f t="shared" ref="L373:L379" si="46">K373/F373</f>
        <v>0.25531914893617019</v>
      </c>
      <c r="M373" s="188" t="s">
        <v>589</v>
      </c>
      <c r="N373" s="194">
        <v>43844</v>
      </c>
      <c r="O373" s="1"/>
      <c r="P373" s="1"/>
      <c r="Q373" s="1"/>
      <c r="R373" s="6" t="s">
        <v>781</v>
      </c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216">
        <v>147</v>
      </c>
      <c r="B374" s="217">
        <v>43752</v>
      </c>
      <c r="C374" s="217"/>
      <c r="D374" s="218" t="s">
        <v>799</v>
      </c>
      <c r="E374" s="219" t="s">
        <v>620</v>
      </c>
      <c r="F374" s="219">
        <v>277.5</v>
      </c>
      <c r="G374" s="219"/>
      <c r="H374" s="219">
        <v>333</v>
      </c>
      <c r="I374" s="221">
        <v>333</v>
      </c>
      <c r="J374" s="191" t="s">
        <v>800</v>
      </c>
      <c r="K374" s="192">
        <f t="shared" si="45"/>
        <v>55.5</v>
      </c>
      <c r="L374" s="193">
        <f t="shared" si="46"/>
        <v>0.2</v>
      </c>
      <c r="M374" s="188" t="s">
        <v>589</v>
      </c>
      <c r="N374" s="194">
        <v>43846</v>
      </c>
      <c r="O374" s="1"/>
      <c r="P374" s="1"/>
      <c r="Q374" s="1"/>
      <c r="R374" s="6" t="s">
        <v>777</v>
      </c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216">
        <v>148</v>
      </c>
      <c r="B375" s="217">
        <v>43752</v>
      </c>
      <c r="C375" s="217"/>
      <c r="D375" s="218" t="s">
        <v>801</v>
      </c>
      <c r="E375" s="219" t="s">
        <v>620</v>
      </c>
      <c r="F375" s="219">
        <v>930</v>
      </c>
      <c r="G375" s="219"/>
      <c r="H375" s="219">
        <v>1165</v>
      </c>
      <c r="I375" s="221">
        <v>1200</v>
      </c>
      <c r="J375" s="191" t="s">
        <v>802</v>
      </c>
      <c r="K375" s="192">
        <f t="shared" si="45"/>
        <v>235</v>
      </c>
      <c r="L375" s="193">
        <f t="shared" si="46"/>
        <v>0.25268817204301075</v>
      </c>
      <c r="M375" s="188" t="s">
        <v>589</v>
      </c>
      <c r="N375" s="194">
        <v>43847</v>
      </c>
      <c r="O375" s="1"/>
      <c r="P375" s="1"/>
      <c r="Q375" s="1"/>
      <c r="R375" s="6" t="s">
        <v>781</v>
      </c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216">
        <v>149</v>
      </c>
      <c r="B376" s="217">
        <v>43753</v>
      </c>
      <c r="C376" s="217"/>
      <c r="D376" s="218" t="s">
        <v>803</v>
      </c>
      <c r="E376" s="219" t="s">
        <v>620</v>
      </c>
      <c r="F376" s="189">
        <v>111</v>
      </c>
      <c r="G376" s="219"/>
      <c r="H376" s="219">
        <v>141</v>
      </c>
      <c r="I376" s="221">
        <v>141</v>
      </c>
      <c r="J376" s="191" t="s">
        <v>604</v>
      </c>
      <c r="K376" s="192">
        <f t="shared" si="45"/>
        <v>30</v>
      </c>
      <c r="L376" s="193">
        <f t="shared" si="46"/>
        <v>0.27027027027027029</v>
      </c>
      <c r="M376" s="188" t="s">
        <v>589</v>
      </c>
      <c r="N376" s="194">
        <v>44328</v>
      </c>
      <c r="O376" s="1"/>
      <c r="P376" s="1"/>
      <c r="Q376" s="1"/>
      <c r="R376" s="6" t="s">
        <v>781</v>
      </c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216">
        <v>150</v>
      </c>
      <c r="B377" s="217">
        <v>43753</v>
      </c>
      <c r="C377" s="217"/>
      <c r="D377" s="218" t="s">
        <v>804</v>
      </c>
      <c r="E377" s="219" t="s">
        <v>620</v>
      </c>
      <c r="F377" s="189">
        <v>296</v>
      </c>
      <c r="G377" s="219"/>
      <c r="H377" s="219">
        <v>370</v>
      </c>
      <c r="I377" s="221">
        <v>370</v>
      </c>
      <c r="J377" s="191" t="s">
        <v>678</v>
      </c>
      <c r="K377" s="192">
        <f t="shared" si="45"/>
        <v>74</v>
      </c>
      <c r="L377" s="193">
        <f t="shared" si="46"/>
        <v>0.25</v>
      </c>
      <c r="M377" s="188" t="s">
        <v>589</v>
      </c>
      <c r="N377" s="194">
        <v>43853</v>
      </c>
      <c r="O377" s="1"/>
      <c r="P377" s="1"/>
      <c r="Q377" s="1"/>
      <c r="R377" s="6" t="s">
        <v>781</v>
      </c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216">
        <v>151</v>
      </c>
      <c r="B378" s="217">
        <v>43754</v>
      </c>
      <c r="C378" s="217"/>
      <c r="D378" s="218" t="s">
        <v>805</v>
      </c>
      <c r="E378" s="219" t="s">
        <v>620</v>
      </c>
      <c r="F378" s="189">
        <v>300</v>
      </c>
      <c r="G378" s="219"/>
      <c r="H378" s="219">
        <v>382.5</v>
      </c>
      <c r="I378" s="221">
        <v>344</v>
      </c>
      <c r="J378" s="191" t="s">
        <v>857</v>
      </c>
      <c r="K378" s="192">
        <f t="shared" si="45"/>
        <v>82.5</v>
      </c>
      <c r="L378" s="193">
        <f t="shared" si="46"/>
        <v>0.27500000000000002</v>
      </c>
      <c r="M378" s="188" t="s">
        <v>589</v>
      </c>
      <c r="N378" s="194">
        <v>44238</v>
      </c>
      <c r="O378" s="1"/>
      <c r="P378" s="1"/>
      <c r="Q378" s="1"/>
      <c r="R378" s="6" t="s">
        <v>781</v>
      </c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216">
        <v>152</v>
      </c>
      <c r="B379" s="217">
        <v>43832</v>
      </c>
      <c r="C379" s="217"/>
      <c r="D379" s="218" t="s">
        <v>806</v>
      </c>
      <c r="E379" s="219" t="s">
        <v>620</v>
      </c>
      <c r="F379" s="189">
        <v>495</v>
      </c>
      <c r="G379" s="219"/>
      <c r="H379" s="219">
        <v>595</v>
      </c>
      <c r="I379" s="221">
        <v>590</v>
      </c>
      <c r="J379" s="191" t="s">
        <v>856</v>
      </c>
      <c r="K379" s="192">
        <f t="shared" si="45"/>
        <v>100</v>
      </c>
      <c r="L379" s="193">
        <f t="shared" si="46"/>
        <v>0.20202020202020202</v>
      </c>
      <c r="M379" s="188" t="s">
        <v>589</v>
      </c>
      <c r="N379" s="194">
        <v>44589</v>
      </c>
      <c r="O379" s="1"/>
      <c r="P379" s="1"/>
      <c r="Q379" s="1"/>
      <c r="R379" s="6" t="s">
        <v>781</v>
      </c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216">
        <v>153</v>
      </c>
      <c r="B380" s="217">
        <v>43966</v>
      </c>
      <c r="C380" s="217"/>
      <c r="D380" s="218" t="s">
        <v>71</v>
      </c>
      <c r="E380" s="219" t="s">
        <v>620</v>
      </c>
      <c r="F380" s="189">
        <v>67.5</v>
      </c>
      <c r="G380" s="219"/>
      <c r="H380" s="219">
        <v>86</v>
      </c>
      <c r="I380" s="221">
        <v>86</v>
      </c>
      <c r="J380" s="191" t="s">
        <v>807</v>
      </c>
      <c r="K380" s="192">
        <f t="shared" ref="K380:K387" si="47">H380-F380</f>
        <v>18.5</v>
      </c>
      <c r="L380" s="193">
        <f t="shared" ref="L380:L387" si="48">K380/F380</f>
        <v>0.27407407407407408</v>
      </c>
      <c r="M380" s="188" t="s">
        <v>589</v>
      </c>
      <c r="N380" s="194">
        <v>44008</v>
      </c>
      <c r="O380" s="1"/>
      <c r="P380" s="1"/>
      <c r="Q380" s="1"/>
      <c r="R380" s="6" t="s">
        <v>781</v>
      </c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216">
        <v>154</v>
      </c>
      <c r="B381" s="217">
        <v>44035</v>
      </c>
      <c r="C381" s="217"/>
      <c r="D381" s="218" t="s">
        <v>480</v>
      </c>
      <c r="E381" s="219" t="s">
        <v>620</v>
      </c>
      <c r="F381" s="189">
        <v>231</v>
      </c>
      <c r="G381" s="219"/>
      <c r="H381" s="219">
        <v>281</v>
      </c>
      <c r="I381" s="221">
        <v>281</v>
      </c>
      <c r="J381" s="191" t="s">
        <v>678</v>
      </c>
      <c r="K381" s="192">
        <f t="shared" si="47"/>
        <v>50</v>
      </c>
      <c r="L381" s="193">
        <f t="shared" si="48"/>
        <v>0.21645021645021645</v>
      </c>
      <c r="M381" s="188" t="s">
        <v>589</v>
      </c>
      <c r="N381" s="194">
        <v>44358</v>
      </c>
      <c r="O381" s="1"/>
      <c r="P381" s="1"/>
      <c r="Q381" s="1"/>
      <c r="R381" s="6" t="s">
        <v>781</v>
      </c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216">
        <v>155</v>
      </c>
      <c r="B382" s="217">
        <v>44092</v>
      </c>
      <c r="C382" s="217"/>
      <c r="D382" s="218" t="s">
        <v>405</v>
      </c>
      <c r="E382" s="219" t="s">
        <v>620</v>
      </c>
      <c r="F382" s="219">
        <v>206</v>
      </c>
      <c r="G382" s="219"/>
      <c r="H382" s="219">
        <v>248</v>
      </c>
      <c r="I382" s="221">
        <v>248</v>
      </c>
      <c r="J382" s="191" t="s">
        <v>678</v>
      </c>
      <c r="K382" s="192">
        <f t="shared" si="47"/>
        <v>42</v>
      </c>
      <c r="L382" s="193">
        <f t="shared" si="48"/>
        <v>0.20388349514563106</v>
      </c>
      <c r="M382" s="188" t="s">
        <v>589</v>
      </c>
      <c r="N382" s="194">
        <v>44214</v>
      </c>
      <c r="O382" s="1"/>
      <c r="P382" s="1"/>
      <c r="Q382" s="1"/>
      <c r="R382" s="6" t="s">
        <v>781</v>
      </c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216">
        <v>156</v>
      </c>
      <c r="B383" s="217">
        <v>44140</v>
      </c>
      <c r="C383" s="217"/>
      <c r="D383" s="218" t="s">
        <v>405</v>
      </c>
      <c r="E383" s="219" t="s">
        <v>620</v>
      </c>
      <c r="F383" s="219">
        <v>182.5</v>
      </c>
      <c r="G383" s="219"/>
      <c r="H383" s="219">
        <v>248</v>
      </c>
      <c r="I383" s="221">
        <v>248</v>
      </c>
      <c r="J383" s="191" t="s">
        <v>678</v>
      </c>
      <c r="K383" s="192">
        <f t="shared" si="47"/>
        <v>65.5</v>
      </c>
      <c r="L383" s="193">
        <f t="shared" si="48"/>
        <v>0.35890410958904112</v>
      </c>
      <c r="M383" s="188" t="s">
        <v>589</v>
      </c>
      <c r="N383" s="194">
        <v>44214</v>
      </c>
      <c r="O383" s="1"/>
      <c r="P383" s="1"/>
      <c r="Q383" s="1"/>
      <c r="R383" s="6" t="s">
        <v>781</v>
      </c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216">
        <v>157</v>
      </c>
      <c r="B384" s="217">
        <v>44140</v>
      </c>
      <c r="C384" s="217"/>
      <c r="D384" s="218" t="s">
        <v>325</v>
      </c>
      <c r="E384" s="219" t="s">
        <v>620</v>
      </c>
      <c r="F384" s="219">
        <v>247.5</v>
      </c>
      <c r="G384" s="219"/>
      <c r="H384" s="219">
        <v>320</v>
      </c>
      <c r="I384" s="221">
        <v>320</v>
      </c>
      <c r="J384" s="191" t="s">
        <v>678</v>
      </c>
      <c r="K384" s="192">
        <f t="shared" si="47"/>
        <v>72.5</v>
      </c>
      <c r="L384" s="193">
        <f t="shared" si="48"/>
        <v>0.29292929292929293</v>
      </c>
      <c r="M384" s="188" t="s">
        <v>589</v>
      </c>
      <c r="N384" s="194">
        <v>44323</v>
      </c>
      <c r="O384" s="1"/>
      <c r="P384" s="1"/>
      <c r="Q384" s="1"/>
      <c r="R384" s="6" t="s">
        <v>781</v>
      </c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216">
        <v>158</v>
      </c>
      <c r="B385" s="217">
        <v>44140</v>
      </c>
      <c r="C385" s="217"/>
      <c r="D385" s="218" t="s">
        <v>271</v>
      </c>
      <c r="E385" s="219" t="s">
        <v>620</v>
      </c>
      <c r="F385" s="189">
        <v>925</v>
      </c>
      <c r="G385" s="219"/>
      <c r="H385" s="219">
        <v>1095</v>
      </c>
      <c r="I385" s="221">
        <v>1093</v>
      </c>
      <c r="J385" s="191" t="s">
        <v>808</v>
      </c>
      <c r="K385" s="192">
        <f t="shared" si="47"/>
        <v>170</v>
      </c>
      <c r="L385" s="193">
        <f t="shared" si="48"/>
        <v>0.18378378378378379</v>
      </c>
      <c r="M385" s="188" t="s">
        <v>589</v>
      </c>
      <c r="N385" s="194">
        <v>44201</v>
      </c>
      <c r="O385" s="1"/>
      <c r="P385" s="1"/>
      <c r="Q385" s="1"/>
      <c r="R385" s="6" t="s">
        <v>781</v>
      </c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216">
        <v>159</v>
      </c>
      <c r="B386" s="217">
        <v>44140</v>
      </c>
      <c r="C386" s="217"/>
      <c r="D386" s="218" t="s">
        <v>341</v>
      </c>
      <c r="E386" s="219" t="s">
        <v>620</v>
      </c>
      <c r="F386" s="189">
        <v>332.5</v>
      </c>
      <c r="G386" s="219"/>
      <c r="H386" s="219">
        <v>393</v>
      </c>
      <c r="I386" s="221">
        <v>406</v>
      </c>
      <c r="J386" s="191" t="s">
        <v>809</v>
      </c>
      <c r="K386" s="192">
        <f t="shared" si="47"/>
        <v>60.5</v>
      </c>
      <c r="L386" s="193">
        <f t="shared" si="48"/>
        <v>0.18195488721804512</v>
      </c>
      <c r="M386" s="188" t="s">
        <v>589</v>
      </c>
      <c r="N386" s="194">
        <v>44256</v>
      </c>
      <c r="O386" s="1"/>
      <c r="P386" s="1"/>
      <c r="Q386" s="1"/>
      <c r="R386" s="6" t="s">
        <v>781</v>
      </c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216">
        <v>160</v>
      </c>
      <c r="B387" s="217">
        <v>44141</v>
      </c>
      <c r="C387" s="217"/>
      <c r="D387" s="218" t="s">
        <v>480</v>
      </c>
      <c r="E387" s="219" t="s">
        <v>620</v>
      </c>
      <c r="F387" s="189">
        <v>231</v>
      </c>
      <c r="G387" s="219"/>
      <c r="H387" s="219">
        <v>281</v>
      </c>
      <c r="I387" s="221">
        <v>281</v>
      </c>
      <c r="J387" s="191" t="s">
        <v>678</v>
      </c>
      <c r="K387" s="192">
        <f t="shared" si="47"/>
        <v>50</v>
      </c>
      <c r="L387" s="193">
        <f t="shared" si="48"/>
        <v>0.21645021645021645</v>
      </c>
      <c r="M387" s="188" t="s">
        <v>589</v>
      </c>
      <c r="N387" s="194">
        <v>44358</v>
      </c>
      <c r="O387" s="1"/>
      <c r="P387" s="1"/>
      <c r="Q387" s="1"/>
      <c r="R387" s="6" t="s">
        <v>781</v>
      </c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242">
        <v>161</v>
      </c>
      <c r="B388" s="235">
        <v>44187</v>
      </c>
      <c r="C388" s="235"/>
      <c r="D388" s="236" t="s">
        <v>453</v>
      </c>
      <c r="E388" s="53" t="s">
        <v>620</v>
      </c>
      <c r="F388" s="237" t="s">
        <v>810</v>
      </c>
      <c r="G388" s="53"/>
      <c r="H388" s="53"/>
      <c r="I388" s="238">
        <v>239</v>
      </c>
      <c r="J388" s="234" t="s">
        <v>592</v>
      </c>
      <c r="K388" s="234"/>
      <c r="L388" s="239"/>
      <c r="M388" s="240"/>
      <c r="N388" s="241"/>
      <c r="O388" s="1"/>
      <c r="P388" s="1"/>
      <c r="Q388" s="1"/>
      <c r="R388" s="6" t="s">
        <v>781</v>
      </c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216">
        <v>162</v>
      </c>
      <c r="B389" s="217">
        <v>44258</v>
      </c>
      <c r="C389" s="217"/>
      <c r="D389" s="218" t="s">
        <v>806</v>
      </c>
      <c r="E389" s="219" t="s">
        <v>620</v>
      </c>
      <c r="F389" s="189">
        <v>495</v>
      </c>
      <c r="G389" s="219"/>
      <c r="H389" s="219">
        <v>595</v>
      </c>
      <c r="I389" s="221">
        <v>590</v>
      </c>
      <c r="J389" s="191" t="s">
        <v>856</v>
      </c>
      <c r="K389" s="192">
        <f>H389-F389</f>
        <v>100</v>
      </c>
      <c r="L389" s="193">
        <f>K389/F389</f>
        <v>0.20202020202020202</v>
      </c>
      <c r="M389" s="188" t="s">
        <v>589</v>
      </c>
      <c r="N389" s="194">
        <v>44589</v>
      </c>
      <c r="O389" s="1"/>
      <c r="P389" s="1"/>
      <c r="R389" s="6" t="s">
        <v>781</v>
      </c>
    </row>
    <row r="390" spans="1:26" ht="12.75" customHeight="1">
      <c r="A390" s="216">
        <v>163</v>
      </c>
      <c r="B390" s="217">
        <v>44274</v>
      </c>
      <c r="C390" s="217"/>
      <c r="D390" s="218" t="s">
        <v>341</v>
      </c>
      <c r="E390" s="219" t="s">
        <v>620</v>
      </c>
      <c r="F390" s="189">
        <v>355</v>
      </c>
      <c r="G390" s="219"/>
      <c r="H390" s="219">
        <v>422.5</v>
      </c>
      <c r="I390" s="221">
        <v>420</v>
      </c>
      <c r="J390" s="191" t="s">
        <v>811</v>
      </c>
      <c r="K390" s="192">
        <f>H390-F390</f>
        <v>67.5</v>
      </c>
      <c r="L390" s="193">
        <f>K390/F390</f>
        <v>0.19014084507042253</v>
      </c>
      <c r="M390" s="188" t="s">
        <v>589</v>
      </c>
      <c r="N390" s="194">
        <v>44361</v>
      </c>
      <c r="O390" s="1"/>
      <c r="R390" s="243" t="s">
        <v>781</v>
      </c>
    </row>
    <row r="391" spans="1:26" ht="12.75" customHeight="1">
      <c r="A391" s="216">
        <v>164</v>
      </c>
      <c r="B391" s="217">
        <v>44295</v>
      </c>
      <c r="C391" s="217"/>
      <c r="D391" s="218" t="s">
        <v>812</v>
      </c>
      <c r="E391" s="219" t="s">
        <v>620</v>
      </c>
      <c r="F391" s="189">
        <v>555</v>
      </c>
      <c r="G391" s="219"/>
      <c r="H391" s="219">
        <v>663</v>
      </c>
      <c r="I391" s="221">
        <v>663</v>
      </c>
      <c r="J391" s="191" t="s">
        <v>813</v>
      </c>
      <c r="K391" s="192">
        <f>H391-F391</f>
        <v>108</v>
      </c>
      <c r="L391" s="193">
        <f>K391/F391</f>
        <v>0.19459459459459461</v>
      </c>
      <c r="M391" s="188" t="s">
        <v>589</v>
      </c>
      <c r="N391" s="194">
        <v>44321</v>
      </c>
      <c r="O391" s="1"/>
      <c r="P391" s="1"/>
      <c r="Q391" s="1"/>
      <c r="R391" s="243" t="s">
        <v>781</v>
      </c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216">
        <v>165</v>
      </c>
      <c r="B392" s="217">
        <v>44308</v>
      </c>
      <c r="C392" s="217"/>
      <c r="D392" s="218" t="s">
        <v>374</v>
      </c>
      <c r="E392" s="219" t="s">
        <v>620</v>
      </c>
      <c r="F392" s="189">
        <v>126.5</v>
      </c>
      <c r="G392" s="219"/>
      <c r="H392" s="219">
        <v>155</v>
      </c>
      <c r="I392" s="221">
        <v>155</v>
      </c>
      <c r="J392" s="191" t="s">
        <v>678</v>
      </c>
      <c r="K392" s="192">
        <f>H392-F392</f>
        <v>28.5</v>
      </c>
      <c r="L392" s="193">
        <f>K392/F392</f>
        <v>0.22529644268774704</v>
      </c>
      <c r="M392" s="188" t="s">
        <v>589</v>
      </c>
      <c r="N392" s="194">
        <v>44362</v>
      </c>
      <c r="O392" s="1"/>
      <c r="R392" s="243" t="s">
        <v>781</v>
      </c>
    </row>
    <row r="393" spans="1:26" ht="12.75" customHeight="1">
      <c r="A393" s="286">
        <v>166</v>
      </c>
      <c r="B393" s="287">
        <v>44368</v>
      </c>
      <c r="C393" s="287"/>
      <c r="D393" s="288" t="s">
        <v>392</v>
      </c>
      <c r="E393" s="289" t="s">
        <v>620</v>
      </c>
      <c r="F393" s="290">
        <v>287.5</v>
      </c>
      <c r="G393" s="289"/>
      <c r="H393" s="289">
        <v>245</v>
      </c>
      <c r="I393" s="291">
        <v>344</v>
      </c>
      <c r="J393" s="201" t="s">
        <v>849</v>
      </c>
      <c r="K393" s="202">
        <f>H393-F393</f>
        <v>-42.5</v>
      </c>
      <c r="L393" s="203">
        <f>K393/F393</f>
        <v>-0.14782608695652175</v>
      </c>
      <c r="M393" s="199" t="s">
        <v>601</v>
      </c>
      <c r="N393" s="196">
        <v>44508</v>
      </c>
      <c r="O393" s="1"/>
      <c r="R393" s="243" t="s">
        <v>781</v>
      </c>
    </row>
    <row r="394" spans="1:26" ht="12.75" customHeight="1">
      <c r="A394" s="242">
        <v>167</v>
      </c>
      <c r="B394" s="235">
        <v>44368</v>
      </c>
      <c r="C394" s="235"/>
      <c r="D394" s="236" t="s">
        <v>480</v>
      </c>
      <c r="E394" s="53" t="s">
        <v>620</v>
      </c>
      <c r="F394" s="237" t="s">
        <v>814</v>
      </c>
      <c r="G394" s="53"/>
      <c r="H394" s="53"/>
      <c r="I394" s="238">
        <v>320</v>
      </c>
      <c r="J394" s="234" t="s">
        <v>592</v>
      </c>
      <c r="K394" s="242"/>
      <c r="L394" s="235"/>
      <c r="M394" s="235"/>
      <c r="N394" s="236"/>
      <c r="O394" s="41"/>
      <c r="R394" s="243" t="s">
        <v>781</v>
      </c>
    </row>
    <row r="395" spans="1:26" ht="12.75" customHeight="1">
      <c r="A395" s="216">
        <v>168</v>
      </c>
      <c r="B395" s="217">
        <v>44406</v>
      </c>
      <c r="C395" s="217"/>
      <c r="D395" s="218" t="s">
        <v>374</v>
      </c>
      <c r="E395" s="219" t="s">
        <v>620</v>
      </c>
      <c r="F395" s="189">
        <v>162.5</v>
      </c>
      <c r="G395" s="219"/>
      <c r="H395" s="219">
        <v>200</v>
      </c>
      <c r="I395" s="221">
        <v>200</v>
      </c>
      <c r="J395" s="191" t="s">
        <v>678</v>
      </c>
      <c r="K395" s="192">
        <f>H395-F395</f>
        <v>37.5</v>
      </c>
      <c r="L395" s="193">
        <f>K395/F395</f>
        <v>0.23076923076923078</v>
      </c>
      <c r="M395" s="188" t="s">
        <v>589</v>
      </c>
      <c r="N395" s="194">
        <v>44571</v>
      </c>
      <c r="O395" s="1"/>
      <c r="R395" s="243" t="s">
        <v>781</v>
      </c>
    </row>
    <row r="396" spans="1:26" ht="12.75" customHeight="1">
      <c r="A396" s="216">
        <v>169</v>
      </c>
      <c r="B396" s="217">
        <v>44462</v>
      </c>
      <c r="C396" s="217"/>
      <c r="D396" s="218" t="s">
        <v>819</v>
      </c>
      <c r="E396" s="219" t="s">
        <v>620</v>
      </c>
      <c r="F396" s="189">
        <v>1235</v>
      </c>
      <c r="G396" s="219"/>
      <c r="H396" s="219">
        <v>1505</v>
      </c>
      <c r="I396" s="221">
        <v>1500</v>
      </c>
      <c r="J396" s="191" t="s">
        <v>678</v>
      </c>
      <c r="K396" s="192">
        <f>H396-F396</f>
        <v>270</v>
      </c>
      <c r="L396" s="193">
        <f>K396/F396</f>
        <v>0.21862348178137653</v>
      </c>
      <c r="M396" s="188" t="s">
        <v>589</v>
      </c>
      <c r="N396" s="194">
        <v>44564</v>
      </c>
      <c r="O396" s="1"/>
      <c r="R396" s="243" t="s">
        <v>781</v>
      </c>
    </row>
    <row r="397" spans="1:26" ht="12.75" customHeight="1">
      <c r="A397" s="258">
        <v>170</v>
      </c>
      <c r="B397" s="259">
        <v>44480</v>
      </c>
      <c r="C397" s="259"/>
      <c r="D397" s="260" t="s">
        <v>821</v>
      </c>
      <c r="E397" s="261" t="s">
        <v>620</v>
      </c>
      <c r="F397" s="262" t="s">
        <v>826</v>
      </c>
      <c r="G397" s="261"/>
      <c r="H397" s="261"/>
      <c r="I397" s="261">
        <v>145</v>
      </c>
      <c r="J397" s="263" t="s">
        <v>592</v>
      </c>
      <c r="K397" s="258"/>
      <c r="L397" s="259"/>
      <c r="M397" s="259"/>
      <c r="N397" s="260"/>
      <c r="O397" s="41"/>
      <c r="R397" s="243" t="s">
        <v>781</v>
      </c>
    </row>
    <row r="398" spans="1:26" ht="12.75" customHeight="1">
      <c r="A398" s="264">
        <v>171</v>
      </c>
      <c r="B398" s="265">
        <v>44481</v>
      </c>
      <c r="C398" s="265"/>
      <c r="D398" s="266" t="s">
        <v>260</v>
      </c>
      <c r="E398" s="267" t="s">
        <v>620</v>
      </c>
      <c r="F398" s="268" t="s">
        <v>823</v>
      </c>
      <c r="G398" s="267"/>
      <c r="H398" s="267"/>
      <c r="I398" s="267">
        <v>380</v>
      </c>
      <c r="J398" s="269" t="s">
        <v>592</v>
      </c>
      <c r="K398" s="264"/>
      <c r="L398" s="265"/>
      <c r="M398" s="265"/>
      <c r="N398" s="266"/>
      <c r="O398" s="41"/>
      <c r="R398" s="243" t="s">
        <v>781</v>
      </c>
    </row>
    <row r="399" spans="1:26" ht="12.75" customHeight="1">
      <c r="A399" s="264">
        <v>172</v>
      </c>
      <c r="B399" s="265">
        <v>44481</v>
      </c>
      <c r="C399" s="265"/>
      <c r="D399" s="266" t="s">
        <v>400</v>
      </c>
      <c r="E399" s="267" t="s">
        <v>620</v>
      </c>
      <c r="F399" s="268" t="s">
        <v>824</v>
      </c>
      <c r="G399" s="267"/>
      <c r="H399" s="267"/>
      <c r="I399" s="267">
        <v>56</v>
      </c>
      <c r="J399" s="269" t="s">
        <v>592</v>
      </c>
      <c r="K399" s="264"/>
      <c r="L399" s="265"/>
      <c r="M399" s="265"/>
      <c r="N399" s="266"/>
      <c r="O399" s="41"/>
      <c r="R399" s="243"/>
    </row>
    <row r="400" spans="1:26" ht="12.75" customHeight="1">
      <c r="A400" s="216">
        <v>173</v>
      </c>
      <c r="B400" s="217">
        <v>44551</v>
      </c>
      <c r="C400" s="217"/>
      <c r="D400" s="218" t="s">
        <v>118</v>
      </c>
      <c r="E400" s="219" t="s">
        <v>620</v>
      </c>
      <c r="F400" s="189">
        <v>2300</v>
      </c>
      <c r="G400" s="219"/>
      <c r="H400" s="219">
        <f>(2820+2200)/2</f>
        <v>2510</v>
      </c>
      <c r="I400" s="221">
        <v>3000</v>
      </c>
      <c r="J400" s="191" t="s">
        <v>1259</v>
      </c>
      <c r="K400" s="192">
        <f>H400-F400</f>
        <v>210</v>
      </c>
      <c r="L400" s="193">
        <f>K400/F400</f>
        <v>9.1304347826086957E-2</v>
      </c>
      <c r="M400" s="188" t="s">
        <v>589</v>
      </c>
      <c r="N400" s="194">
        <v>44649</v>
      </c>
      <c r="O400" s="1"/>
      <c r="R400" s="243"/>
    </row>
    <row r="401" spans="1:18" ht="12.75" customHeight="1">
      <c r="A401" s="270">
        <v>174</v>
      </c>
      <c r="B401" s="265">
        <v>44606</v>
      </c>
      <c r="C401" s="270"/>
      <c r="D401" s="270" t="s">
        <v>426</v>
      </c>
      <c r="E401" s="267" t="s">
        <v>620</v>
      </c>
      <c r="F401" s="267" t="s">
        <v>863</v>
      </c>
      <c r="G401" s="267"/>
      <c r="H401" s="267"/>
      <c r="I401" s="267">
        <v>764</v>
      </c>
      <c r="J401" s="267" t="s">
        <v>592</v>
      </c>
      <c r="K401" s="267"/>
      <c r="L401" s="267"/>
      <c r="M401" s="267"/>
      <c r="N401" s="270"/>
      <c r="O401" s="41"/>
      <c r="R401" s="243"/>
    </row>
    <row r="402" spans="1:18" ht="12.75" customHeight="1">
      <c r="A402" s="270">
        <v>175</v>
      </c>
      <c r="B402" s="265">
        <v>44613</v>
      </c>
      <c r="C402" s="270"/>
      <c r="D402" s="270" t="s">
        <v>819</v>
      </c>
      <c r="E402" s="267" t="s">
        <v>620</v>
      </c>
      <c r="F402" s="267" t="s">
        <v>866</v>
      </c>
      <c r="G402" s="267"/>
      <c r="H402" s="267"/>
      <c r="I402" s="267">
        <v>1510</v>
      </c>
      <c r="J402" s="267" t="s">
        <v>592</v>
      </c>
      <c r="K402" s="267"/>
      <c r="L402" s="267"/>
      <c r="M402" s="267"/>
      <c r="N402" s="270"/>
      <c r="O402" s="41"/>
      <c r="R402" s="243"/>
    </row>
    <row r="403" spans="1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243"/>
    </row>
    <row r="404" spans="1:18" ht="12.75" customHeight="1">
      <c r="A404" s="242"/>
      <c r="B404" s="244" t="s">
        <v>815</v>
      </c>
      <c r="F404" s="56"/>
      <c r="G404" s="56"/>
      <c r="H404" s="56"/>
      <c r="I404" s="56"/>
      <c r="J404" s="41"/>
      <c r="K404" s="56"/>
      <c r="L404" s="56"/>
      <c r="M404" s="56"/>
      <c r="O404" s="41"/>
      <c r="R404" s="243"/>
    </row>
    <row r="405" spans="1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1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1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1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1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1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1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1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1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1:18" ht="12.75" customHeight="1">
      <c r="A414" s="245"/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1:18" ht="12.75" customHeight="1">
      <c r="A415" s="245"/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1:18" ht="12.75" customHeight="1">
      <c r="A416" s="53"/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2.7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  <row r="536" spans="6:18" ht="12.75" customHeight="1">
      <c r="F536" s="56"/>
      <c r="G536" s="56"/>
      <c r="H536" s="56"/>
      <c r="I536" s="56"/>
      <c r="J536" s="41"/>
      <c r="K536" s="56"/>
      <c r="L536" s="56"/>
      <c r="M536" s="56"/>
      <c r="O536" s="41"/>
      <c r="R536" s="56"/>
    </row>
    <row r="537" spans="6:18" ht="12.75" customHeight="1">
      <c r="F537" s="56"/>
      <c r="G537" s="56"/>
      <c r="H537" s="56"/>
      <c r="I537" s="56"/>
      <c r="J537" s="41"/>
      <c r="K537" s="56"/>
      <c r="L537" s="56"/>
      <c r="M537" s="56"/>
      <c r="O537" s="41"/>
      <c r="R537" s="56"/>
    </row>
    <row r="538" spans="6:18" ht="12.75" customHeight="1">
      <c r="F538" s="56"/>
      <c r="G538" s="56"/>
      <c r="H538" s="56"/>
      <c r="I538" s="56"/>
      <c r="J538" s="41"/>
      <c r="K538" s="56"/>
      <c r="L538" s="56"/>
      <c r="M538" s="56"/>
      <c r="O538" s="41"/>
      <c r="R538" s="56"/>
    </row>
    <row r="539" spans="6:18" ht="12.75" customHeight="1">
      <c r="F539" s="56"/>
      <c r="G539" s="56"/>
      <c r="H539" s="56"/>
      <c r="I539" s="56"/>
      <c r="J539" s="41"/>
      <c r="K539" s="56"/>
      <c r="L539" s="56"/>
      <c r="M539" s="56"/>
      <c r="O539" s="41"/>
      <c r="R539" s="56"/>
    </row>
    <row r="540" spans="6:18" ht="12.75" customHeight="1">
      <c r="F540" s="56"/>
      <c r="G540" s="56"/>
      <c r="H540" s="56"/>
      <c r="I540" s="56"/>
      <c r="J540" s="41"/>
      <c r="K540" s="56"/>
      <c r="L540" s="56"/>
      <c r="M540" s="56"/>
      <c r="O540" s="41"/>
      <c r="R540" s="56"/>
    </row>
    <row r="541" spans="6:18" ht="12.75" customHeight="1">
      <c r="F541" s="56"/>
      <c r="G541" s="56"/>
      <c r="H541" s="56"/>
      <c r="I541" s="56"/>
      <c r="J541" s="41"/>
      <c r="K541" s="56"/>
      <c r="L541" s="56"/>
      <c r="M541" s="56"/>
      <c r="O541" s="41"/>
      <c r="R541" s="56"/>
    </row>
    <row r="542" spans="6:18" ht="12.75" customHeight="1">
      <c r="F542" s="56"/>
      <c r="G542" s="56"/>
      <c r="H542" s="56"/>
      <c r="I542" s="56"/>
      <c r="J542" s="41"/>
      <c r="K542" s="56"/>
      <c r="L542" s="56"/>
      <c r="M542" s="56"/>
      <c r="O542" s="41"/>
      <c r="R542" s="56"/>
    </row>
    <row r="543" spans="6:18" ht="12.75" customHeight="1">
      <c r="F543" s="56"/>
      <c r="G543" s="56"/>
      <c r="H543" s="56"/>
      <c r="I543" s="56"/>
      <c r="J543" s="41"/>
      <c r="K543" s="56"/>
      <c r="L543" s="56"/>
      <c r="M543" s="56"/>
      <c r="O543" s="41"/>
      <c r="R543" s="56"/>
    </row>
    <row r="544" spans="6:18" ht="12.75" customHeight="1">
      <c r="F544" s="56"/>
      <c r="G544" s="56"/>
      <c r="H544" s="56"/>
      <c r="I544" s="56"/>
      <c r="J544" s="41"/>
      <c r="K544" s="56"/>
      <c r="L544" s="56"/>
      <c r="M544" s="56"/>
      <c r="O544" s="41"/>
      <c r="R544" s="56"/>
    </row>
    <row r="545" spans="6:18" ht="12.75" customHeight="1">
      <c r="F545" s="56"/>
      <c r="G545" s="56"/>
      <c r="H545" s="56"/>
      <c r="I545" s="56"/>
      <c r="J545" s="41"/>
      <c r="K545" s="56"/>
      <c r="L545" s="56"/>
      <c r="M545" s="56"/>
      <c r="O545" s="41"/>
      <c r="R545" s="56"/>
    </row>
    <row r="546" spans="6:18" ht="12.75" customHeight="1">
      <c r="F546" s="56"/>
      <c r="G546" s="56"/>
      <c r="H546" s="56"/>
      <c r="I546" s="56"/>
      <c r="J546" s="41"/>
      <c r="K546" s="56"/>
      <c r="L546" s="56"/>
      <c r="M546" s="56"/>
      <c r="O546" s="41"/>
      <c r="R546" s="56"/>
    </row>
    <row r="547" spans="6:18" ht="12.75" customHeight="1">
      <c r="F547" s="56"/>
      <c r="G547" s="56"/>
      <c r="H547" s="56"/>
      <c r="I547" s="56"/>
      <c r="J547" s="41"/>
      <c r="K547" s="56"/>
      <c r="L547" s="56"/>
      <c r="M547" s="56"/>
      <c r="O547" s="41"/>
      <c r="R547" s="56"/>
    </row>
    <row r="548" spans="6:18" ht="12.75" customHeight="1">
      <c r="F548" s="56"/>
      <c r="G548" s="56"/>
      <c r="H548" s="56"/>
      <c r="I548" s="56"/>
      <c r="J548" s="41"/>
      <c r="K548" s="56"/>
      <c r="L548" s="56"/>
      <c r="M548" s="56"/>
      <c r="O548" s="41"/>
      <c r="R548" s="56"/>
    </row>
    <row r="549" spans="6:18" ht="12.75" customHeight="1">
      <c r="F549" s="56"/>
      <c r="G549" s="56"/>
      <c r="H549" s="56"/>
      <c r="I549" s="56"/>
      <c r="J549" s="41"/>
      <c r="K549" s="56"/>
      <c r="L549" s="56"/>
      <c r="M549" s="56"/>
      <c r="O549" s="41"/>
      <c r="R549" s="56"/>
    </row>
    <row r="550" spans="6:18" ht="12.75" customHeight="1">
      <c r="F550" s="56"/>
      <c r="G550" s="56"/>
      <c r="H550" s="56"/>
      <c r="I550" s="56"/>
      <c r="J550" s="41"/>
      <c r="K550" s="56"/>
      <c r="L550" s="56"/>
      <c r="M550" s="56"/>
      <c r="O550" s="41"/>
      <c r="R550" s="56"/>
    </row>
    <row r="551" spans="6:18" ht="12.75" customHeight="1">
      <c r="F551" s="56"/>
      <c r="G551" s="56"/>
      <c r="H551" s="56"/>
      <c r="I551" s="56"/>
      <c r="J551" s="41"/>
      <c r="K551" s="56"/>
      <c r="L551" s="56"/>
      <c r="M551" s="56"/>
      <c r="O551" s="41"/>
      <c r="R551" s="56"/>
    </row>
    <row r="552" spans="6:18" ht="12.75" customHeight="1">
      <c r="F552" s="56"/>
      <c r="G552" s="56"/>
      <c r="H552" s="56"/>
      <c r="I552" s="56"/>
      <c r="J552" s="41"/>
      <c r="K552" s="56"/>
      <c r="L552" s="56"/>
      <c r="M552" s="56"/>
      <c r="O552" s="41"/>
      <c r="R552" s="56"/>
    </row>
    <row r="553" spans="6:18" ht="12.75" customHeight="1">
      <c r="F553" s="56"/>
      <c r="G553" s="56"/>
      <c r="H553" s="56"/>
      <c r="I553" s="56"/>
      <c r="J553" s="41"/>
      <c r="K553" s="56"/>
      <c r="L553" s="56"/>
      <c r="M553" s="56"/>
      <c r="O553" s="41"/>
      <c r="R553" s="56"/>
    </row>
    <row r="554" spans="6:18" ht="12.75" customHeight="1">
      <c r="F554" s="56"/>
      <c r="G554" s="56"/>
      <c r="H554" s="56"/>
      <c r="I554" s="56"/>
      <c r="J554" s="41"/>
      <c r="K554" s="56"/>
      <c r="L554" s="56"/>
      <c r="M554" s="56"/>
      <c r="O554" s="41"/>
      <c r="R554" s="56"/>
    </row>
    <row r="555" spans="6:18" ht="12.75" customHeight="1">
      <c r="F555" s="56"/>
      <c r="G555" s="56"/>
      <c r="H555" s="56"/>
      <c r="I555" s="56"/>
      <c r="J555" s="41"/>
      <c r="K555" s="56"/>
      <c r="L555" s="56"/>
      <c r="M555" s="56"/>
      <c r="O555" s="41"/>
      <c r="R555" s="56"/>
    </row>
    <row r="556" spans="6:18" ht="12.75" customHeight="1">
      <c r="F556" s="56"/>
      <c r="G556" s="56"/>
      <c r="H556" s="56"/>
      <c r="I556" s="56"/>
      <c r="J556" s="41"/>
      <c r="K556" s="56"/>
      <c r="L556" s="56"/>
      <c r="M556" s="56"/>
      <c r="O556" s="41"/>
      <c r="R556" s="56"/>
    </row>
    <row r="557" spans="6:18" ht="12.75" customHeight="1">
      <c r="F557" s="56"/>
      <c r="G557" s="56"/>
      <c r="H557" s="56"/>
      <c r="I557" s="56"/>
      <c r="J557" s="41"/>
      <c r="K557" s="56"/>
      <c r="L557" s="56"/>
      <c r="M557" s="56"/>
      <c r="O557" s="41"/>
      <c r="R557" s="56"/>
    </row>
    <row r="558" spans="6:18" ht="12.75" customHeight="1">
      <c r="F558" s="56"/>
      <c r="G558" s="56"/>
      <c r="H558" s="56"/>
      <c r="I558" s="56"/>
      <c r="J558" s="41"/>
      <c r="K558" s="56"/>
      <c r="L558" s="56"/>
      <c r="M558" s="56"/>
      <c r="O558" s="41"/>
      <c r="R558" s="56"/>
    </row>
    <row r="559" spans="6:18" ht="12.75" customHeight="1">
      <c r="F559" s="56"/>
      <c r="G559" s="56"/>
      <c r="H559" s="56"/>
      <c r="I559" s="56"/>
      <c r="J559" s="41"/>
      <c r="K559" s="56"/>
      <c r="L559" s="56"/>
      <c r="M559" s="56"/>
      <c r="O559" s="41"/>
      <c r="R559" s="56"/>
    </row>
    <row r="560" spans="6:18" ht="12.75" customHeight="1">
      <c r="F560" s="56"/>
      <c r="G560" s="56"/>
      <c r="H560" s="56"/>
      <c r="I560" s="56"/>
      <c r="J560" s="41"/>
      <c r="K560" s="56"/>
      <c r="L560" s="56"/>
      <c r="M560" s="56"/>
      <c r="O560" s="41"/>
      <c r="R560" s="56"/>
    </row>
    <row r="561" spans="6:18" ht="12.75" customHeight="1">
      <c r="F561" s="56"/>
      <c r="G561" s="56"/>
      <c r="H561" s="56"/>
      <c r="I561" s="56"/>
      <c r="J561" s="41"/>
      <c r="K561" s="56"/>
      <c r="L561" s="56"/>
      <c r="M561" s="56"/>
      <c r="O561" s="41"/>
      <c r="R561" s="56"/>
    </row>
    <row r="562" spans="6:18" ht="12.75" customHeight="1">
      <c r="F562" s="56"/>
      <c r="G562" s="56"/>
      <c r="H562" s="56"/>
      <c r="I562" s="56"/>
      <c r="J562" s="41"/>
      <c r="K562" s="56"/>
      <c r="L562" s="56"/>
      <c r="M562" s="56"/>
      <c r="O562" s="41"/>
      <c r="R562" s="56"/>
    </row>
    <row r="563" spans="6:18" ht="12.75" customHeight="1">
      <c r="F563" s="56"/>
      <c r="G563" s="56"/>
      <c r="H563" s="56"/>
      <c r="I563" s="56"/>
      <c r="J563" s="41"/>
      <c r="K563" s="56"/>
      <c r="L563" s="56"/>
      <c r="M563" s="56"/>
      <c r="O563" s="41"/>
      <c r="R563" s="56"/>
    </row>
    <row r="564" spans="6:18" ht="12.75" customHeight="1">
      <c r="F564" s="56"/>
      <c r="G564" s="56"/>
      <c r="H564" s="56"/>
      <c r="I564" s="56"/>
      <c r="J564" s="41"/>
      <c r="K564" s="56"/>
      <c r="L564" s="56"/>
      <c r="M564" s="56"/>
      <c r="O564" s="41"/>
      <c r="R564" s="56"/>
    </row>
    <row r="565" spans="6:18" ht="12.75" customHeight="1">
      <c r="F565" s="56"/>
      <c r="G565" s="56"/>
      <c r="H565" s="56"/>
      <c r="I565" s="56"/>
      <c r="J565" s="41"/>
      <c r="K565" s="56"/>
      <c r="L565" s="56"/>
      <c r="M565" s="56"/>
      <c r="O565" s="41"/>
      <c r="R565" s="56"/>
    </row>
    <row r="566" spans="6:18" ht="12.75" customHeight="1">
      <c r="F566" s="56"/>
      <c r="G566" s="56"/>
      <c r="H566" s="56"/>
      <c r="I566" s="56"/>
      <c r="J566" s="41"/>
      <c r="K566" s="56"/>
      <c r="L566" s="56"/>
      <c r="M566" s="56"/>
      <c r="O566" s="41"/>
      <c r="R566" s="56"/>
    </row>
    <row r="567" spans="6:18" ht="12.75" customHeight="1">
      <c r="F567" s="56"/>
      <c r="G567" s="56"/>
      <c r="H567" s="56"/>
      <c r="I567" s="56"/>
      <c r="J567" s="41"/>
      <c r="K567" s="56"/>
      <c r="L567" s="56"/>
      <c r="M567" s="56"/>
      <c r="O567" s="41"/>
      <c r="R567" s="56"/>
    </row>
    <row r="568" spans="6:18" ht="12.75" customHeight="1">
      <c r="F568" s="56"/>
      <c r="G568" s="56"/>
      <c r="H568" s="56"/>
      <c r="I568" s="56"/>
      <c r="J568" s="41"/>
      <c r="K568" s="56"/>
      <c r="L568" s="56"/>
      <c r="M568" s="56"/>
      <c r="O568" s="41"/>
      <c r="R568" s="56"/>
    </row>
    <row r="569" spans="6:18" ht="12.75" customHeight="1">
      <c r="F569" s="56"/>
      <c r="G569" s="56"/>
      <c r="H569" s="56"/>
      <c r="I569" s="56"/>
      <c r="J569" s="41"/>
      <c r="K569" s="56"/>
      <c r="L569" s="56"/>
      <c r="M569" s="56"/>
      <c r="O569" s="41"/>
      <c r="R569" s="56"/>
    </row>
    <row r="570" spans="6:18" ht="12.75" customHeight="1">
      <c r="F570" s="56"/>
      <c r="G570" s="56"/>
      <c r="H570" s="56"/>
      <c r="I570" s="56"/>
      <c r="J570" s="41"/>
      <c r="K570" s="56"/>
      <c r="L570" s="56"/>
      <c r="M570" s="56"/>
      <c r="O570" s="41"/>
      <c r="R570" s="56"/>
    </row>
    <row r="571" spans="6:18" ht="12.75" customHeight="1">
      <c r="F571" s="56"/>
      <c r="G571" s="56"/>
      <c r="H571" s="56"/>
      <c r="I571" s="56"/>
      <c r="J571" s="41"/>
      <c r="K571" s="56"/>
      <c r="L571" s="56"/>
      <c r="M571" s="56"/>
      <c r="O571" s="41"/>
      <c r="R571" s="56"/>
    </row>
    <row r="572" spans="6:18" ht="12.75" customHeight="1">
      <c r="F572" s="56"/>
      <c r="G572" s="56"/>
      <c r="H572" s="56"/>
      <c r="I572" s="56"/>
      <c r="J572" s="41"/>
      <c r="K572" s="56"/>
      <c r="L572" s="56"/>
      <c r="M572" s="56"/>
      <c r="O572" s="41"/>
      <c r="R572" s="56"/>
    </row>
    <row r="573" spans="6:18" ht="12.75" customHeight="1">
      <c r="F573" s="56"/>
      <c r="G573" s="56"/>
      <c r="H573" s="56"/>
      <c r="I573" s="56"/>
      <c r="J573" s="41"/>
      <c r="K573" s="56"/>
      <c r="L573" s="56"/>
      <c r="M573" s="56"/>
      <c r="O573" s="41"/>
      <c r="R573" s="56"/>
    </row>
    <row r="574" spans="6:18" ht="12.75" customHeight="1">
      <c r="F574" s="56"/>
      <c r="G574" s="56"/>
      <c r="H574" s="56"/>
      <c r="I574" s="56"/>
      <c r="J574" s="41"/>
      <c r="K574" s="56"/>
      <c r="L574" s="56"/>
      <c r="M574" s="56"/>
      <c r="O574" s="41"/>
      <c r="R574" s="56"/>
    </row>
    <row r="575" spans="6:18" ht="12.75" customHeight="1">
      <c r="F575" s="56"/>
      <c r="G575" s="56"/>
      <c r="H575" s="56"/>
      <c r="I575" s="56"/>
      <c r="J575" s="41"/>
      <c r="K575" s="56"/>
      <c r="L575" s="56"/>
      <c r="M575" s="56"/>
      <c r="O575" s="41"/>
      <c r="R575" s="56"/>
    </row>
    <row r="576" spans="6:18" ht="12.75" customHeight="1">
      <c r="F576" s="56"/>
      <c r="G576" s="56"/>
      <c r="H576" s="56"/>
      <c r="I576" s="56"/>
      <c r="J576" s="41"/>
      <c r="K576" s="56"/>
      <c r="L576" s="56"/>
      <c r="M576" s="56"/>
      <c r="O576" s="41"/>
      <c r="R576" s="56"/>
    </row>
    <row r="577" spans="6:18" ht="12.75" customHeight="1">
      <c r="F577" s="56"/>
      <c r="G577" s="56"/>
      <c r="H577" s="56"/>
      <c r="I577" s="56"/>
      <c r="J577" s="41"/>
      <c r="K577" s="56"/>
      <c r="L577" s="56"/>
      <c r="M577" s="56"/>
      <c r="O577" s="41"/>
      <c r="R577" s="56"/>
    </row>
    <row r="578" spans="6:18" ht="12.75" customHeight="1">
      <c r="F578" s="56"/>
      <c r="G578" s="56"/>
      <c r="H578" s="56"/>
      <c r="I578" s="56"/>
      <c r="J578" s="41"/>
      <c r="K578" s="56"/>
      <c r="L578" s="56"/>
      <c r="M578" s="56"/>
      <c r="O578" s="41"/>
      <c r="R578" s="56"/>
    </row>
    <row r="579" spans="6:18" ht="12.75" customHeight="1">
      <c r="F579" s="56"/>
      <c r="G579" s="56"/>
      <c r="H579" s="56"/>
      <c r="I579" s="56"/>
      <c r="J579" s="41"/>
      <c r="K579" s="56"/>
      <c r="L579" s="56"/>
      <c r="M579" s="56"/>
      <c r="O579" s="41"/>
      <c r="R579" s="56"/>
    </row>
    <row r="580" spans="6:18" ht="12.75" customHeight="1">
      <c r="F580" s="56"/>
      <c r="G580" s="56"/>
      <c r="H580" s="56"/>
      <c r="I580" s="56"/>
      <c r="J580" s="41"/>
      <c r="K580" s="56"/>
      <c r="L580" s="56"/>
      <c r="M580" s="56"/>
      <c r="O580" s="41"/>
      <c r="R580" s="56"/>
    </row>
    <row r="581" spans="6:18" ht="12.75" customHeight="1">
      <c r="F581" s="56"/>
      <c r="G581" s="56"/>
      <c r="H581" s="56"/>
      <c r="I581" s="56"/>
      <c r="J581" s="41"/>
      <c r="K581" s="56"/>
      <c r="L581" s="56"/>
      <c r="M581" s="56"/>
      <c r="O581" s="41"/>
      <c r="R581" s="56"/>
    </row>
    <row r="582" spans="6:18" ht="12.75" customHeight="1">
      <c r="F582" s="56"/>
      <c r="G582" s="56"/>
      <c r="H582" s="56"/>
      <c r="I582" s="56"/>
      <c r="J582" s="41"/>
      <c r="K582" s="56"/>
      <c r="L582" s="56"/>
      <c r="M582" s="56"/>
      <c r="O582" s="41"/>
      <c r="R582" s="56"/>
    </row>
    <row r="583" spans="6:18" ht="12.75" customHeight="1">
      <c r="F583" s="56"/>
      <c r="G583" s="56"/>
      <c r="H583" s="56"/>
      <c r="I583" s="56"/>
      <c r="J583" s="41"/>
      <c r="K583" s="56"/>
      <c r="L583" s="56"/>
      <c r="M583" s="56"/>
      <c r="O583" s="41"/>
      <c r="R583" s="56"/>
    </row>
    <row r="584" spans="6:18" ht="12.75" customHeight="1">
      <c r="F584" s="56"/>
      <c r="G584" s="56"/>
      <c r="H584" s="56"/>
      <c r="I584" s="56"/>
      <c r="J584" s="41"/>
      <c r="K584" s="56"/>
      <c r="L584" s="56"/>
      <c r="M584" s="56"/>
      <c r="O584" s="41"/>
      <c r="R584" s="56"/>
    </row>
    <row r="585" spans="6:18" ht="12.75" customHeight="1">
      <c r="F585" s="56"/>
      <c r="G585" s="56"/>
      <c r="H585" s="56"/>
      <c r="I585" s="56"/>
      <c r="J585" s="41"/>
      <c r="K585" s="56"/>
      <c r="L585" s="56"/>
      <c r="M585" s="56"/>
      <c r="O585" s="41"/>
      <c r="R585" s="56"/>
    </row>
    <row r="586" spans="6:18" ht="12.75" customHeight="1">
      <c r="F586" s="56"/>
      <c r="G586" s="56"/>
      <c r="H586" s="56"/>
      <c r="I586" s="56"/>
      <c r="J586" s="41"/>
      <c r="K586" s="56"/>
      <c r="L586" s="56"/>
      <c r="M586" s="56"/>
      <c r="O586" s="41"/>
      <c r="R586" s="56"/>
    </row>
    <row r="587" spans="6:18" ht="12.75" customHeight="1">
      <c r="F587" s="56"/>
      <c r="G587" s="56"/>
      <c r="H587" s="56"/>
      <c r="I587" s="56"/>
      <c r="J587" s="41"/>
      <c r="K587" s="56"/>
      <c r="L587" s="56"/>
      <c r="M587" s="56"/>
      <c r="O587" s="41"/>
      <c r="R587" s="56"/>
    </row>
    <row r="588" spans="6:18" ht="12.75" customHeight="1">
      <c r="F588" s="56"/>
      <c r="G588" s="56"/>
      <c r="H588" s="56"/>
      <c r="I588" s="56"/>
      <c r="J588" s="41"/>
      <c r="K588" s="56"/>
      <c r="L588" s="56"/>
      <c r="M588" s="56"/>
      <c r="O588" s="41"/>
      <c r="R588" s="56"/>
    </row>
    <row r="589" spans="6:18" ht="12.75" customHeight="1">
      <c r="F589" s="56"/>
      <c r="G589" s="56"/>
      <c r="H589" s="56"/>
      <c r="I589" s="56"/>
      <c r="J589" s="41"/>
      <c r="K589" s="56"/>
      <c r="L589" s="56"/>
      <c r="M589" s="56"/>
      <c r="O589" s="41"/>
      <c r="R589" s="56"/>
    </row>
  </sheetData>
  <autoFilter ref="R1:R412"/>
  <mergeCells count="6">
    <mergeCell ref="P118:P119"/>
    <mergeCell ref="J118:J119"/>
    <mergeCell ref="A118:A119"/>
    <mergeCell ref="B118:B119"/>
    <mergeCell ref="M118:M119"/>
    <mergeCell ref="O118:O119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2022-03-30T02:34:59Z</dcterms:modified>
</cp:coreProperties>
</file>