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F&amp;O)'!$R$1:$R$372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71" i="6"/>
  <c r="M171" s="1"/>
  <c r="L118"/>
  <c r="K118"/>
  <c r="L68"/>
  <c r="K68"/>
  <c r="L31"/>
  <c r="M31" s="1"/>
  <c r="K31"/>
  <c r="L66"/>
  <c r="K66"/>
  <c r="L28"/>
  <c r="K28"/>
  <c r="M28" l="1"/>
  <c r="M118"/>
  <c r="M68"/>
  <c r="M66"/>
  <c r="L34"/>
  <c r="K34"/>
  <c r="L67"/>
  <c r="K67"/>
  <c r="L65"/>
  <c r="M65" s="1"/>
  <c r="L64"/>
  <c r="K65"/>
  <c r="K64"/>
  <c r="M126"/>
  <c r="L126"/>
  <c r="K126"/>
  <c r="L125"/>
  <c r="K125"/>
  <c r="L122"/>
  <c r="K122"/>
  <c r="L124"/>
  <c r="K124"/>
  <c r="M64" l="1"/>
  <c r="M67"/>
  <c r="M124"/>
  <c r="M122"/>
  <c r="M34"/>
  <c r="M125"/>
  <c r="L123"/>
  <c r="M123" s="1"/>
  <c r="K123"/>
  <c r="L121"/>
  <c r="K121"/>
  <c r="L116"/>
  <c r="M116" s="1"/>
  <c r="K116"/>
  <c r="L62"/>
  <c r="K62"/>
  <c r="L26"/>
  <c r="K26"/>
  <c r="L21"/>
  <c r="K21"/>
  <c r="H27"/>
  <c r="M26" l="1"/>
  <c r="M121"/>
  <c r="M21"/>
  <c r="M62"/>
  <c r="L58" l="1"/>
  <c r="K58"/>
  <c r="M58" l="1"/>
  <c r="K168"/>
  <c r="M168" s="1"/>
  <c r="K169"/>
  <c r="M169" s="1"/>
  <c r="L119"/>
  <c r="K119"/>
  <c r="L117"/>
  <c r="K117"/>
  <c r="L13"/>
  <c r="K13"/>
  <c r="M13" l="1"/>
  <c r="M119"/>
  <c r="M117"/>
  <c r="L113"/>
  <c r="K113"/>
  <c r="L120"/>
  <c r="K120"/>
  <c r="K167"/>
  <c r="M167" s="1"/>
  <c r="K166"/>
  <c r="M166" s="1"/>
  <c r="M120" l="1"/>
  <c r="M113"/>
  <c r="L115"/>
  <c r="K115"/>
  <c r="L111"/>
  <c r="K111"/>
  <c r="K165"/>
  <c r="M165" s="1"/>
  <c r="L59"/>
  <c r="K59"/>
  <c r="L27"/>
  <c r="K27"/>
  <c r="L108"/>
  <c r="K108"/>
  <c r="L114"/>
  <c r="K114"/>
  <c r="L112"/>
  <c r="K112"/>
  <c r="L110"/>
  <c r="K110"/>
  <c r="L53"/>
  <c r="K53"/>
  <c r="L23"/>
  <c r="K23"/>
  <c r="L25"/>
  <c r="H10"/>
  <c r="K157"/>
  <c r="M157" s="1"/>
  <c r="L109"/>
  <c r="K109"/>
  <c r="L104"/>
  <c r="K104"/>
  <c r="L97"/>
  <c r="K97"/>
  <c r="L101"/>
  <c r="K101"/>
  <c r="L56"/>
  <c r="K56"/>
  <c r="L52"/>
  <c r="K52"/>
  <c r="L48"/>
  <c r="K48"/>
  <c r="L57"/>
  <c r="K57"/>
  <c r="L15"/>
  <c r="K15"/>
  <c r="K25"/>
  <c r="L106"/>
  <c r="K106"/>
  <c r="L105"/>
  <c r="K105"/>
  <c r="K155"/>
  <c r="M155" s="1"/>
  <c r="K164"/>
  <c r="M164" s="1"/>
  <c r="K163"/>
  <c r="M163" s="1"/>
  <c r="K162"/>
  <c r="M162" s="1"/>
  <c r="K161"/>
  <c r="M161" s="1"/>
  <c r="L24"/>
  <c r="K24"/>
  <c r="L107"/>
  <c r="K107"/>
  <c r="L103"/>
  <c r="K103"/>
  <c r="K158"/>
  <c r="M158" s="1"/>
  <c r="K160"/>
  <c r="M160" s="1"/>
  <c r="K159"/>
  <c r="M159" s="1"/>
  <c r="K156"/>
  <c r="M156" s="1"/>
  <c r="K154"/>
  <c r="M154" s="1"/>
  <c r="K153"/>
  <c r="M153" s="1"/>
  <c r="K152"/>
  <c r="M152" s="1"/>
  <c r="K151"/>
  <c r="M151" s="1"/>
  <c r="K148"/>
  <c r="M148" s="1"/>
  <c r="L102"/>
  <c r="K102"/>
  <c r="L100"/>
  <c r="K100"/>
  <c r="L22"/>
  <c r="K22"/>
  <c r="L55"/>
  <c r="K55"/>
  <c r="L54"/>
  <c r="K54"/>
  <c r="L98"/>
  <c r="K98"/>
  <c r="L99"/>
  <c r="K99"/>
  <c r="L88"/>
  <c r="K88"/>
  <c r="L95"/>
  <c r="K95"/>
  <c r="L96"/>
  <c r="K96"/>
  <c r="L47"/>
  <c r="K47"/>
  <c r="M27" l="1"/>
  <c r="M115"/>
  <c r="M110"/>
  <c r="M100"/>
  <c r="M53"/>
  <c r="M111"/>
  <c r="M59"/>
  <c r="M114"/>
  <c r="M108"/>
  <c r="M56"/>
  <c r="M112"/>
  <c r="M57"/>
  <c r="M101"/>
  <c r="M99"/>
  <c r="M23"/>
  <c r="M107"/>
  <c r="M97"/>
  <c r="M48"/>
  <c r="M104"/>
  <c r="M109"/>
  <c r="M52"/>
  <c r="M15"/>
  <c r="M25"/>
  <c r="M24"/>
  <c r="M106"/>
  <c r="M98"/>
  <c r="M105"/>
  <c r="M54"/>
  <c r="M88"/>
  <c r="M47"/>
  <c r="M103"/>
  <c r="M102"/>
  <c r="M55"/>
  <c r="M22"/>
  <c r="M96"/>
  <c r="M95"/>
  <c r="K147"/>
  <c r="M147" s="1"/>
  <c r="L89"/>
  <c r="K89"/>
  <c r="L94"/>
  <c r="K94"/>
  <c r="L11"/>
  <c r="K11"/>
  <c r="L20"/>
  <c r="K20"/>
  <c r="L93"/>
  <c r="K93"/>
  <c r="K146"/>
  <c r="M146" s="1"/>
  <c r="L92"/>
  <c r="K92"/>
  <c r="L91"/>
  <c r="K91"/>
  <c r="L90"/>
  <c r="K90"/>
  <c r="L51"/>
  <c r="K51"/>
  <c r="L87"/>
  <c r="K87"/>
  <c r="L50"/>
  <c r="K50"/>
  <c r="L49"/>
  <c r="K49"/>
  <c r="L82"/>
  <c r="K82"/>
  <c r="L83"/>
  <c r="K83"/>
  <c r="K145"/>
  <c r="M145" s="1"/>
  <c r="K141"/>
  <c r="M141" s="1"/>
  <c r="K144"/>
  <c r="M144" s="1"/>
  <c r="K86"/>
  <c r="L86"/>
  <c r="L84"/>
  <c r="K84"/>
  <c r="L85"/>
  <c r="K85"/>
  <c r="L18"/>
  <c r="K18"/>
  <c r="K143"/>
  <c r="M143" s="1"/>
  <c r="K142"/>
  <c r="M142" s="1"/>
  <c r="L17"/>
  <c r="K17"/>
  <c r="L16"/>
  <c r="K16"/>
  <c r="L80"/>
  <c r="K80"/>
  <c r="K140"/>
  <c r="M140" s="1"/>
  <c r="L46"/>
  <c r="K46"/>
  <c r="L45"/>
  <c r="K45"/>
  <c r="M17" l="1"/>
  <c r="M20"/>
  <c r="M94"/>
  <c r="M51"/>
  <c r="M89"/>
  <c r="M92"/>
  <c r="M11"/>
  <c r="M50"/>
  <c r="M93"/>
  <c r="M91"/>
  <c r="M90"/>
  <c r="M49"/>
  <c r="M87"/>
  <c r="M46"/>
  <c r="M16"/>
  <c r="M82"/>
  <c r="M83"/>
  <c r="M45"/>
  <c r="M84"/>
  <c r="M85"/>
  <c r="M80"/>
  <c r="M86"/>
  <c r="M18"/>
  <c r="L81"/>
  <c r="K81"/>
  <c r="K139"/>
  <c r="M139" s="1"/>
  <c r="K138"/>
  <c r="M138" s="1"/>
  <c r="K137"/>
  <c r="M137" s="1"/>
  <c r="L79"/>
  <c r="K79"/>
  <c r="L78"/>
  <c r="K78"/>
  <c r="K354"/>
  <c r="L354" s="1"/>
  <c r="L12"/>
  <c r="K12"/>
  <c r="L14"/>
  <c r="K14"/>
  <c r="M81" l="1"/>
  <c r="M78"/>
  <c r="M79"/>
  <c r="M12"/>
  <c r="M14"/>
  <c r="K364" l="1"/>
  <c r="L364" s="1"/>
  <c r="L10"/>
  <c r="K10"/>
  <c r="M10" l="1"/>
  <c r="H360" l="1"/>
  <c r="K360" l="1"/>
  <c r="L360" s="1"/>
  <c r="K349"/>
  <c r="L349" s="1"/>
  <c r="K339"/>
  <c r="L339" s="1"/>
  <c r="K355" l="1"/>
  <c r="L355" s="1"/>
  <c r="K356" l="1"/>
  <c r="L356" s="1"/>
  <c r="K353" l="1"/>
  <c r="L353" s="1"/>
  <c r="K332"/>
  <c r="L332" s="1"/>
  <c r="K352"/>
  <c r="L352" s="1"/>
  <c r="K351"/>
  <c r="L351" s="1"/>
  <c r="K350"/>
  <c r="L350" s="1"/>
  <c r="K347"/>
  <c r="L347" s="1"/>
  <c r="K346"/>
  <c r="L346" s="1"/>
  <c r="K345"/>
  <c r="L345" s="1"/>
  <c r="K344"/>
  <c r="L344" s="1"/>
  <c r="K343"/>
  <c r="L343" s="1"/>
  <c r="K342"/>
  <c r="L342" s="1"/>
  <c r="K341"/>
  <c r="L341" s="1"/>
  <c r="K340"/>
  <c r="L340" s="1"/>
  <c r="K338"/>
  <c r="L338" s="1"/>
  <c r="K337"/>
  <c r="L337" s="1"/>
  <c r="K336"/>
  <c r="L336" s="1"/>
  <c r="K335"/>
  <c r="L335" s="1"/>
  <c r="K334"/>
  <c r="L334" s="1"/>
  <c r="K333"/>
  <c r="L333" s="1"/>
  <c r="K331"/>
  <c r="L331" s="1"/>
  <c r="K330"/>
  <c r="L330" s="1"/>
  <c r="K329"/>
  <c r="L329" s="1"/>
  <c r="F328"/>
  <c r="K328" s="1"/>
  <c r="L328" s="1"/>
  <c r="K327"/>
  <c r="L327" s="1"/>
  <c r="K326"/>
  <c r="L326" s="1"/>
  <c r="K325"/>
  <c r="L325" s="1"/>
  <c r="K324"/>
  <c r="L324" s="1"/>
  <c r="K323"/>
  <c r="L323" s="1"/>
  <c r="F322"/>
  <c r="K322" s="1"/>
  <c r="L322" s="1"/>
  <c r="F321"/>
  <c r="K321" s="1"/>
  <c r="L321" s="1"/>
  <c r="K320"/>
  <c r="L320" s="1"/>
  <c r="F319"/>
  <c r="K319" s="1"/>
  <c r="L319" s="1"/>
  <c r="K318"/>
  <c r="L318" s="1"/>
  <c r="K317"/>
  <c r="L317" s="1"/>
  <c r="K316"/>
  <c r="L316" s="1"/>
  <c r="K315"/>
  <c r="L315" s="1"/>
  <c r="K314"/>
  <c r="L314" s="1"/>
  <c r="K313"/>
  <c r="L313" s="1"/>
  <c r="K312"/>
  <c r="L312" s="1"/>
  <c r="K311"/>
  <c r="L311" s="1"/>
  <c r="K310"/>
  <c r="L310" s="1"/>
  <c r="K309"/>
  <c r="L309" s="1"/>
  <c r="K308"/>
  <c r="L308" s="1"/>
  <c r="K307"/>
  <c r="L307" s="1"/>
  <c r="K306"/>
  <c r="L306" s="1"/>
  <c r="K305"/>
  <c r="L305" s="1"/>
  <c r="K303"/>
  <c r="L303" s="1"/>
  <c r="K301"/>
  <c r="L301" s="1"/>
  <c r="K300"/>
  <c r="L300" s="1"/>
  <c r="F299"/>
  <c r="K299" s="1"/>
  <c r="L299" s="1"/>
  <c r="K298"/>
  <c r="L298" s="1"/>
  <c r="K295"/>
  <c r="L295" s="1"/>
  <c r="K294"/>
  <c r="L294" s="1"/>
  <c r="K293"/>
  <c r="L293" s="1"/>
  <c r="K290"/>
  <c r="L290" s="1"/>
  <c r="K289"/>
  <c r="L289" s="1"/>
  <c r="K288"/>
  <c r="L288" s="1"/>
  <c r="K287"/>
  <c r="L287" s="1"/>
  <c r="K286"/>
  <c r="L286" s="1"/>
  <c r="K285"/>
  <c r="L285" s="1"/>
  <c r="K283"/>
  <c r="L283" s="1"/>
  <c r="K282"/>
  <c r="L282" s="1"/>
  <c r="K281"/>
  <c r="L281" s="1"/>
  <c r="K280"/>
  <c r="L280" s="1"/>
  <c r="K279"/>
  <c r="L279" s="1"/>
  <c r="K278"/>
  <c r="L278" s="1"/>
  <c r="K277"/>
  <c r="L277" s="1"/>
  <c r="K276"/>
  <c r="L276" s="1"/>
  <c r="K275"/>
  <c r="L275" s="1"/>
  <c r="K273"/>
  <c r="L273" s="1"/>
  <c r="K271"/>
  <c r="L271" s="1"/>
  <c r="K269"/>
  <c r="L269" s="1"/>
  <c r="K267"/>
  <c r="L267" s="1"/>
  <c r="K266"/>
  <c r="L266" s="1"/>
  <c r="K265"/>
  <c r="L265" s="1"/>
  <c r="K263"/>
  <c r="L263" s="1"/>
  <c r="K262"/>
  <c r="L262" s="1"/>
  <c r="K261"/>
  <c r="L261" s="1"/>
  <c r="K260"/>
  <c r="K259"/>
  <c r="L259" s="1"/>
  <c r="K258"/>
  <c r="L258" s="1"/>
  <c r="K256"/>
  <c r="L256" s="1"/>
  <c r="K255"/>
  <c r="L255" s="1"/>
  <c r="K254"/>
  <c r="L254" s="1"/>
  <c r="K253"/>
  <c r="L253" s="1"/>
  <c r="K252"/>
  <c r="L252" s="1"/>
  <c r="F251"/>
  <c r="K251" s="1"/>
  <c r="L251" s="1"/>
  <c r="H250"/>
  <c r="K250" s="1"/>
  <c r="L250" s="1"/>
  <c r="K247"/>
  <c r="L247" s="1"/>
  <c r="K246"/>
  <c r="L246" s="1"/>
  <c r="K245"/>
  <c r="L245" s="1"/>
  <c r="K244"/>
  <c r="L244" s="1"/>
  <c r="K243"/>
  <c r="L243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H216"/>
  <c r="K216" s="1"/>
  <c r="L216" s="1"/>
  <c r="F215"/>
  <c r="K215" s="1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M7"/>
  <c r="D7" i="5"/>
  <c r="K6" i="4"/>
  <c r="K6" i="3"/>
  <c r="L6" i="2"/>
</calcChain>
</file>

<file path=xl/sharedStrings.xml><?xml version="1.0" encoding="utf-8"?>
<sst xmlns="http://schemas.openxmlformats.org/spreadsheetml/2006/main" count="3404" uniqueCount="1286">
  <si>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</si>
  <si>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</si>
  <si>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</si>
  <si>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</si>
  <si>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</si>
  <si>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</si>
  <si>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</si>
  <si>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</si>
  <si>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</si>
  <si>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</si>
  <si>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</si>
  <si>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</si>
  <si>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</si>
  <si>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</si>
  <si>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</si>
  <si>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</si>
  <si>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</si>
  <si>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</si>
  <si>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</si>
  <si>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</si>
  <si>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</si>
  <si>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</si>
  <si>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</si>
  <si>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</si>
  <si>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</si>
  <si>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</si>
  <si>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</si>
  <si>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</si>
  <si>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</si>
  <si>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</si>
  <si>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</si>
  <si>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</si>
  <si>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</si>
  <si>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</si>
  <si>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</si>
  <si>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</si>
  <si>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</si>
  <si>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</si>
  <si>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</si>
  <si>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</si>
  <si>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</si>
  <si>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</si>
  <si>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</si>
  <si>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</si>
  <si>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</si>
  <si>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</si>
  <si>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</si>
  <si>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</si>
  <si>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</si>
  <si>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</si>
  <si>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</si>
  <si>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</si>
  <si>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</si>
  <si>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</si>
  <si>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</si>
  <si>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</si>
  <si>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</si>
  <si>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</si>
  <si>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</si>
  <si>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</si>
  <si>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</si>
  <si>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</si>
  <si>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</si>
  <si>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</si>
  <si>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</si>
  <si>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</si>
  <si>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</si>
  <si>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</si>
  <si>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</si>
  <si>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</si>
  <si>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</si>
  <si>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</si>
  <si>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</si>
  <si>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</si>
  <si>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</si>
  <si>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</si>
  <si>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</si>
  <si>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</si>
  <si>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</si>
  <si>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</si>
  <si>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</si>
  <si>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</si>
  <si>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</si>
  <si>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</si>
  <si>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</si>
  <si>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</si>
  <si>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</si>
  <si>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</si>
  <si>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</si>
  <si>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</si>
  <si>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</si>
  <si>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</si>
  <si>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</si>
  <si>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</si>
  <si>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</si>
  <si>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</si>
  <si>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</si>
  <si>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</si>
  <si>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</si>
  <si>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</si>
  <si>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</si>
  <si>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</si>
  <si>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</si>
  <si>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</si>
  <si>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</si>
  <si>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</si>
  <si>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</si>
  <si>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</si>
  <si>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</si>
  <si>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</si>
  <si>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</si>
  <si>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</si>
  <si>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</si>
  <si>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</si>
  <si>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</si>
  <si>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</si>
  <si>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</si>
  <si>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</si>
  <si>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</si>
  <si>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</si>
  <si>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</si>
  <si>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</si>
  <si>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</si>
  <si>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</si>
  <si>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</si>
  <si>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</si>
  <si>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</si>
  <si>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</si>
  <si>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</si>
  <si>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</si>
  <si>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</si>
  <si>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</si>
  <si>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</si>
  <si>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</si>
  <si>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</si>
  <si>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</si>
  <si>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</si>
  <si>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</si>
  <si>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</si>
  <si>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</si>
  <si>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</si>
  <si>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</si>
  <si>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</si>
  <si>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</si>
  <si>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</si>
  <si>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</si>
  <si>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</si>
  <si>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</si>
  <si>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</si>
  <si>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</si>
  <si>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</si>
  <si>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</si>
  <si>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</si>
  <si>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</si>
  <si>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</si>
  <si>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</si>
  <si>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</si>
  <si>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</si>
  <si>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</si>
  <si>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</si>
  <si>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</si>
  <si>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</si>
  <si>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</si>
  <si>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</si>
  <si>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</si>
  <si>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</si>
  <si>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</si>
  <si>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</si>
  <si>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</si>
  <si>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</si>
  <si>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</si>
  <si>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</si>
  <si>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</si>
  <si>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</si>
  <si>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</si>
  <si>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</si>
  <si>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</si>
  <si>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</si>
  <si>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</si>
  <si>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</si>
  <si>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</si>
  <si>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</si>
  <si>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</si>
  <si>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</si>
  <si>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</si>
  <si>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</si>
  <si>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</si>
  <si>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</si>
  <si>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</si>
  <si>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</si>
  <si>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</si>
  <si>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</si>
  <si>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</si>
  <si>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</si>
  <si>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</si>
  <si>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</si>
  <si>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</si>
  <si>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</si>
  <si>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</si>
  <si>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</si>
  <si>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</si>
  <si>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</si>
  <si>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</si>
  <si>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</si>
  <si>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</si>
  <si>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</si>
  <si>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</si>
  <si>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</si>
  <si>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</si>
  <si>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</si>
  <si>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</si>
  <si>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</si>
  <si>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</si>
  <si>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</si>
  <si>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</si>
  <si>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</si>
  <si>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</si>
  <si>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</si>
  <si>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</si>
  <si>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</si>
  <si>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</si>
  <si>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</si>
  <si>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</si>
  <si>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</si>
  <si>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</si>
  <si>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</si>
  <si>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</si>
  <si>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</si>
  <si>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</si>
  <si>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</si>
  <si>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</si>
  <si>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</si>
  <si>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</si>
  <si>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</si>
  <si>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</si>
  <si>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</si>
  <si>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</si>
  <si>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</si>
  <si>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</si>
  <si>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</si>
  <si>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</si>
  <si>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</si>
  <si>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</si>
  <si>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</si>
  <si>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</si>
  <si>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</si>
  <si>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</si>
  <si>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</si>
  <si>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</si>
  <si>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</si>
  <si>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</si>
  <si>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</si>
  <si>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</si>
  <si>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</si>
  <si>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</si>
  <si>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</si>
  <si>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</si>
  <si>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</si>
  <si>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</si>
  <si>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</si>
  <si>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</si>
  <si>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</si>
  <si>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</si>
  <si>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</si>
  <si>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</si>
  <si>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</si>
  <si>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</si>
  <si>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</si>
  <si>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</si>
  <si>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</si>
  <si>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</si>
  <si>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</si>
  <si>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</si>
  <si>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</si>
  <si>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</si>
  <si>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</si>
  <si>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</si>
  <si>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</si>
  <si>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</si>
  <si>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</si>
  <si>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</si>
  <si>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</si>
  <si>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</si>
  <si>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</si>
  <si>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</si>
  <si>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</si>
  <si>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</si>
  <si>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</si>
  <si>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</si>
  <si>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</si>
  <si>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</si>
  <si>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</si>
  <si>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</si>
  <si>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</si>
  <si>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</si>
  <si>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</si>
  <si>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</si>
  <si>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</si>
  <si>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</si>
  <si>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</si>
  <si>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</si>
  <si>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</si>
  <si>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</si>
  <si>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</si>
  <si>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</si>
  <si>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</si>
  <si>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</si>
  <si>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</si>
  <si>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</si>
  <si>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</si>
  <si>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</si>
  <si>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</si>
  <si>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</si>
  <si>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</si>
  <si>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</si>
  <si>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</si>
  <si>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</si>
  <si>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</si>
  <si>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</si>
  <si>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</si>
  <si>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</si>
  <si>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</si>
  <si>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</si>
  <si>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</si>
  <si>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</si>
  <si>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</si>
  <si>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</si>
  <si>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</si>
  <si>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</si>
  <si>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</si>
  <si>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</si>
  <si>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</si>
  <si>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</si>
  <si>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</si>
  <si>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</si>
  <si>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</si>
  <si>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</si>
  <si>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</si>
  <si>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</si>
  <si>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</si>
  <si>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</si>
  <si>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</si>
  <si>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</si>
  <si>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</si>
  <si>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</si>
  <si>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</si>
  <si>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</si>
  <si>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</si>
  <si>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</si>
  <si>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</si>
  <si>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</si>
  <si>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</si>
  <si>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</si>
  <si>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</si>
  <si>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</si>
  <si>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</si>
  <si>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</si>
  <si>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</si>
  <si>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</si>
  <si>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</si>
  <si>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</si>
  <si>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</si>
  <si>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</si>
  <si>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</si>
  <si>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</si>
  <si>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</si>
  <si>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</si>
  <si>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</si>
  <si>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</si>
  <si>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</si>
  <si>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</si>
  <si>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</si>
  <si>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</si>
  <si>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</si>
  <si>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</si>
  <si>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</si>
  <si>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</si>
  <si>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</si>
  <si>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</si>
  <si>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</si>
  <si>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</si>
  <si>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</si>
  <si>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</si>
  <si>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</si>
  <si>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</si>
  <si>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</si>
  <si>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</si>
  <si>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</si>
  <si>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</si>
  <si>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</si>
  <si>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</si>
  <si>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</si>
  <si>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</si>
  <si>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</si>
  <si>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</si>
  <si>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</si>
  <si>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</si>
  <si>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</si>
  <si>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</si>
  <si>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</si>
  <si>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</si>
  <si>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</si>
  <si>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</si>
  <si>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</si>
  <si>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</si>
  <si>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</si>
  <si>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</si>
  <si>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</si>
  <si>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</si>
  <si>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</si>
  <si>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</si>
  <si>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</si>
  <si>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</si>
  <si>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</si>
  <si>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</si>
  <si>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</si>
  <si>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</si>
  <si>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</si>
  <si>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</si>
  <si>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</si>
  <si>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</si>
  <si>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</si>
  <si>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</si>
  <si>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</si>
  <si>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</si>
  <si>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</si>
  <si>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</si>
  <si>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</si>
  <si>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</si>
  <si>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</si>
  <si>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</si>
  <si>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</si>
  <si>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</si>
  <si>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</si>
  <si>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</si>
  <si>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</si>
  <si>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</si>
  <si>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</si>
  <si>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</si>
  <si>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</si>
  <si>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</si>
  <si>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</si>
  <si>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</si>
  <si>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</si>
  <si>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</si>
  <si>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</si>
  <si>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</si>
  <si>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</si>
  <si>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</si>
  <si>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</si>
  <si>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</si>
  <si>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</si>
  <si>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</si>
  <si>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</si>
  <si>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</si>
  <si>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</si>
  <si>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</si>
  <si>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</si>
  <si>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</si>
  <si>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</si>
  <si>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</si>
  <si>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</si>
  <si>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</si>
  <si>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</si>
  <si>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</si>
  <si>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</si>
  <si>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</si>
  <si>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</si>
  <si>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</si>
  <si>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</si>
  <si>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</si>
  <si>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</si>
  <si>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</si>
  <si>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</si>
  <si>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</si>
  <si>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</si>
  <si>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</si>
  <si>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</si>
  <si>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</si>
  <si>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</si>
  <si>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</si>
  <si>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</si>
  <si>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</si>
  <si>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</si>
  <si>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</si>
  <si>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</si>
  <si>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</si>
  <si>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</si>
  <si>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</si>
  <si>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</si>
  <si>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</si>
  <si>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</si>
  <si>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</si>
  <si>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</si>
  <si>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</si>
  <si>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</si>
  <si>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</si>
  <si>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</si>
  <si>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</si>
  <si>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</si>
  <si>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</si>
  <si>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</si>
  <si>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</si>
  <si>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</si>
  <si>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</si>
  <si>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</si>
  <si>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</si>
  <si>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</si>
  <si>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</si>
  <si>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</si>
  <si>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</si>
  <si>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</si>
  <si>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</si>
  <si>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</si>
  <si>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</si>
  <si>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</si>
  <si>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</si>
  <si>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</si>
  <si>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</si>
  <si>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</si>
  <si>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</si>
  <si>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</si>
  <si>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</si>
  <si>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</si>
  <si>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</si>
  <si>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</si>
  <si>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</si>
  <si>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</si>
  <si>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</si>
  <si>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</si>
  <si>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</si>
  <si>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</si>
  <si>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</si>
  <si>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</si>
  <si>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</si>
  <si>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</si>
  <si>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</si>
  <si>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</si>
  <si>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</si>
  <si>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</si>
  <si>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</si>
  <si>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</si>
  <si>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</si>
  <si>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</si>
  <si>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</si>
  <si>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</si>
  <si>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</si>
  <si>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</si>
  <si>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</si>
  <si>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</si>
  <si>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</si>
  <si>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</si>
  <si>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</si>
  <si>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</si>
  <si>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</si>
  <si>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</si>
  <si>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</si>
  <si>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</si>
  <si>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</si>
  <si>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</si>
  <si>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</si>
  <si>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</si>
  <si>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</si>
  <si>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</si>
  <si>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</si>
  <si>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</si>
  <si>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</si>
  <si>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</si>
  <si>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</si>
  <si>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</si>
  <si>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</si>
  <si>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</si>
  <si>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</si>
  <si>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</si>
  <si>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</si>
  <si>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</si>
  <si>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</si>
  <si>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</si>
  <si>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</si>
  <si>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</si>
  <si>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</si>
  <si>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</si>
  <si>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</si>
  <si>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</si>
  <si>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</si>
  <si>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</si>
  <si>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</si>
  <si>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</si>
  <si>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</si>
  <si>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</si>
  <si>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</si>
  <si>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</si>
  <si>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</si>
  <si>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</si>
  <si>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</si>
  <si>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</si>
  <si>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</si>
  <si>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</si>
  <si>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</si>
  <si>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</si>
  <si>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</si>
  <si>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</si>
  <si>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</si>
  <si>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</si>
  <si>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</si>
  <si>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</si>
  <si>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</si>
  <si>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</si>
  <si>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</si>
  <si>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</si>
  <si>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</si>
  <si>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</si>
  <si>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</si>
  <si>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</si>
  <si>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</si>
  <si>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</si>
  <si>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</si>
  <si>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</si>
  <si>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</si>
  <si>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</si>
  <si>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</si>
  <si>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</si>
  <si>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</si>
  <si>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</si>
  <si>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</si>
  <si>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</si>
  <si>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</si>
  <si>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</si>
  <si>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</si>
  <si>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</si>
  <si>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</si>
  <si>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</si>
  <si>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</si>
  <si>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</si>
  <si>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</si>
  <si>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</si>
  <si>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</si>
  <si>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</si>
  <si>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</si>
  <si>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</si>
  <si>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</si>
  <si>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</si>
  <si>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</si>
  <si>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</si>
  <si>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</si>
  <si>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</si>
  <si>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</si>
  <si>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</si>
  <si>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</si>
  <si>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</si>
  <si>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</si>
  <si>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</si>
  <si>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</si>
  <si>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</si>
  <si>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</si>
  <si>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</si>
  <si>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</si>
  <si>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</si>
  <si>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</si>
  <si>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</si>
  <si>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</si>
  <si>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</si>
  <si>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</si>
  <si>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</si>
  <si>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</si>
  <si>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</si>
  <si>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</si>
  <si>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</si>
  <si>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</si>
  <si>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</si>
  <si>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</si>
  <si>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</si>
  <si>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</si>
  <si>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</si>
  <si>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</si>
  <si>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</si>
  <si>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</si>
  <si>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</si>
  <si>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</si>
  <si>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</si>
  <si>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</si>
  <si>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</si>
  <si>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</si>
  <si>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</si>
  <si>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</si>
  <si>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</si>
  <si>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</si>
  <si>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</si>
  <si>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</si>
  <si>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</si>
  <si>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</si>
  <si>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</si>
  <si>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</si>
  <si>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</si>
  <si>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</si>
  <si>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</si>
  <si>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</si>
  <si>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</si>
  <si>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</si>
  <si>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</si>
  <si>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</si>
  <si>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</si>
  <si>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</si>
  <si>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</si>
  <si>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</si>
  <si>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</si>
  <si>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</si>
  <si>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</si>
  <si>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</si>
  <si>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</si>
  <si>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</si>
  <si>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</si>
  <si>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</si>
  <si>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</si>
  <si>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</si>
  <si>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</si>
  <si>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</si>
  <si>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</si>
  <si>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</si>
  <si>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</si>
  <si>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</si>
  <si>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</si>
  <si>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</si>
  <si>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</si>
  <si>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</si>
  <si>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</si>
  <si>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</si>
  <si>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</si>
  <si>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</si>
  <si>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</si>
  <si>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</si>
  <si>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</si>
  <si>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</si>
  <si>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</si>
  <si>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</si>
  <si>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</si>
  <si>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</si>
  <si>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</si>
  <si>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</si>
  <si>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</si>
  <si>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</si>
  <si>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</si>
  <si>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</si>
  <si>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</si>
  <si>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</si>
  <si>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</si>
  <si>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</si>
  <si>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</si>
  <si>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</si>
  <si>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</si>
  <si>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</si>
  <si>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</si>
  <si>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</si>
  <si>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</si>
  <si>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</si>
  <si>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</si>
  <si>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</si>
  <si>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</si>
  <si>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</si>
  <si>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</si>
  <si>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</si>
  <si>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</si>
  <si>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</si>
  <si>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</si>
  <si>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</si>
  <si>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</si>
  <si>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</si>
  <si>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</si>
  <si>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</si>
  <si>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</si>
  <si>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</si>
  <si>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</si>
  <si>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</si>
  <si>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</si>
  <si>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</si>
  <si>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</si>
  <si>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</si>
  <si>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</si>
  <si>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</si>
  <si>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</si>
  <si>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</si>
  <si>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</si>
  <si>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</si>
  <si>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</si>
  <si>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</si>
  <si>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</si>
  <si>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</si>
  <si>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</si>
  <si>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</si>
  <si>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</si>
  <si>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</si>
  <si>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</si>
  <si>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</si>
  <si>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</si>
  <si>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</si>
  <si>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</si>
  <si>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</si>
  <si>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</si>
  <si>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</si>
  <si>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</si>
  <si>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</si>
  <si>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</si>
  <si>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</si>
  <si>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</si>
  <si>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</si>
  <si>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</si>
  <si>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</si>
  <si>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</si>
  <si>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</si>
  <si>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</si>
  <si>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</si>
  <si>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</si>
  <si>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</si>
  <si>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</si>
  <si>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</si>
  <si>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</si>
  <si>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</si>
  <si>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</si>
  <si>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</si>
  <si>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</si>
  <si>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</si>
  <si>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</si>
  <si>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</si>
  <si>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</si>
  <si>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</si>
  <si>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</si>
  <si>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</si>
  <si>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</si>
  <si>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</si>
  <si>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</si>
  <si>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</si>
  <si>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</si>
  <si>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</si>
  <si>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</si>
  <si>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</si>
  <si>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</si>
  <si>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</si>
  <si>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</si>
  <si>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</si>
  <si>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</si>
  <si>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</si>
  <si>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</si>
  <si>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</si>
  <si>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</si>
  <si>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</si>
  <si>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</si>
  <si>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</si>
  <si>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</si>
  <si>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</si>
  <si>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</si>
  <si>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</si>
  <si>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</si>
  <si>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</si>
  <si>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</si>
  <si>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</si>
  <si>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</si>
  <si>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</si>
  <si>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</si>
  <si>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</si>
  <si>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</si>
  <si>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</si>
  <si>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</si>
  <si>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</si>
  <si>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</si>
  <si>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31-31.5</t>
  </si>
  <si>
    <t>ALOKINDS</t>
  </si>
  <si>
    <t>MULTIPLIER SHARE &amp; STOCK ADVISORS PRIVATE LIMITED</t>
  </si>
  <si>
    <t>2100-2200</t>
  </si>
  <si>
    <t>GRAVITON RESEARCH CAPITAL LLP</t>
  </si>
  <si>
    <t>270-280</t>
  </si>
  <si>
    <t>360-390</t>
  </si>
  <si>
    <t xml:space="preserve">RELIANCE </t>
  </si>
  <si>
    <t>2750-2800</t>
  </si>
  <si>
    <t>2080-2120</t>
  </si>
  <si>
    <t>440-460</t>
  </si>
  <si>
    <t>GSPL SEPT FUT</t>
  </si>
  <si>
    <t>246-250</t>
  </si>
  <si>
    <t>740-750</t>
  </si>
  <si>
    <t>Profit of Rs 11.5/-</t>
  </si>
  <si>
    <t>200-250</t>
  </si>
  <si>
    <t>840-850</t>
  </si>
  <si>
    <t>1770-1850</t>
  </si>
  <si>
    <t>165-170</t>
  </si>
  <si>
    <t>BHARTIARTL SEP FUT</t>
  </si>
  <si>
    <t>ICICIBANK SEP FUT</t>
  </si>
  <si>
    <t>3700-3800</t>
  </si>
  <si>
    <t>BANKNIFTY 39700 CE 8 SEP</t>
  </si>
  <si>
    <t>600-700</t>
  </si>
  <si>
    <t>890-895</t>
  </si>
  <si>
    <t>CONCOR SEP FUT</t>
  </si>
  <si>
    <t>715-720</t>
  </si>
  <si>
    <t>HDFCAMC SEPT FUT</t>
  </si>
  <si>
    <t>2140-2180</t>
  </si>
  <si>
    <t>400-410</t>
  </si>
  <si>
    <t>Profit of Rs 10.5/-</t>
  </si>
  <si>
    <t>Loss of Rs.110/-</t>
  </si>
  <si>
    <t>BANKNIFTY 39500 CE 1-SEP</t>
  </si>
  <si>
    <t>250-300</t>
  </si>
  <si>
    <t>Profit of Rs 6/-</t>
  </si>
  <si>
    <t>Retail Research Technical Calls &amp; Fundamental Performance Report for the month of Sep-2022</t>
  </si>
  <si>
    <t>230-235</t>
  </si>
  <si>
    <t>Profit of Rs.19/-</t>
  </si>
  <si>
    <t>NIFTY 17400 PE 8 SEP</t>
  </si>
  <si>
    <t>120-160</t>
  </si>
  <si>
    <t>Profit of Rs.40.5/-</t>
  </si>
  <si>
    <t>BANKNIFTY 40000 CE 8 SEP</t>
  </si>
  <si>
    <t>Sell</t>
  </si>
  <si>
    <t>140-160</t>
  </si>
  <si>
    <t>500-600</t>
  </si>
  <si>
    <t>TATACOMM 1320 CE SEP</t>
  </si>
  <si>
    <t xml:space="preserve">BANKNIFTY 39300 PE 8 SEP </t>
  </si>
  <si>
    <t>10.0-5</t>
  </si>
  <si>
    <t>Loss of Rs 11.5/-</t>
  </si>
  <si>
    <t>SBIN SEPT FUT</t>
  </si>
  <si>
    <t>520-510</t>
  </si>
  <si>
    <t>Profit of Rs.23.5/-</t>
  </si>
  <si>
    <t>ZYDUSLIFE SEPT FUT</t>
  </si>
  <si>
    <t>380-385</t>
  </si>
  <si>
    <t>Profit of Rs.125/-</t>
  </si>
  <si>
    <t>Profit of Rs.1.5/-</t>
  </si>
  <si>
    <t>Loss of Rs.32.5/-</t>
  </si>
  <si>
    <t>Loss of Rs.105/-</t>
  </si>
  <si>
    <t>Loss of Rs.9/-</t>
  </si>
  <si>
    <t>NIFTY 17500 PE 8 SEP</t>
  </si>
  <si>
    <t>550-580</t>
  </si>
  <si>
    <t>Profit of Rs 4.5/-</t>
  </si>
  <si>
    <t>PFC SEPT FUT</t>
  </si>
  <si>
    <t>Loss of Rs 5/-</t>
  </si>
  <si>
    <t>Profit of Rs 1.5/-</t>
  </si>
  <si>
    <t>157-160</t>
  </si>
  <si>
    <t>Loss of Rs.170/-</t>
  </si>
  <si>
    <t>Loss of Rs 9/-</t>
  </si>
  <si>
    <t>Loss of Rs 70/-</t>
  </si>
  <si>
    <t>2050-2100</t>
  </si>
  <si>
    <t>Profit of Rs.33/-</t>
  </si>
  <si>
    <t>250-255</t>
  </si>
  <si>
    <t>1610-1640</t>
  </si>
  <si>
    <t>1750-1800</t>
  </si>
  <si>
    <t>TATACONSUM SEPT FUT</t>
  </si>
  <si>
    <t>840-855</t>
  </si>
  <si>
    <t>Profit of Rs.4.5/-</t>
  </si>
  <si>
    <t>2060-2100</t>
  </si>
  <si>
    <t>HINDUNILVR SEPT FUT</t>
  </si>
  <si>
    <t>2630-2670</t>
  </si>
  <si>
    <t>BHARTIARTL SEPT FUT</t>
  </si>
  <si>
    <t>770-780</t>
  </si>
  <si>
    <t>TECHM SEPT FUT</t>
  </si>
  <si>
    <t>1090-1100</t>
  </si>
  <si>
    <t>HCLTECH SEPT FUT</t>
  </si>
  <si>
    <t>950-960</t>
  </si>
  <si>
    <t>Profit of Rs.8/-</t>
  </si>
  <si>
    <t>4800-5000</t>
  </si>
  <si>
    <t>Profit of Rs 5/-</t>
  </si>
  <si>
    <t>Profit of Rs 10/-</t>
  </si>
  <si>
    <t>Profit of Rs 17/-</t>
  </si>
  <si>
    <t>Profit of Rs 9/-</t>
  </si>
  <si>
    <t>BANKNIFTY 39900 PE 8 SEP</t>
  </si>
  <si>
    <t>530-520</t>
  </si>
  <si>
    <t>955-965</t>
  </si>
  <si>
    <t>BALKRISIND 2050 CE SEP</t>
  </si>
  <si>
    <t>65-80</t>
  </si>
  <si>
    <t>80-82</t>
  </si>
  <si>
    <t>Loss of Rs 6/-</t>
  </si>
  <si>
    <t>Profit of Rs.262.5/-</t>
  </si>
  <si>
    <t>Profit of Rs 34/-</t>
  </si>
  <si>
    <t>560-568</t>
  </si>
  <si>
    <t>2050-2150</t>
  </si>
  <si>
    <t>1550-1650</t>
  </si>
  <si>
    <t>205-215</t>
  </si>
  <si>
    <t>ACC SEPT FUT</t>
  </si>
  <si>
    <t>2360-2320</t>
  </si>
  <si>
    <t>Loss of Rs 45/-</t>
  </si>
  <si>
    <t>Profit of Rs 5.5/-</t>
  </si>
  <si>
    <t>2650-2690</t>
  </si>
  <si>
    <t xml:space="preserve">HDFCBANK SEPT FUT </t>
  </si>
  <si>
    <t>1525-1545</t>
  </si>
  <si>
    <t>BAJAJFINSV SEPT FUT</t>
  </si>
  <si>
    <t>Profit of Rs.31/-</t>
  </si>
  <si>
    <t>SBIN 580 CE SEP</t>
  </si>
  <si>
    <t>9-11.0</t>
  </si>
  <si>
    <t>AMARAJABAT 555 CE SEP</t>
  </si>
  <si>
    <t>AMARAJABAT 570 CE SEP</t>
  </si>
  <si>
    <t>12-13.0</t>
  </si>
  <si>
    <t>7.50-8.0</t>
  </si>
  <si>
    <t>Profit of Rs 11/-</t>
  </si>
  <si>
    <t>Profit of Rs 42/-</t>
  </si>
  <si>
    <t>Profit of Rs 15.5/-</t>
  </si>
  <si>
    <t>1060-1100</t>
  </si>
  <si>
    <t xml:space="preserve"> ZEEL</t>
  </si>
  <si>
    <t>280-282</t>
  </si>
  <si>
    <t>Profit of Rs.14.5/-</t>
  </si>
  <si>
    <t>MINDTREE SEPT FUT</t>
  </si>
  <si>
    <t>3450-3500</t>
  </si>
  <si>
    <t>AMARAJABAT SEPT FUT</t>
  </si>
  <si>
    <t>565-575</t>
  </si>
  <si>
    <t>980-990</t>
  </si>
  <si>
    <t>830-850</t>
  </si>
  <si>
    <t>1750-1770</t>
  </si>
  <si>
    <t>NIFTY 17900 PE 15 SEP</t>
  </si>
  <si>
    <t>65-70</t>
  </si>
  <si>
    <t>AXISBANK 820 CE SEP</t>
  </si>
  <si>
    <t>17-22</t>
  </si>
  <si>
    <t>BHARTIARTL 790 CE SEP</t>
  </si>
  <si>
    <t>18-22</t>
  </si>
  <si>
    <t>Part profit of Rs.80/-</t>
  </si>
  <si>
    <t>Loss of Rs 19/-</t>
  </si>
  <si>
    <t>Profit of Rs.1.25/-</t>
  </si>
  <si>
    <t>Loss of Rs.14/-</t>
  </si>
  <si>
    <t>Profit of Rs.2/-</t>
  </si>
  <si>
    <t>Profit of Rs.3.25/-</t>
  </si>
  <si>
    <t>OBEROIRLTY 1140 CE SEP</t>
  </si>
  <si>
    <t>30-35</t>
  </si>
  <si>
    <t>Profit of Rs.3.5/-</t>
  </si>
  <si>
    <t xml:space="preserve">INFY 1500 CE SEP </t>
  </si>
  <si>
    <t>45-60</t>
  </si>
  <si>
    <t>NIFTY 18000 PE 15-SEP</t>
  </si>
  <si>
    <t>120-150</t>
  </si>
  <si>
    <t>BANKNIFTY 41500 CE 15-SEP</t>
  </si>
  <si>
    <t>350-450</t>
  </si>
  <si>
    <t>Loss of Rs.60/-</t>
  </si>
  <si>
    <t>Neutal</t>
  </si>
  <si>
    <t>INDIACEM SEPT FUT</t>
  </si>
  <si>
    <t>1680-1700</t>
  </si>
  <si>
    <t xml:space="preserve">TATASTEEL SEPT FUT </t>
  </si>
  <si>
    <t>GUJGASLTD SEPT FUT</t>
  </si>
  <si>
    <t>525-535</t>
  </si>
  <si>
    <t>115-117</t>
  </si>
  <si>
    <t>BEL SEPT FUT</t>
  </si>
  <si>
    <t xml:space="preserve">COLPAL SEPT FUT </t>
  </si>
  <si>
    <t>Profit of Rs.25.5/-</t>
  </si>
  <si>
    <t>XTX MARKETS LLP</t>
  </si>
  <si>
    <t>NIFTY 18050 PE 15-SEP</t>
  </si>
  <si>
    <t>90-120</t>
  </si>
  <si>
    <t>BANKNIFTY 41300 CE 15-SEP</t>
  </si>
  <si>
    <t>250-330</t>
  </si>
  <si>
    <t>Profit of Rs.50/-</t>
  </si>
  <si>
    <t>70-80</t>
  </si>
  <si>
    <t>Profit of Rs.11.5/-</t>
  </si>
  <si>
    <t>Profit of Rs.2.5/-</t>
  </si>
  <si>
    <t>Profit of Rs.39/-</t>
  </si>
  <si>
    <t>Loss of Rs 2.75/-</t>
  </si>
  <si>
    <t>Profit of Rs 8/-</t>
  </si>
  <si>
    <t>370-390</t>
  </si>
  <si>
    <t>Profit of Rs.15/-</t>
  </si>
  <si>
    <t>Profit of Rs.6.5/-</t>
  </si>
  <si>
    <t>Loss of Rs.11/-</t>
  </si>
  <si>
    <t>Loss of Rs.65/-</t>
  </si>
  <si>
    <t>Loss of Rs.25/-</t>
  </si>
  <si>
    <t>Loss of Rs 13/-</t>
  </si>
  <si>
    <t>Loss of Rs 38/-</t>
  </si>
  <si>
    <t>APOLLOHOSP SEPT FUT</t>
  </si>
  <si>
    <t>4500-4550</t>
  </si>
  <si>
    <t xml:space="preserve">BALKRISIND SEPT FUT </t>
  </si>
  <si>
    <t>2070-2100</t>
  </si>
  <si>
    <t>Loss of Rs 50/-</t>
  </si>
  <si>
    <t>Loss of Rs.16.5/-</t>
  </si>
  <si>
    <t>570-590</t>
  </si>
  <si>
    <t>2900-3000</t>
  </si>
  <si>
    <t>Profit of Rs.8.75/-</t>
  </si>
  <si>
    <t>Profit of Rs.19.5/-</t>
  </si>
  <si>
    <t>Loss of Rs.90/-</t>
  </si>
  <si>
    <t>Loss of Rs.-7/-</t>
  </si>
  <si>
    <t>880-900</t>
  </si>
  <si>
    <t>AXISBANK SEPT FUT</t>
  </si>
  <si>
    <t>785-775</t>
  </si>
  <si>
    <t xml:space="preserve">GRASIM SEPT FUT </t>
  </si>
  <si>
    <t>1780-1810</t>
  </si>
  <si>
    <t>610-630</t>
  </si>
  <si>
    <t>1900-1930</t>
  </si>
  <si>
    <t>NIFTY 17700 PE 22-SEP</t>
  </si>
  <si>
    <t>120-140</t>
  </si>
  <si>
    <t>CROMPTON SEPT FUT</t>
  </si>
  <si>
    <t>410-418</t>
  </si>
  <si>
    <t>Loss of Rs 11/-</t>
  </si>
  <si>
    <t>Profit of Rs.7/-</t>
  </si>
  <si>
    <t>VOLTAS SEPT FUT</t>
  </si>
  <si>
    <t>900-880</t>
  </si>
  <si>
    <t>PIIND SEPT FUT</t>
  </si>
  <si>
    <t>3220-3250</t>
  </si>
  <si>
    <t>SIEMENS SEPT FUT</t>
  </si>
  <si>
    <t>3050-3080</t>
  </si>
  <si>
    <t>INFY 1420 CE SEP</t>
  </si>
  <si>
    <t>3150-3190</t>
  </si>
  <si>
    <t>3400-3600</t>
  </si>
  <si>
    <t>230-240</t>
  </si>
  <si>
    <t>Profit of Rs.5/-</t>
  </si>
  <si>
    <t>610-620</t>
  </si>
  <si>
    <t>Profit of Rs.12/-</t>
  </si>
  <si>
    <t>Profit of Rs.42.50/-</t>
  </si>
  <si>
    <t>Profit of Rs.16/-</t>
  </si>
  <si>
    <t>365-368</t>
  </si>
  <si>
    <t>380-394</t>
  </si>
  <si>
    <t>903-906</t>
  </si>
  <si>
    <t>935-955</t>
  </si>
  <si>
    <t>Loss of Rs 27.5/-</t>
  </si>
  <si>
    <t>BP EQUITIES PVT. LTD.</t>
  </si>
  <si>
    <t>SYMBIOX</t>
  </si>
  <si>
    <t>Loss of Rs.17/-</t>
  </si>
  <si>
    <t>TATACONSUM 810 CE SEP</t>
  </si>
  <si>
    <t>420-428</t>
  </si>
  <si>
    <t>COLPAL SEPT FUT</t>
  </si>
  <si>
    <t>1640-1660</t>
  </si>
  <si>
    <t>515-520</t>
  </si>
  <si>
    <t>Profit of Rs 25/-</t>
  </si>
  <si>
    <t>BANKNIFTY 41100 CE 22-SEP</t>
  </si>
  <si>
    <t>Loss of Rs.115/-</t>
  </si>
  <si>
    <t>Loss of Rs 60/-</t>
  </si>
  <si>
    <t>BIOCON 300 CE SEP</t>
  </si>
  <si>
    <t>4-5.0</t>
  </si>
  <si>
    <t>4.5-5.5</t>
  </si>
  <si>
    <t>Profit of Rs.1.05/-</t>
  </si>
  <si>
    <t>Loss of Rs.5.5/-</t>
  </si>
  <si>
    <t>1070-1080</t>
  </si>
  <si>
    <t>COFORGE SEPT FUT</t>
  </si>
  <si>
    <t>3550-3600</t>
  </si>
  <si>
    <t>Loss of Rs.24/-</t>
  </si>
  <si>
    <t>Loss of Rs. 35/-</t>
  </si>
  <si>
    <t>Loss of Rs. 32.5/-</t>
  </si>
  <si>
    <t>810-820</t>
  </si>
  <si>
    <t>Loss of Rs 10/-</t>
  </si>
  <si>
    <t>NIFTY SEPT FUT</t>
  </si>
  <si>
    <t>17200-17300</t>
  </si>
  <si>
    <t>Profit of Rs.110/-</t>
  </si>
  <si>
    <t>HCLTECH OCT FUT</t>
  </si>
  <si>
    <t>925-935</t>
  </si>
  <si>
    <t>2980-3010</t>
  </si>
  <si>
    <t>3300-3500</t>
  </si>
  <si>
    <t>137-139</t>
  </si>
  <si>
    <t>150-160</t>
  </si>
  <si>
    <t>ETT</t>
  </si>
  <si>
    <t>GUJHYSPIN</t>
  </si>
  <si>
    <t>MEP</t>
  </si>
  <si>
    <t>IDEAL TOLL AND INFRASTRUCTURE PRIVATE LIMITED</t>
  </si>
  <si>
    <t>SKSE SECURITIES LIMITED CORP CM/TM PROP A/C</t>
  </si>
  <si>
    <t>QE SECURITIES</t>
  </si>
  <si>
    <t>HARSHA</t>
  </si>
  <si>
    <t>Harsha Engineers Int Ltd</t>
  </si>
  <si>
    <t>NK SECURITIES RESEARCH PRIVATE LIMITED</t>
  </si>
  <si>
    <t>Profit of Rs.49/-</t>
  </si>
  <si>
    <t>RELIANCE OCT FUT</t>
  </si>
  <si>
    <t>2450-2500</t>
  </si>
  <si>
    <t>NIFTY OCT FUT</t>
  </si>
  <si>
    <t>17300-17400</t>
  </si>
  <si>
    <t>Profit of Rs.95/-</t>
  </si>
  <si>
    <t>2995-3015</t>
  </si>
  <si>
    <t>3120-3200</t>
  </si>
  <si>
    <t>340-345</t>
  </si>
  <si>
    <t>570-580</t>
  </si>
  <si>
    <t>840-860</t>
  </si>
  <si>
    <t>Part profit of Rs.15/-</t>
  </si>
  <si>
    <t>COLORCHIPS</t>
  </si>
  <si>
    <t>BHAVISHYA ECOMMERCE PRIVATE LIMITED</t>
  </si>
  <si>
    <t>VINIATO ADVISORS PRIVATE LIMITED</t>
  </si>
  <si>
    <t>MANISH MISHRA</t>
  </si>
  <si>
    <t>ANSHU MISHRA</t>
  </si>
  <si>
    <t>SHRENI CONSTRUCTION PRIVATE LIMITED</t>
  </si>
  <si>
    <t>SOFCOM</t>
  </si>
  <si>
    <t>KISHORE MEHTA</t>
  </si>
  <si>
    <t>BONANZA PORTFOLIO LIMITED</t>
  </si>
  <si>
    <t>SHETH BROTHER</t>
  </si>
  <si>
    <t>VIVANTA</t>
  </si>
  <si>
    <t>BTML</t>
  </si>
  <si>
    <t>Bodhi Tree Multimedia Ltd</t>
  </si>
  <si>
    <t>LIBERTSHOE</t>
  </si>
  <si>
    <t>Liberty Shoes Ltd</t>
  </si>
  <si>
    <t>MATHISYS ADVISORS LLP</t>
  </si>
  <si>
    <t>Loss of Rs.22/-</t>
  </si>
  <si>
    <t>Loss of Rs. 15/-</t>
  </si>
  <si>
    <t>Loss of Rs. 38/-</t>
  </si>
  <si>
    <t>Profit of Rs.18/-</t>
  </si>
  <si>
    <t>GSPL OCT FUT</t>
  </si>
  <si>
    <t>230-231</t>
  </si>
  <si>
    <t>238-245</t>
  </si>
  <si>
    <t>VOLTAS OCT FUT</t>
  </si>
  <si>
    <t>908-910</t>
  </si>
  <si>
    <t>880-860</t>
  </si>
  <si>
    <t>Profit of Rs 1/-</t>
  </si>
  <si>
    <t>NIFTY 16950 PE 29-SEP</t>
  </si>
  <si>
    <t>110-150</t>
  </si>
  <si>
    <t>Profit of Rs.20/-</t>
  </si>
  <si>
    <t>NIFTY 17000 CE 29-SEP</t>
  </si>
  <si>
    <t>AGARIND</t>
  </si>
  <si>
    <t>ASHISH RAMESHCHANDRA KACHOLIA</t>
  </si>
  <si>
    <t>BRIDGESE</t>
  </si>
  <si>
    <t>B.M. HOUSE (INDIA) LIMITED</t>
  </si>
  <si>
    <t>KULDEEPSINGH</t>
  </si>
  <si>
    <t>CSL</t>
  </si>
  <si>
    <t>SACHIN DEVILAL CHOUDHARY</t>
  </si>
  <si>
    <t>TAARUSH TRADECOM LLP</t>
  </si>
  <si>
    <t>DHYAANI</t>
  </si>
  <si>
    <t>RAJY ADVISORY SERVICES PRIVATE LIMITED</t>
  </si>
  <si>
    <t>GIRIRAJ STOCK BROKING PRIVATE LIMITED</t>
  </si>
  <si>
    <t>ETIL</t>
  </si>
  <si>
    <t>BUDDHADEB LAHA</t>
  </si>
  <si>
    <t>CHIRAG KIRTIKUMAR SHAH HUF</t>
  </si>
  <si>
    <t>GURUPREET SANGLA</t>
  </si>
  <si>
    <t>FILATFASH</t>
  </si>
  <si>
    <t>GALACTICO</t>
  </si>
  <si>
    <t>VIPUL DILEEP LATHI</t>
  </si>
  <si>
    <t>RITURAHUL MEHTA</t>
  </si>
  <si>
    <t>GOYALASS</t>
  </si>
  <si>
    <t>RAGHURAM REDDY BHEEMIDI</t>
  </si>
  <si>
    <t>SABIN GEORGE</t>
  </si>
  <si>
    <t>HKG</t>
  </si>
  <si>
    <t>RADHADAMLE</t>
  </si>
  <si>
    <t>INDRENEW</t>
  </si>
  <si>
    <t>JETMALL</t>
  </si>
  <si>
    <t>JINESH SURESHBHAI SHAH HUF</t>
  </si>
  <si>
    <t>LLFICL</t>
  </si>
  <si>
    <t>NEOMILE CORPORATE ADVISORY PRIVATE LIMITED</t>
  </si>
  <si>
    <t>NAVIGANT</t>
  </si>
  <si>
    <t>SATYA PRAKASH MITTAL HUF</t>
  </si>
  <si>
    <t>SIPTL</t>
  </si>
  <si>
    <t>KUSUMBEN PANNALAL SHAH</t>
  </si>
  <si>
    <t>ARYDEEP FINANCIAL CONSULTING PRIVATE LIMITED</t>
  </si>
  <si>
    <t>MADHUR BUILDCON PRIVATE LIMITED</t>
  </si>
  <si>
    <t>DIPAKKUMAR NATWARLAL BHATT</t>
  </si>
  <si>
    <t>KULDEEP BHARATBHAI KHACHAR</t>
  </si>
  <si>
    <t>VIJAY SONI</t>
  </si>
  <si>
    <t>ARHAM SHARE PRIVATE LIMITED</t>
  </si>
  <si>
    <t>THINKINK</t>
  </si>
  <si>
    <t>CHANDRAKANT HIRALAL DARDA</t>
  </si>
  <si>
    <t>TILAK</t>
  </si>
  <si>
    <t>ANKITA VISHAL SHAH</t>
  </si>
  <si>
    <t>VAL</t>
  </si>
  <si>
    <t>KAUSHIK MAHESH WAGHELA</t>
  </si>
  <si>
    <t>VANICOM</t>
  </si>
  <si>
    <t>KIRIT G MARFATIA</t>
  </si>
  <si>
    <t>ECOMATIX SOLUTIONS PRIVATE LIMITED</t>
  </si>
  <si>
    <t>VEDIKA SINGHEE</t>
  </si>
  <si>
    <t>VEERENRGY</t>
  </si>
  <si>
    <t>JOLLY ANKITBHAI SHAH</t>
  </si>
  <si>
    <t>KARANCHANDNA</t>
  </si>
  <si>
    <t>PARTH HEMANT PARIKH</t>
  </si>
  <si>
    <t>WAAREE</t>
  </si>
  <si>
    <t>AMITKUMAR RAMNARAYAN KHEMKA</t>
  </si>
  <si>
    <t>AKG</t>
  </si>
  <si>
    <t>AKG Exim Limited</t>
  </si>
  <si>
    <t>NITN KAPOOR</t>
  </si>
  <si>
    <t>AMJUMBO</t>
  </si>
  <si>
    <t>A and M Jumbo Bags Ltd</t>
  </si>
  <si>
    <t>PURAV BHARATBHAI PATEL</t>
  </si>
  <si>
    <t>PODDAR VIJAY JAIDEO</t>
  </si>
  <si>
    <t>Can Fin Homes Ltd</t>
  </si>
  <si>
    <t>KORE</t>
  </si>
  <si>
    <t>Jay Jalaram Techno Ltd</t>
  </si>
  <si>
    <t>GIRISHKUMAR VELJIBHAI HADIA</t>
  </si>
  <si>
    <t>KSHITIJPOL</t>
  </si>
  <si>
    <t>Kshitij Polyline Limited</t>
  </si>
  <si>
    <t>PREETI JAIN</t>
  </si>
  <si>
    <t>LIBAS-RE</t>
  </si>
  <si>
    <t>Libas Con Product Ltd</t>
  </si>
  <si>
    <t>SANJAY HARSHADRAI MEHTA</t>
  </si>
  <si>
    <t>NEGEN CAPITAL SERVICES PRIVATE LIMITED</t>
  </si>
  <si>
    <t>HRTI PRIVATE LIMITED</t>
  </si>
  <si>
    <t>MAKS</t>
  </si>
  <si>
    <t>Maks Energy Sol India Ltd</t>
  </si>
  <si>
    <t>PREMKUMAR RAM KRISHNA PANDEY</t>
  </si>
  <si>
    <t>MIKER FINANCIAL CONSULTANTS PVT LTD</t>
  </si>
  <si>
    <t>HARYANA REFRACTORIES PRIVATE LIMITED</t>
  </si>
  <si>
    <t>JAIN SANJAY POPATLAL</t>
  </si>
  <si>
    <t>SHILPA KABRA</t>
  </si>
  <si>
    <t>RILINFRA</t>
  </si>
  <si>
    <t>Rachana Infra Ltd</t>
  </si>
  <si>
    <t>SAHNI BALVINDER SINGH</t>
  </si>
  <si>
    <t>SCAPDVR</t>
  </si>
  <si>
    <t>Stampede Capital Limited</t>
  </si>
  <si>
    <t>UMESHWAR SECURITIES PRIVATE LIMITED</t>
  </si>
  <si>
    <t>SECL</t>
  </si>
  <si>
    <t>Salasar Exterior Cont Ltd</t>
  </si>
  <si>
    <t>DHIMAN BHAVYA</t>
  </si>
  <si>
    <t>DIPAK MATHURBHAI SALVI</t>
  </si>
  <si>
    <t>S H Kelkar and Co. Ltd.</t>
  </si>
  <si>
    <t>KEVA INVESTMENT PARTNERS</t>
  </si>
  <si>
    <t>PARESH   JAIN</t>
  </si>
  <si>
    <t>VATSAL ANILBHAI KOTHARI</t>
  </si>
  <si>
    <t>NARESH SINGHAL</t>
  </si>
  <si>
    <t>PGIM INDIA MUTUAL FUND</t>
  </si>
  <si>
    <t>ASHOK KUMAR  DAMANI</t>
  </si>
  <si>
    <t>MARSHALL</t>
  </si>
  <si>
    <t>Marshall Machines Ltd</t>
  </si>
  <si>
    <t>PRASHANT SARUP</t>
  </si>
  <si>
    <t>KEVA CONSTRUCTIONS PVT LTD</t>
  </si>
  <si>
    <t>SILLYMONKS</t>
  </si>
  <si>
    <t>Silly Monks Entertain Ltd</t>
  </si>
  <si>
    <t>EKTHA COM PRIVATE LIMITED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</si>
</sst>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rgb="FFFFFFFF"/>
      </patternFill>
    </fill>
    <fill>
      <patternFill patternType="solid">
        <fgColor theme="9" tint="0.39997558519241921"/>
        <bgColor rgb="FF92D05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95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9" fillId="13" borderId="20" xfId="0" applyFont="1" applyFill="1" applyBorder="1" applyAlignment="1"/>
    <xf numFmtId="0" fontId="31" fillId="13" borderId="20" xfId="0" applyFont="1" applyFill="1" applyBorder="1" applyAlignment="1">
      <alignment horizontal="left" vertical="center"/>
    </xf>
    <xf numFmtId="0" fontId="32" fillId="13" borderId="20" xfId="0" applyFont="1" applyFill="1" applyBorder="1" applyAlignment="1">
      <alignment horizontal="center" vertical="center"/>
    </xf>
    <xf numFmtId="17" fontId="32" fillId="13" borderId="20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0" fontId="31" fillId="11" borderId="20" xfId="0" applyFont="1" applyFill="1" applyBorder="1"/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2" xfId="0" applyNumberFormat="1" applyFont="1" applyFill="1" applyBorder="1" applyAlignment="1">
      <alignment horizontal="center" vertical="center"/>
    </xf>
    <xf numFmtId="165" fontId="31" fillId="12" borderId="22" xfId="0" applyNumberFormat="1" applyFont="1" applyFill="1" applyBorder="1" applyAlignment="1">
      <alignment horizontal="center" vertical="center"/>
    </xf>
    <xf numFmtId="16" fontId="31" fillId="12" borderId="22" xfId="0" applyNumberFormat="1" applyFont="1" applyFill="1" applyBorder="1" applyAlignment="1">
      <alignment horizontal="center" vertical="center"/>
    </xf>
    <xf numFmtId="0" fontId="31" fillId="12" borderId="22" xfId="0" applyFont="1" applyFill="1" applyBorder="1" applyAlignment="1">
      <alignment horizontal="left"/>
    </xf>
    <xf numFmtId="0" fontId="31" fillId="12" borderId="22" xfId="0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2" fontId="32" fillId="14" borderId="22" xfId="0" applyNumberFormat="1" applyFont="1" applyFill="1" applyBorder="1" applyAlignment="1">
      <alignment horizontal="center" vertical="center"/>
    </xf>
    <xf numFmtId="10" fontId="32" fillId="14" borderId="22" xfId="0" applyNumberFormat="1" applyFont="1" applyFill="1" applyBorder="1" applyAlignment="1">
      <alignment horizontal="center" vertical="center" wrapText="1"/>
    </xf>
    <xf numFmtId="16" fontId="32" fillId="14" borderId="22" xfId="0" applyNumberFormat="1" applyFont="1" applyFill="1" applyBorder="1" applyAlignment="1">
      <alignment horizontal="center" vertical="center"/>
    </xf>
    <xf numFmtId="0" fontId="1" fillId="12" borderId="23" xfId="0" applyFont="1" applyFill="1" applyBorder="1"/>
    <xf numFmtId="0" fontId="1" fillId="12" borderId="22" xfId="0" applyFont="1" applyFill="1" applyBorder="1"/>
    <xf numFmtId="0" fontId="0" fillId="13" borderId="22" xfId="0" applyFont="1" applyFill="1" applyBorder="1" applyAlignment="1"/>
    <xf numFmtId="15" fontId="31" fillId="12" borderId="22" xfId="0" applyNumberFormat="1" applyFont="1" applyFill="1" applyBorder="1" applyAlignment="1">
      <alignment horizontal="center" vertical="center"/>
    </xf>
    <xf numFmtId="0" fontId="32" fillId="12" borderId="22" xfId="0" applyFont="1" applyFill="1" applyBorder="1"/>
    <xf numFmtId="43" fontId="31" fillId="12" borderId="22" xfId="0" applyNumberFormat="1" applyFont="1" applyFill="1" applyBorder="1" applyAlignment="1">
      <alignment horizontal="center" vertical="top"/>
    </xf>
    <xf numFmtId="0" fontId="31" fillId="12" borderId="22" xfId="0" applyFont="1" applyFill="1" applyBorder="1" applyAlignment="1">
      <alignment horizontal="center" vertical="top"/>
    </xf>
    <xf numFmtId="0" fontId="31" fillId="11" borderId="22" xfId="0" applyFont="1" applyFill="1" applyBorder="1" applyAlignment="1">
      <alignment horizontal="center" vertical="center"/>
    </xf>
    <xf numFmtId="0" fontId="1" fillId="18" borderId="22" xfId="0" applyFont="1" applyFill="1" applyBorder="1"/>
    <xf numFmtId="0" fontId="0" fillId="19" borderId="22" xfId="0" applyFont="1" applyFill="1" applyBorder="1" applyAlignment="1"/>
    <xf numFmtId="0" fontId="0" fillId="0" borderId="20" xfId="0" applyBorder="1" applyAlignment="1">
      <alignment horizontal="center"/>
    </xf>
    <xf numFmtId="0" fontId="0" fillId="0" borderId="20" xfId="0" applyBorder="1" applyAlignment="1"/>
    <xf numFmtId="0" fontId="32" fillId="21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0" fillId="13" borderId="20" xfId="0" applyFont="1" applyFill="1" applyBorder="1" applyAlignment="1"/>
    <xf numFmtId="165" fontId="40" fillId="12" borderId="20" xfId="0" applyNumberFormat="1" applyFont="1" applyFill="1" applyBorder="1" applyAlignment="1">
      <alignment horizontal="center" vertical="center"/>
    </xf>
    <xf numFmtId="0" fontId="40" fillId="12" borderId="20" xfId="0" applyFont="1" applyFill="1" applyBorder="1"/>
    <xf numFmtId="0" fontId="40" fillId="12" borderId="20" xfId="0" applyFont="1" applyFill="1" applyBorder="1" applyAlignment="1">
      <alignment horizontal="center" vertical="center"/>
    </xf>
    <xf numFmtId="0" fontId="31" fillId="12" borderId="22" xfId="0" applyFont="1" applyFill="1" applyBorder="1" applyAlignment="1">
      <alignment horizontal="center" vertical="center"/>
    </xf>
    <xf numFmtId="165" fontId="31" fillId="12" borderId="22" xfId="0" applyNumberFormat="1" applyFont="1" applyFill="1" applyBorder="1" applyAlignment="1">
      <alignment horizontal="center" vertical="center"/>
    </xf>
    <xf numFmtId="0" fontId="1" fillId="18" borderId="0" xfId="0" applyFont="1" applyFill="1" applyBorder="1"/>
    <xf numFmtId="0" fontId="0" fillId="19" borderId="0" xfId="0" applyFont="1" applyFill="1" applyAlignment="1"/>
    <xf numFmtId="0" fontId="31" fillId="17" borderId="20" xfId="0" applyFont="1" applyFill="1" applyBorder="1" applyAlignment="1">
      <alignment horizontal="center" vertical="center"/>
    </xf>
    <xf numFmtId="0" fontId="39" fillId="17" borderId="20" xfId="0" applyFont="1" applyFill="1" applyBorder="1" applyAlignment="1"/>
    <xf numFmtId="0" fontId="31" fillId="17" borderId="20" xfId="0" applyFont="1" applyFill="1" applyBorder="1" applyAlignment="1">
      <alignment horizontal="left" vertical="center"/>
    </xf>
    <xf numFmtId="0" fontId="32" fillId="17" borderId="20" xfId="0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0" fontId="39" fillId="24" borderId="20" xfId="0" applyFont="1" applyFill="1" applyBorder="1" applyAlignment="1"/>
    <xf numFmtId="0" fontId="31" fillId="24" borderId="20" xfId="0" applyFont="1" applyFill="1" applyBorder="1" applyAlignment="1">
      <alignment horizontal="left" vertical="center"/>
    </xf>
    <xf numFmtId="0" fontId="32" fillId="24" borderId="20" xfId="0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0" fontId="32" fillId="17" borderId="20" xfId="0" applyNumberFormat="1" applyFont="1" applyFill="1" applyBorder="1" applyAlignment="1">
      <alignment horizontal="center" vertical="center"/>
    </xf>
    <xf numFmtId="0" fontId="32" fillId="23" borderId="20" xfId="0" applyFont="1" applyFill="1" applyBorder="1" applyAlignment="1">
      <alignment horizontal="center" vertical="center"/>
    </xf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16" fontId="32" fillId="23" borderId="20" xfId="0" applyNumberFormat="1" applyFont="1" applyFill="1" applyBorder="1" applyAlignment="1">
      <alignment horizontal="center" vertical="center"/>
    </xf>
    <xf numFmtId="0" fontId="31" fillId="22" borderId="22" xfId="0" applyFont="1" applyFill="1" applyBorder="1" applyAlignment="1">
      <alignment horizontal="center" vertical="center"/>
    </xf>
    <xf numFmtId="15" fontId="31" fillId="22" borderId="22" xfId="0" applyNumberFormat="1" applyFont="1" applyFill="1" applyBorder="1" applyAlignment="1">
      <alignment horizontal="center" vertical="center"/>
    </xf>
    <xf numFmtId="0" fontId="32" fillId="22" borderId="22" xfId="0" applyFont="1" applyFill="1" applyBorder="1"/>
    <xf numFmtId="43" fontId="31" fillId="22" borderId="22" xfId="0" applyNumberFormat="1" applyFont="1" applyFill="1" applyBorder="1" applyAlignment="1">
      <alignment horizontal="center" vertical="top"/>
    </xf>
    <xf numFmtId="0" fontId="31" fillId="22" borderId="22" xfId="0" applyFont="1" applyFill="1" applyBorder="1" applyAlignment="1">
      <alignment horizontal="center" vertical="top"/>
    </xf>
    <xf numFmtId="0" fontId="31" fillId="0" borderId="20" xfId="0" applyFont="1" applyFill="1" applyBorder="1" applyAlignment="1">
      <alignment horizontal="center" vertical="center"/>
    </xf>
    <xf numFmtId="165" fontId="31" fillId="0" borderId="20" xfId="0" applyNumberFormat="1" applyFont="1" applyFill="1" applyBorder="1" applyAlignment="1">
      <alignment horizontal="center" vertical="center"/>
    </xf>
    <xf numFmtId="0" fontId="39" fillId="0" borderId="20" xfId="0" applyFont="1" applyFill="1" applyBorder="1" applyAlignment="1"/>
    <xf numFmtId="0" fontId="31" fillId="0" borderId="20" xfId="0" applyFont="1" applyFill="1" applyBorder="1" applyAlignment="1">
      <alignment horizontal="left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0" xfId="0" applyNumberFormat="1" applyFont="1" applyFill="1" applyBorder="1" applyAlignment="1">
      <alignment horizontal="center" vertical="center"/>
    </xf>
    <xf numFmtId="2" fontId="32" fillId="0" borderId="20" xfId="0" applyNumberFormat="1" applyFont="1" applyFill="1" applyBorder="1" applyAlignment="1">
      <alignment horizontal="center" vertical="center"/>
    </xf>
    <xf numFmtId="166" fontId="32" fillId="0" borderId="20" xfId="0" applyNumberFormat="1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0" fontId="32" fillId="24" borderId="20" xfId="0" applyNumberFormat="1" applyFont="1" applyFill="1" applyBorder="1" applyAlignment="1">
      <alignment horizontal="center" vertical="center"/>
    </xf>
    <xf numFmtId="1" fontId="31" fillId="11" borderId="20" xfId="0" applyNumberFormat="1" applyFont="1" applyFill="1" applyBorder="1" applyAlignment="1">
      <alignment horizontal="center" vertical="center"/>
    </xf>
    <xf numFmtId="16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left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65" fontId="40" fillId="11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0" fontId="31" fillId="20" borderId="22" xfId="0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0" borderId="20" xfId="0" applyFont="1" applyFill="1" applyBorder="1" applyAlignment="1">
      <alignment horizontal="center" vertical="center"/>
    </xf>
    <xf numFmtId="165" fontId="31" fillId="11" borderId="22" xfId="0" applyNumberFormat="1" applyFont="1" applyFill="1" applyBorder="1" applyAlignment="1">
      <alignment horizontal="center" vertical="center"/>
    </xf>
    <xf numFmtId="15" fontId="31" fillId="11" borderId="22" xfId="0" applyNumberFormat="1" applyFont="1" applyFill="1" applyBorder="1" applyAlignment="1">
      <alignment horizontal="center" vertical="center"/>
    </xf>
    <xf numFmtId="0" fontId="32" fillId="11" borderId="22" xfId="0" applyFont="1" applyFill="1" applyBorder="1"/>
    <xf numFmtId="43" fontId="31" fillId="11" borderId="22" xfId="0" applyNumberFormat="1" applyFont="1" applyFill="1" applyBorder="1" applyAlignment="1">
      <alignment horizontal="center" vertical="top"/>
    </xf>
    <xf numFmtId="0" fontId="31" fillId="11" borderId="22" xfId="0" applyFont="1" applyFill="1" applyBorder="1" applyAlignment="1">
      <alignment horizontal="center" vertical="top"/>
    </xf>
    <xf numFmtId="1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/>
    <xf numFmtId="43" fontId="31" fillId="11" borderId="20" xfId="0" applyNumberFormat="1" applyFont="1" applyFill="1" applyBorder="1" applyAlignment="1">
      <alignment horizontal="center" vertical="top"/>
    </xf>
    <xf numFmtId="0" fontId="31" fillId="11" borderId="20" xfId="0" applyFont="1" applyFill="1" applyBorder="1" applyAlignment="1">
      <alignment horizontal="center" vertical="top"/>
    </xf>
    <xf numFmtId="0" fontId="31" fillId="25" borderId="22" xfId="0" applyFont="1" applyFill="1" applyBorder="1" applyAlignment="1">
      <alignment horizontal="center" vertical="center"/>
    </xf>
    <xf numFmtId="165" fontId="31" fillId="25" borderId="22" xfId="0" applyNumberFormat="1" applyFont="1" applyFill="1" applyBorder="1" applyAlignment="1">
      <alignment horizontal="center" vertical="center"/>
    </xf>
    <xf numFmtId="15" fontId="31" fillId="25" borderId="22" xfId="0" applyNumberFormat="1" applyFont="1" applyFill="1" applyBorder="1" applyAlignment="1">
      <alignment horizontal="center" vertical="center"/>
    </xf>
    <xf numFmtId="0" fontId="32" fillId="25" borderId="22" xfId="0" applyFont="1" applyFill="1" applyBorder="1"/>
    <xf numFmtId="43" fontId="31" fillId="25" borderId="22" xfId="0" applyNumberFormat="1" applyFont="1" applyFill="1" applyBorder="1" applyAlignment="1">
      <alignment horizontal="center" vertical="top"/>
    </xf>
    <xf numFmtId="0" fontId="31" fillId="25" borderId="22" xfId="0" applyFont="1" applyFill="1" applyBorder="1" applyAlignment="1">
      <alignment horizontal="center" vertical="top"/>
    </xf>
    <xf numFmtId="0" fontId="32" fillId="26" borderId="20" xfId="0" applyFont="1" applyFill="1" applyBorder="1" applyAlignment="1">
      <alignment horizontal="center" vertical="center"/>
    </xf>
    <xf numFmtId="2" fontId="32" fillId="26" borderId="20" xfId="0" applyNumberFormat="1" applyFont="1" applyFill="1" applyBorder="1" applyAlignment="1">
      <alignment horizontal="center" vertical="center"/>
    </xf>
    <xf numFmtId="10" fontId="32" fillId="26" borderId="20" xfId="0" applyNumberFormat="1" applyFont="1" applyFill="1" applyBorder="1" applyAlignment="1">
      <alignment horizontal="center" vertical="center" wrapText="1"/>
    </xf>
    <xf numFmtId="16" fontId="32" fillId="26" borderId="20" xfId="0" applyNumberFormat="1" applyFont="1" applyFill="1" applyBorder="1" applyAlignment="1">
      <alignment horizontal="center" vertical="center"/>
    </xf>
    <xf numFmtId="16" fontId="32" fillId="24" borderId="20" xfId="0" applyNumberFormat="1" applyFont="1" applyFill="1" applyBorder="1" applyAlignment="1">
      <alignment horizontal="center" vertical="center"/>
    </xf>
    <xf numFmtId="1" fontId="31" fillId="11" borderId="22" xfId="0" applyNumberFormat="1" applyFont="1" applyFill="1" applyBorder="1" applyAlignment="1">
      <alignment horizontal="center" vertical="center"/>
    </xf>
    <xf numFmtId="165" fontId="40" fillId="11" borderId="22" xfId="0" applyNumberFormat="1" applyFont="1" applyFill="1" applyBorder="1" applyAlignment="1">
      <alignment horizontal="center" vertical="center"/>
    </xf>
    <xf numFmtId="16" fontId="31" fillId="11" borderId="22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left"/>
    </xf>
    <xf numFmtId="17" fontId="31" fillId="0" borderId="20" xfId="0" applyNumberFormat="1" applyFont="1" applyFill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1" fontId="31" fillId="22" borderId="22" xfId="0" applyNumberFormat="1" applyFont="1" applyFill="1" applyBorder="1" applyAlignment="1">
      <alignment horizontal="center" vertical="center"/>
    </xf>
    <xf numFmtId="165" fontId="31" fillId="27" borderId="22" xfId="0" applyNumberFormat="1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5" xfId="0" applyNumberFormat="1" applyFont="1" applyFill="1" applyBorder="1" applyAlignment="1">
      <alignment horizontal="center" vertical="center" wrapText="1"/>
    </xf>
    <xf numFmtId="0" fontId="32" fillId="6" borderId="21" xfId="0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65" fontId="31" fillId="24" borderId="22" xfId="0" applyNumberFormat="1" applyFont="1" applyFill="1" applyBorder="1" applyAlignment="1">
      <alignment horizontal="center" vertical="center"/>
    </xf>
    <xf numFmtId="0" fontId="31" fillId="24" borderId="22" xfId="0" applyFont="1" applyFill="1" applyBorder="1" applyAlignment="1">
      <alignment horizontal="center" vertical="center"/>
    </xf>
    <xf numFmtId="0" fontId="31" fillId="17" borderId="22" xfId="0" applyFont="1" applyFill="1" applyBorder="1" applyAlignment="1">
      <alignment horizontal="center" vertical="center"/>
    </xf>
    <xf numFmtId="165" fontId="31" fillId="17" borderId="22" xfId="0" applyNumberFormat="1" applyFont="1" applyFill="1" applyBorder="1" applyAlignment="1">
      <alignment horizontal="center" vertical="center"/>
    </xf>
    <xf numFmtId="16" fontId="32" fillId="17" borderId="20" xfId="0" applyNumberFormat="1" applyFont="1" applyFill="1" applyBorder="1" applyAlignment="1">
      <alignment horizontal="center" vertical="center"/>
    </xf>
    <xf numFmtId="0" fontId="31" fillId="28" borderId="22" xfId="0" applyFont="1" applyFill="1" applyBorder="1" applyAlignment="1">
      <alignment horizontal="center" vertical="center"/>
    </xf>
    <xf numFmtId="165" fontId="31" fillId="28" borderId="22" xfId="0" applyNumberFormat="1" applyFont="1" applyFill="1" applyBorder="1" applyAlignment="1">
      <alignment horizontal="center" vertical="center"/>
    </xf>
    <xf numFmtId="0" fontId="39" fillId="28" borderId="20" xfId="0" applyFont="1" applyFill="1" applyBorder="1" applyAlignment="1"/>
    <xf numFmtId="0" fontId="31" fillId="28" borderId="20" xfId="0" applyFont="1" applyFill="1" applyBorder="1" applyAlignment="1">
      <alignment horizontal="left" vertical="center"/>
    </xf>
    <xf numFmtId="0" fontId="31" fillId="28" borderId="20" xfId="0" applyFont="1" applyFill="1" applyBorder="1" applyAlignment="1">
      <alignment horizontal="center" vertical="center"/>
    </xf>
    <xf numFmtId="0" fontId="32" fillId="28" borderId="20" xfId="0" applyFont="1" applyFill="1" applyBorder="1" applyAlignment="1">
      <alignment horizontal="center" vertical="center"/>
    </xf>
    <xf numFmtId="0" fontId="32" fillId="28" borderId="20" xfId="0" applyNumberFormat="1" applyFont="1" applyFill="1" applyBorder="1" applyAlignment="1">
      <alignment horizontal="center" vertical="center"/>
    </xf>
    <xf numFmtId="0" fontId="32" fillId="28" borderId="22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66" fontId="32" fillId="25" borderId="20" xfId="0" applyNumberFormat="1" applyFont="1" applyFill="1" applyBorder="1" applyAlignment="1">
      <alignment horizontal="center" vertical="center"/>
    </xf>
    <xf numFmtId="165" fontId="31" fillId="25" borderId="20" xfId="0" applyNumberFormat="1" applyFont="1" applyFill="1" applyBorder="1" applyAlignment="1">
      <alignment horizontal="center" vertical="center"/>
    </xf>
    <xf numFmtId="0" fontId="40" fillId="20" borderId="22" xfId="0" applyFont="1" applyFill="1" applyBorder="1" applyAlignment="1">
      <alignment horizontal="center" vertical="center"/>
    </xf>
    <xf numFmtId="165" fontId="40" fillId="20" borderId="20" xfId="0" applyNumberFormat="1" applyFont="1" applyFill="1" applyBorder="1" applyAlignment="1">
      <alignment horizontal="center" vertical="center"/>
    </xf>
    <xf numFmtId="0" fontId="40" fillId="20" borderId="20" xfId="0" applyFont="1" applyFill="1" applyBorder="1"/>
    <xf numFmtId="0" fontId="40" fillId="20" borderId="20" xfId="0" applyFont="1" applyFill="1" applyBorder="1" applyAlignment="1">
      <alignment horizontal="center" vertical="center"/>
    </xf>
    <xf numFmtId="1" fontId="31" fillId="20" borderId="22" xfId="0" applyNumberFormat="1" applyFont="1" applyFill="1" applyBorder="1" applyAlignment="1">
      <alignment horizontal="center" vertical="center"/>
    </xf>
    <xf numFmtId="16" fontId="31" fillId="20" borderId="22" xfId="0" applyNumberFormat="1" applyFont="1" applyFill="1" applyBorder="1" applyAlignment="1">
      <alignment horizontal="center" vertical="center"/>
    </xf>
    <xf numFmtId="0" fontId="31" fillId="20" borderId="22" xfId="0" applyFont="1" applyFill="1" applyBorder="1" applyAlignment="1">
      <alignment horizontal="left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165" fontId="31" fillId="0" borderId="22" xfId="0" applyNumberFormat="1" applyFont="1" applyFill="1" applyBorder="1" applyAlignment="1">
      <alignment horizontal="center" vertical="center"/>
    </xf>
    <xf numFmtId="15" fontId="31" fillId="25" borderId="20" xfId="0" applyNumberFormat="1" applyFont="1" applyFill="1" applyBorder="1" applyAlignment="1">
      <alignment horizontal="center" vertical="center"/>
    </xf>
    <xf numFmtId="0" fontId="32" fillId="25" borderId="20" xfId="0" applyFont="1" applyFill="1" applyBorder="1"/>
    <xf numFmtId="43" fontId="31" fillId="25" borderId="20" xfId="0" applyNumberFormat="1" applyFont="1" applyFill="1" applyBorder="1" applyAlignment="1">
      <alignment horizontal="center" vertical="top"/>
    </xf>
    <xf numFmtId="0" fontId="31" fillId="25" borderId="20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top"/>
    </xf>
    <xf numFmtId="15" fontId="31" fillId="20" borderId="22" xfId="0" applyNumberFormat="1" applyFont="1" applyFill="1" applyBorder="1" applyAlignment="1">
      <alignment horizontal="center" vertical="center"/>
    </xf>
    <xf numFmtId="0" fontId="32" fillId="20" borderId="22" xfId="0" applyFont="1" applyFill="1" applyBorder="1"/>
    <xf numFmtId="43" fontId="31" fillId="20" borderId="22" xfId="0" applyNumberFormat="1" applyFont="1" applyFill="1" applyBorder="1" applyAlignment="1">
      <alignment horizontal="center" vertical="top"/>
    </xf>
    <xf numFmtId="0" fontId="31" fillId="20" borderId="22" xfId="0" applyFont="1" applyFill="1" applyBorder="1" applyAlignment="1">
      <alignment horizontal="center" vertical="top"/>
    </xf>
    <xf numFmtId="0" fontId="32" fillId="21" borderId="22" xfId="0" applyFont="1" applyFill="1" applyBorder="1" applyAlignment="1">
      <alignment horizontal="center" vertical="center"/>
    </xf>
    <xf numFmtId="165" fontId="31" fillId="0" borderId="22" xfId="0" applyNumberFormat="1" applyFont="1" applyFill="1" applyBorder="1" applyAlignment="1">
      <alignment horizontal="center" vertical="center"/>
    </xf>
    <xf numFmtId="0" fontId="32" fillId="0" borderId="22" xfId="0" applyFont="1" applyFill="1" applyBorder="1" applyAlignment="1">
      <alignment horizontal="center" vertical="center"/>
    </xf>
    <xf numFmtId="165" fontId="31" fillId="0" borderId="22" xfId="0" applyNumberFormat="1" applyFont="1" applyFill="1" applyBorder="1" applyAlignment="1">
      <alignment horizontal="center" vertical="center"/>
    </xf>
    <xf numFmtId="0" fontId="31" fillId="0" borderId="22" xfId="0" applyFont="1" applyFill="1" applyBorder="1" applyAlignment="1">
      <alignment horizontal="center" vertical="center"/>
    </xf>
    <xf numFmtId="165" fontId="31" fillId="20" borderId="22" xfId="0" applyNumberFormat="1" applyFont="1" applyFill="1" applyBorder="1" applyAlignment="1">
      <alignment horizontal="center" vertical="center"/>
    </xf>
    <xf numFmtId="0" fontId="31" fillId="0" borderId="20" xfId="0" applyFont="1" applyFill="1" applyBorder="1"/>
    <xf numFmtId="165" fontId="31" fillId="0" borderId="22" xfId="0" applyNumberFormat="1" applyFont="1" applyFill="1" applyBorder="1" applyAlignment="1">
      <alignment horizontal="center" vertical="center"/>
    </xf>
    <xf numFmtId="1" fontId="31" fillId="25" borderId="22" xfId="0" applyNumberFormat="1" applyFont="1" applyFill="1" applyBorder="1" applyAlignment="1">
      <alignment horizontal="center" vertical="center"/>
    </xf>
    <xf numFmtId="16" fontId="31" fillId="25" borderId="22" xfId="0" applyNumberFormat="1" applyFont="1" applyFill="1" applyBorder="1" applyAlignment="1">
      <alignment horizontal="center" vertical="center"/>
    </xf>
    <xf numFmtId="0" fontId="31" fillId="25" borderId="22" xfId="0" applyFont="1" applyFill="1" applyBorder="1" applyAlignment="1">
      <alignment horizontal="left"/>
    </xf>
    <xf numFmtId="0" fontId="31" fillId="24" borderId="20" xfId="0" applyFont="1" applyFill="1" applyBorder="1"/>
    <xf numFmtId="0" fontId="31" fillId="17" borderId="20" xfId="0" applyFont="1" applyFill="1" applyBorder="1"/>
    <xf numFmtId="165" fontId="31" fillId="0" borderId="22" xfId="0" applyNumberFormat="1" applyFont="1" applyFill="1" applyBorder="1" applyAlignment="1">
      <alignment horizontal="center" vertical="center"/>
    </xf>
    <xf numFmtId="0" fontId="32" fillId="0" borderId="22" xfId="0" applyFont="1" applyFill="1" applyBorder="1" applyAlignment="1">
      <alignment horizontal="center" vertical="center"/>
    </xf>
    <xf numFmtId="165" fontId="31" fillId="0" borderId="22" xfId="0" applyNumberFormat="1" applyFont="1" applyFill="1" applyBorder="1" applyAlignment="1">
      <alignment horizontal="center" vertical="center"/>
    </xf>
    <xf numFmtId="0" fontId="31" fillId="0" borderId="22" xfId="0" applyFont="1" applyFill="1" applyBorder="1" applyAlignment="1">
      <alignment horizontal="center" vertical="center"/>
    </xf>
    <xf numFmtId="0" fontId="31" fillId="29" borderId="20" xfId="0" applyFont="1" applyFill="1" applyBorder="1" applyAlignment="1">
      <alignment horizontal="center" vertical="center"/>
    </xf>
    <xf numFmtId="165" fontId="31" fillId="29" borderId="20" xfId="0" applyNumberFormat="1" applyFont="1" applyFill="1" applyBorder="1" applyAlignment="1">
      <alignment horizontal="center" vertical="center"/>
    </xf>
    <xf numFmtId="0" fontId="31" fillId="29" borderId="20" xfId="0" applyFont="1" applyFill="1" applyBorder="1"/>
    <xf numFmtId="0" fontId="32" fillId="29" borderId="20" xfId="0" applyFont="1" applyFill="1" applyBorder="1" applyAlignment="1">
      <alignment horizontal="center" vertical="center"/>
    </xf>
    <xf numFmtId="0" fontId="32" fillId="30" borderId="20" xfId="0" applyFont="1" applyFill="1" applyBorder="1" applyAlignment="1">
      <alignment horizontal="center" vertical="center"/>
    </xf>
    <xf numFmtId="2" fontId="32" fillId="29" borderId="20" xfId="0" applyNumberFormat="1" applyFont="1" applyFill="1" applyBorder="1" applyAlignment="1">
      <alignment horizontal="center" vertical="center"/>
    </xf>
    <xf numFmtId="166" fontId="32" fillId="29" borderId="20" xfId="0" applyNumberFormat="1" applyFont="1" applyFill="1" applyBorder="1" applyAlignment="1">
      <alignment horizontal="center" vertical="center"/>
    </xf>
    <xf numFmtId="165" fontId="31" fillId="13" borderId="22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2" borderId="20" xfId="0" applyFont="1" applyFill="1" applyBorder="1"/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2" fillId="0" borderId="21" xfId="0" applyFont="1" applyFill="1" applyBorder="1" applyAlignment="1">
      <alignment horizontal="center" vertical="center"/>
    </xf>
    <xf numFmtId="0" fontId="32" fillId="0" borderId="22" xfId="0" applyFont="1" applyFill="1" applyBorder="1" applyAlignment="1">
      <alignment horizontal="center" vertical="center"/>
    </xf>
    <xf numFmtId="165" fontId="31" fillId="0" borderId="21" xfId="0" applyNumberFormat="1" applyFont="1" applyFill="1" applyBorder="1" applyAlignment="1">
      <alignment horizontal="center" vertical="center"/>
    </xf>
    <xf numFmtId="165" fontId="31" fillId="0" borderId="22" xfId="0" applyNumberFormat="1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/>
    </xf>
    <xf numFmtId="0" fontId="31" fillId="0" borderId="2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214</xdr:row>
      <xdr:rowOff>0</xdr:rowOff>
    </xdr:from>
    <xdr:to>
      <xdr:col>11</xdr:col>
      <xdr:colOff>123825</xdr:colOff>
      <xdr:row>228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513</xdr:row>
      <xdr:rowOff>4482</xdr:rowOff>
    </xdr:from>
    <xdr:to>
      <xdr:col>12</xdr:col>
      <xdr:colOff>208430</xdr:colOff>
      <xdr:row>522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1" sqref="C21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44833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79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79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80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79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79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B15" sqref="B15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82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44833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79" t="s">
        <v>16</v>
      </c>
      <c r="B9" s="481" t="s">
        <v>17</v>
      </c>
      <c r="C9" s="481" t="s">
        <v>18</v>
      </c>
      <c r="D9" s="481" t="s">
        <v>19</v>
      </c>
      <c r="E9" s="23" t="s">
        <v>20</v>
      </c>
      <c r="F9" s="23" t="s">
        <v>21</v>
      </c>
      <c r="G9" s="476" t="s">
        <v>22</v>
      </c>
      <c r="H9" s="477"/>
      <c r="I9" s="478"/>
      <c r="J9" s="476" t="s">
        <v>23</v>
      </c>
      <c r="K9" s="477"/>
      <c r="L9" s="478"/>
      <c r="M9" s="23"/>
      <c r="N9" s="24"/>
      <c r="O9" s="24"/>
      <c r="P9" s="24"/>
    </row>
    <row r="10" spans="1:16" ht="59.25" customHeight="1">
      <c r="A10" s="480"/>
      <c r="B10" s="482"/>
      <c r="C10" s="482"/>
      <c r="D10" s="482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44833</v>
      </c>
      <c r="E11" s="32">
        <v>16858.7</v>
      </c>
      <c r="F11" s="32">
        <v>16908.466666666664</v>
      </c>
      <c r="G11" s="33">
        <v>16783.933333333327</v>
      </c>
      <c r="H11" s="33">
        <v>16709.166666666664</v>
      </c>
      <c r="I11" s="33">
        <v>16584.633333333328</v>
      </c>
      <c r="J11" s="33">
        <v>16983.233333333326</v>
      </c>
      <c r="K11" s="33">
        <v>17107.766666666659</v>
      </c>
      <c r="L11" s="33">
        <v>17182.533333333326</v>
      </c>
      <c r="M11" s="34">
        <v>17033</v>
      </c>
      <c r="N11" s="34">
        <v>16833.7</v>
      </c>
      <c r="O11" s="35">
        <v>14035750</v>
      </c>
      <c r="P11" s="36">
        <v>3.8631166889896922E-2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44833</v>
      </c>
      <c r="E12" s="37">
        <v>37809.9</v>
      </c>
      <c r="F12" s="37">
        <v>37963.966666666667</v>
      </c>
      <c r="G12" s="38">
        <v>37517.933333333334</v>
      </c>
      <c r="H12" s="38">
        <v>37225.966666666667</v>
      </c>
      <c r="I12" s="38">
        <v>36779.933333333334</v>
      </c>
      <c r="J12" s="38">
        <v>38255.933333333334</v>
      </c>
      <c r="K12" s="38">
        <v>38701.966666666674</v>
      </c>
      <c r="L12" s="38">
        <v>38993.933333333334</v>
      </c>
      <c r="M12" s="28">
        <v>38410</v>
      </c>
      <c r="N12" s="28">
        <v>37672</v>
      </c>
      <c r="O12" s="39">
        <v>2748850</v>
      </c>
      <c r="P12" s="40">
        <v>7.9525595460168477E-2</v>
      </c>
    </row>
    <row r="13" spans="1:16" ht="12.75" customHeight="1">
      <c r="A13" s="28">
        <v>3</v>
      </c>
      <c r="B13" s="29" t="s">
        <v>35</v>
      </c>
      <c r="C13" s="30" t="s">
        <v>790</v>
      </c>
      <c r="D13" s="31">
        <v>44859</v>
      </c>
      <c r="E13" s="37">
        <v>17280.95</v>
      </c>
      <c r="F13" s="37">
        <v>17393.766666666666</v>
      </c>
      <c r="G13" s="38">
        <v>17088.733333333334</v>
      </c>
      <c r="H13" s="38">
        <v>16896.516666666666</v>
      </c>
      <c r="I13" s="38">
        <v>16591.483333333334</v>
      </c>
      <c r="J13" s="38">
        <v>17585.983333333334</v>
      </c>
      <c r="K13" s="38">
        <v>17891.016666666666</v>
      </c>
      <c r="L13" s="38">
        <v>18083.233333333334</v>
      </c>
      <c r="M13" s="28">
        <v>17698.8</v>
      </c>
      <c r="N13" s="28">
        <v>17201.55</v>
      </c>
      <c r="O13" s="39">
        <v>4840</v>
      </c>
      <c r="P13" s="40">
        <v>-0.7256235827664399</v>
      </c>
    </row>
    <row r="14" spans="1:16" ht="12.75" customHeight="1">
      <c r="A14" s="28">
        <v>4</v>
      </c>
      <c r="B14" s="29" t="s">
        <v>35</v>
      </c>
      <c r="C14" s="30" t="s">
        <v>819</v>
      </c>
      <c r="D14" s="31">
        <v>44859</v>
      </c>
      <c r="E14" s="37">
        <v>7160</v>
      </c>
      <c r="F14" s="37">
        <v>7168.8166666666666</v>
      </c>
      <c r="G14" s="38">
        <v>7128.6333333333332</v>
      </c>
      <c r="H14" s="38">
        <v>7097.2666666666664</v>
      </c>
      <c r="I14" s="38">
        <v>7057.083333333333</v>
      </c>
      <c r="J14" s="38">
        <v>7200.1833333333334</v>
      </c>
      <c r="K14" s="38">
        <v>7240.3666666666659</v>
      </c>
      <c r="L14" s="38">
        <v>7271.7333333333336</v>
      </c>
      <c r="M14" s="28">
        <v>7209</v>
      </c>
      <c r="N14" s="28">
        <v>7137.45</v>
      </c>
      <c r="O14" s="39">
        <v>375</v>
      </c>
      <c r="P14" s="40">
        <v>-0.5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44833</v>
      </c>
      <c r="E15" s="37">
        <v>782.5</v>
      </c>
      <c r="F15" s="37">
        <v>787.7166666666667</v>
      </c>
      <c r="G15" s="38">
        <v>773.53333333333342</v>
      </c>
      <c r="H15" s="38">
        <v>764.56666666666672</v>
      </c>
      <c r="I15" s="38">
        <v>750.38333333333344</v>
      </c>
      <c r="J15" s="38">
        <v>796.68333333333339</v>
      </c>
      <c r="K15" s="38">
        <v>810.86666666666679</v>
      </c>
      <c r="L15" s="38">
        <v>819.83333333333337</v>
      </c>
      <c r="M15" s="28">
        <v>801.9</v>
      </c>
      <c r="N15" s="28">
        <v>778.75</v>
      </c>
      <c r="O15" s="39">
        <v>2940150</v>
      </c>
      <c r="P15" s="40">
        <v>1.4964788732394365E-2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44833</v>
      </c>
      <c r="E16" s="37">
        <v>3013.55</v>
      </c>
      <c r="F16" s="37">
        <v>3028.0499999999997</v>
      </c>
      <c r="G16" s="38">
        <v>2980.0999999999995</v>
      </c>
      <c r="H16" s="38">
        <v>2946.6499999999996</v>
      </c>
      <c r="I16" s="38">
        <v>2898.6999999999994</v>
      </c>
      <c r="J16" s="38">
        <v>3061.4999999999995</v>
      </c>
      <c r="K16" s="38">
        <v>3109.4499999999994</v>
      </c>
      <c r="L16" s="38">
        <v>3142.8999999999996</v>
      </c>
      <c r="M16" s="28">
        <v>3076</v>
      </c>
      <c r="N16" s="28">
        <v>2994.6</v>
      </c>
      <c r="O16" s="39">
        <v>1425750</v>
      </c>
      <c r="P16" s="40">
        <v>-3.3225970503475165E-2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44833</v>
      </c>
      <c r="E17" s="37">
        <v>18139</v>
      </c>
      <c r="F17" s="37">
        <v>18103.316666666666</v>
      </c>
      <c r="G17" s="38">
        <v>17751.73333333333</v>
      </c>
      <c r="H17" s="38">
        <v>17364.466666666664</v>
      </c>
      <c r="I17" s="38">
        <v>17012.883333333328</v>
      </c>
      <c r="J17" s="38">
        <v>18490.583333333332</v>
      </c>
      <c r="K17" s="38">
        <v>18842.166666666668</v>
      </c>
      <c r="L17" s="38">
        <v>19229.433333333334</v>
      </c>
      <c r="M17" s="28">
        <v>18454.900000000001</v>
      </c>
      <c r="N17" s="28">
        <v>17716.05</v>
      </c>
      <c r="O17" s="39">
        <v>54680</v>
      </c>
      <c r="P17" s="40">
        <v>7.320644216691069E-4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44833</v>
      </c>
      <c r="E18" s="37">
        <v>108.1</v>
      </c>
      <c r="F18" s="37">
        <v>108.39999999999999</v>
      </c>
      <c r="G18" s="38">
        <v>106.64999999999998</v>
      </c>
      <c r="H18" s="38">
        <v>105.19999999999999</v>
      </c>
      <c r="I18" s="38">
        <v>103.44999999999997</v>
      </c>
      <c r="J18" s="38">
        <v>109.84999999999998</v>
      </c>
      <c r="K18" s="38">
        <v>111.60000000000001</v>
      </c>
      <c r="L18" s="38">
        <v>113.04999999999998</v>
      </c>
      <c r="M18" s="28">
        <v>110.15</v>
      </c>
      <c r="N18" s="28">
        <v>106.95</v>
      </c>
      <c r="O18" s="39">
        <v>24435000</v>
      </c>
      <c r="P18" s="40">
        <v>-1.3516459559625027E-2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44833</v>
      </c>
      <c r="E19" s="37">
        <v>328.1</v>
      </c>
      <c r="F19" s="37">
        <v>324.41666666666669</v>
      </c>
      <c r="G19" s="38">
        <v>319.63333333333338</v>
      </c>
      <c r="H19" s="38">
        <v>311.16666666666669</v>
      </c>
      <c r="I19" s="38">
        <v>306.38333333333338</v>
      </c>
      <c r="J19" s="38">
        <v>332.88333333333338</v>
      </c>
      <c r="K19" s="38">
        <v>337.66666666666669</v>
      </c>
      <c r="L19" s="38">
        <v>346.13333333333338</v>
      </c>
      <c r="M19" s="28">
        <v>329.2</v>
      </c>
      <c r="N19" s="28">
        <v>315.95</v>
      </c>
      <c r="O19" s="39">
        <v>9027200</v>
      </c>
      <c r="P19" s="40">
        <v>2.177751618599176E-2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44833</v>
      </c>
      <c r="E20" s="37">
        <v>2353.6999999999998</v>
      </c>
      <c r="F20" s="37">
        <v>2364.3666666666668</v>
      </c>
      <c r="G20" s="38">
        <v>2316.7333333333336</v>
      </c>
      <c r="H20" s="38">
        <v>2279.7666666666669</v>
      </c>
      <c r="I20" s="38">
        <v>2232.1333333333337</v>
      </c>
      <c r="J20" s="38">
        <v>2401.3333333333335</v>
      </c>
      <c r="K20" s="38">
        <v>2448.9666666666667</v>
      </c>
      <c r="L20" s="38">
        <v>2485.9333333333334</v>
      </c>
      <c r="M20" s="28">
        <v>2412</v>
      </c>
      <c r="N20" s="28">
        <v>2327.4</v>
      </c>
      <c r="O20" s="39">
        <v>4406000</v>
      </c>
      <c r="P20" s="40">
        <v>1.8492834026814609E-2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44833</v>
      </c>
      <c r="E21" s="37">
        <v>3543.1</v>
      </c>
      <c r="F21" s="37">
        <v>3545.2333333333336</v>
      </c>
      <c r="G21" s="38">
        <v>3495.8666666666672</v>
      </c>
      <c r="H21" s="38">
        <v>3448.6333333333337</v>
      </c>
      <c r="I21" s="38">
        <v>3399.2666666666673</v>
      </c>
      <c r="J21" s="38">
        <v>3592.4666666666672</v>
      </c>
      <c r="K21" s="38">
        <v>3641.8333333333339</v>
      </c>
      <c r="L21" s="38">
        <v>3689.0666666666671</v>
      </c>
      <c r="M21" s="28">
        <v>3594.6</v>
      </c>
      <c r="N21" s="28">
        <v>3498</v>
      </c>
      <c r="O21" s="39">
        <v>17239000</v>
      </c>
      <c r="P21" s="40">
        <v>-1.4970573110107993E-2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44833</v>
      </c>
      <c r="E22" s="37">
        <v>825.35</v>
      </c>
      <c r="F22" s="37">
        <v>831.65</v>
      </c>
      <c r="G22" s="38">
        <v>815.69999999999993</v>
      </c>
      <c r="H22" s="38">
        <v>806.05</v>
      </c>
      <c r="I22" s="38">
        <v>790.09999999999991</v>
      </c>
      <c r="J22" s="38">
        <v>841.3</v>
      </c>
      <c r="K22" s="38">
        <v>857.25</v>
      </c>
      <c r="L22" s="38">
        <v>866.9</v>
      </c>
      <c r="M22" s="28">
        <v>847.6</v>
      </c>
      <c r="N22" s="28">
        <v>822</v>
      </c>
      <c r="O22" s="39">
        <v>69432500</v>
      </c>
      <c r="P22" s="40">
        <v>9.7311324154833131E-4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44833</v>
      </c>
      <c r="E23" s="37">
        <v>3310.6</v>
      </c>
      <c r="F23" s="37">
        <v>3317.0666666666662</v>
      </c>
      <c r="G23" s="38">
        <v>3276.6833333333325</v>
      </c>
      <c r="H23" s="38">
        <v>3242.7666666666664</v>
      </c>
      <c r="I23" s="38">
        <v>3202.3833333333328</v>
      </c>
      <c r="J23" s="38">
        <v>3350.9833333333322</v>
      </c>
      <c r="K23" s="38">
        <v>3391.3666666666663</v>
      </c>
      <c r="L23" s="38">
        <v>3425.2833333333319</v>
      </c>
      <c r="M23" s="28">
        <v>3357.45</v>
      </c>
      <c r="N23" s="28">
        <v>3283.15</v>
      </c>
      <c r="O23" s="39">
        <v>629800</v>
      </c>
      <c r="P23" s="40">
        <v>-8.8133459238275095E-3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44833</v>
      </c>
      <c r="E24" s="37">
        <v>484.85</v>
      </c>
      <c r="F24" s="37">
        <v>485.26666666666671</v>
      </c>
      <c r="G24" s="38">
        <v>481.93333333333339</v>
      </c>
      <c r="H24" s="38">
        <v>479.01666666666671</v>
      </c>
      <c r="I24" s="38">
        <v>475.68333333333339</v>
      </c>
      <c r="J24" s="38">
        <v>488.18333333333339</v>
      </c>
      <c r="K24" s="38">
        <v>491.51666666666677</v>
      </c>
      <c r="L24" s="38">
        <v>494.43333333333339</v>
      </c>
      <c r="M24" s="28">
        <v>488.6</v>
      </c>
      <c r="N24" s="28">
        <v>482.35</v>
      </c>
      <c r="O24" s="39">
        <v>6399000</v>
      </c>
      <c r="P24" s="40">
        <v>-5.3962152572442343E-2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44833</v>
      </c>
      <c r="E25" s="37">
        <v>499.45</v>
      </c>
      <c r="F25" s="37">
        <v>501.88333333333327</v>
      </c>
      <c r="G25" s="38">
        <v>488.86666666666656</v>
      </c>
      <c r="H25" s="38">
        <v>478.2833333333333</v>
      </c>
      <c r="I25" s="38">
        <v>465.26666666666659</v>
      </c>
      <c r="J25" s="38">
        <v>512.46666666666647</v>
      </c>
      <c r="K25" s="38">
        <v>525.48333333333335</v>
      </c>
      <c r="L25" s="38">
        <v>536.06666666666649</v>
      </c>
      <c r="M25" s="28">
        <v>514.9</v>
      </c>
      <c r="N25" s="28">
        <v>491.3</v>
      </c>
      <c r="O25" s="39">
        <v>61371000</v>
      </c>
      <c r="P25" s="40">
        <v>-1.2712109804830023E-2</v>
      </c>
    </row>
    <row r="26" spans="1:16" ht="12.75" customHeight="1">
      <c r="A26" s="28">
        <v>16</v>
      </c>
      <c r="B26" s="224" t="s">
        <v>44</v>
      </c>
      <c r="C26" s="30" t="s">
        <v>53</v>
      </c>
      <c r="D26" s="31">
        <v>44833</v>
      </c>
      <c r="E26" s="37">
        <v>4265.25</v>
      </c>
      <c r="F26" s="37">
        <v>4249.4666666666662</v>
      </c>
      <c r="G26" s="38">
        <v>4206.3833333333323</v>
      </c>
      <c r="H26" s="38">
        <v>4147.5166666666664</v>
      </c>
      <c r="I26" s="38">
        <v>4104.4333333333325</v>
      </c>
      <c r="J26" s="38">
        <v>4308.3333333333321</v>
      </c>
      <c r="K26" s="38">
        <v>4351.4166666666661</v>
      </c>
      <c r="L26" s="38">
        <v>4410.2833333333319</v>
      </c>
      <c r="M26" s="28">
        <v>4292.55</v>
      </c>
      <c r="N26" s="28">
        <v>4190.6000000000004</v>
      </c>
      <c r="O26" s="39">
        <v>1520250</v>
      </c>
      <c r="P26" s="40">
        <v>-5.0363082689154369E-2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44833</v>
      </c>
      <c r="E27" s="37">
        <v>273.45</v>
      </c>
      <c r="F27" s="37">
        <v>273.09999999999997</v>
      </c>
      <c r="G27" s="38">
        <v>267.84999999999991</v>
      </c>
      <c r="H27" s="38">
        <v>262.24999999999994</v>
      </c>
      <c r="I27" s="38">
        <v>256.99999999999989</v>
      </c>
      <c r="J27" s="38">
        <v>278.69999999999993</v>
      </c>
      <c r="K27" s="38">
        <v>283.95000000000005</v>
      </c>
      <c r="L27" s="38">
        <v>289.54999999999995</v>
      </c>
      <c r="M27" s="28">
        <v>278.35000000000002</v>
      </c>
      <c r="N27" s="28">
        <v>267.5</v>
      </c>
      <c r="O27" s="39">
        <v>12540500</v>
      </c>
      <c r="P27" s="40">
        <v>-3.0835812821206385E-2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44833</v>
      </c>
      <c r="E28" s="37">
        <v>149.5</v>
      </c>
      <c r="F28" s="37">
        <v>149.65</v>
      </c>
      <c r="G28" s="38">
        <v>148.10000000000002</v>
      </c>
      <c r="H28" s="38">
        <v>146.70000000000002</v>
      </c>
      <c r="I28" s="38">
        <v>145.15000000000003</v>
      </c>
      <c r="J28" s="38">
        <v>151.05000000000001</v>
      </c>
      <c r="K28" s="38">
        <v>152.60000000000002</v>
      </c>
      <c r="L28" s="38">
        <v>154</v>
      </c>
      <c r="M28" s="28">
        <v>151.19999999999999</v>
      </c>
      <c r="N28" s="28">
        <v>148.25</v>
      </c>
      <c r="O28" s="39">
        <v>53300000</v>
      </c>
      <c r="P28" s="40">
        <v>-7.5214713281859982E-2</v>
      </c>
    </row>
    <row r="29" spans="1:16" ht="12.75" customHeight="1">
      <c r="A29" s="28">
        <v>19</v>
      </c>
      <c r="B29" s="225" t="s">
        <v>56</v>
      </c>
      <c r="C29" s="30" t="s">
        <v>57</v>
      </c>
      <c r="D29" s="31">
        <v>44833</v>
      </c>
      <c r="E29" s="37">
        <v>3569.05</v>
      </c>
      <c r="F29" s="37">
        <v>3524.85</v>
      </c>
      <c r="G29" s="38">
        <v>3469.7</v>
      </c>
      <c r="H29" s="38">
        <v>3370.35</v>
      </c>
      <c r="I29" s="38">
        <v>3315.2</v>
      </c>
      <c r="J29" s="38">
        <v>3624.2</v>
      </c>
      <c r="K29" s="38">
        <v>3679.3500000000004</v>
      </c>
      <c r="L29" s="38">
        <v>3778.7</v>
      </c>
      <c r="M29" s="28">
        <v>3580</v>
      </c>
      <c r="N29" s="28">
        <v>3425.5</v>
      </c>
      <c r="O29" s="39">
        <v>5643000</v>
      </c>
      <c r="P29" s="40">
        <v>1.2814990307990524E-2</v>
      </c>
    </row>
    <row r="30" spans="1:16" ht="12.75" customHeight="1">
      <c r="A30" s="28">
        <v>20</v>
      </c>
      <c r="B30" s="29" t="s">
        <v>44</v>
      </c>
      <c r="C30" s="30" t="s">
        <v>302</v>
      </c>
      <c r="D30" s="31">
        <v>44833</v>
      </c>
      <c r="E30" s="37">
        <v>2192.75</v>
      </c>
      <c r="F30" s="37">
        <v>2181.4333333333329</v>
      </c>
      <c r="G30" s="38">
        <v>2152.1666666666661</v>
      </c>
      <c r="H30" s="38">
        <v>2111.583333333333</v>
      </c>
      <c r="I30" s="38">
        <v>2082.3166666666662</v>
      </c>
      <c r="J30" s="38">
        <v>2222.016666666666</v>
      </c>
      <c r="K30" s="38">
        <v>2251.2833333333333</v>
      </c>
      <c r="L30" s="38">
        <v>2291.8666666666659</v>
      </c>
      <c r="M30" s="28">
        <v>2210.6999999999998</v>
      </c>
      <c r="N30" s="28">
        <v>2140.85</v>
      </c>
      <c r="O30" s="39">
        <v>1253175</v>
      </c>
      <c r="P30" s="40">
        <v>-0.14002642007926025</v>
      </c>
    </row>
    <row r="31" spans="1:16" ht="12.75" customHeight="1">
      <c r="A31" s="28">
        <v>21</v>
      </c>
      <c r="B31" s="29" t="s">
        <v>44</v>
      </c>
      <c r="C31" s="30" t="s">
        <v>303</v>
      </c>
      <c r="D31" s="31">
        <v>44833</v>
      </c>
      <c r="E31" s="37">
        <v>8795.4500000000007</v>
      </c>
      <c r="F31" s="37">
        <v>8796.2333333333336</v>
      </c>
      <c r="G31" s="38">
        <v>8652.4666666666672</v>
      </c>
      <c r="H31" s="38">
        <v>8509.4833333333336</v>
      </c>
      <c r="I31" s="38">
        <v>8365.7166666666672</v>
      </c>
      <c r="J31" s="38">
        <v>8939.2166666666672</v>
      </c>
      <c r="K31" s="38">
        <v>9082.9833333333336</v>
      </c>
      <c r="L31" s="38">
        <v>9225.9666666666672</v>
      </c>
      <c r="M31" s="28">
        <v>8940</v>
      </c>
      <c r="N31" s="28">
        <v>8653.25</v>
      </c>
      <c r="O31" s="39">
        <v>177750</v>
      </c>
      <c r="P31" s="40">
        <v>-0.1086874764949229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44833</v>
      </c>
      <c r="E32" s="37">
        <v>582.70000000000005</v>
      </c>
      <c r="F32" s="37">
        <v>588.06666666666672</v>
      </c>
      <c r="G32" s="38">
        <v>573.38333333333344</v>
      </c>
      <c r="H32" s="38">
        <v>564.06666666666672</v>
      </c>
      <c r="I32" s="38">
        <v>549.38333333333344</v>
      </c>
      <c r="J32" s="38">
        <v>597.38333333333344</v>
      </c>
      <c r="K32" s="38">
        <v>612.06666666666661</v>
      </c>
      <c r="L32" s="38">
        <v>621.38333333333344</v>
      </c>
      <c r="M32" s="28">
        <v>602.75</v>
      </c>
      <c r="N32" s="28">
        <v>578.75</v>
      </c>
      <c r="O32" s="39">
        <v>6000000</v>
      </c>
      <c r="P32" s="40">
        <v>1.1122345803842264E-2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44833</v>
      </c>
      <c r="E33" s="37">
        <v>500.85</v>
      </c>
      <c r="F33" s="37">
        <v>501.56666666666666</v>
      </c>
      <c r="G33" s="38">
        <v>497.13333333333333</v>
      </c>
      <c r="H33" s="38">
        <v>493.41666666666669</v>
      </c>
      <c r="I33" s="38">
        <v>488.98333333333335</v>
      </c>
      <c r="J33" s="38">
        <v>505.2833333333333</v>
      </c>
      <c r="K33" s="38">
        <v>509.71666666666658</v>
      </c>
      <c r="L33" s="38">
        <v>513.43333333333328</v>
      </c>
      <c r="M33" s="28">
        <v>506</v>
      </c>
      <c r="N33" s="28">
        <v>497.85</v>
      </c>
      <c r="O33" s="39">
        <v>14459000</v>
      </c>
      <c r="P33" s="40">
        <v>-2.7656779368042593E-4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44833</v>
      </c>
      <c r="E34" s="37">
        <v>717.05</v>
      </c>
      <c r="F34" s="37">
        <v>721.58333333333337</v>
      </c>
      <c r="G34" s="38">
        <v>708.56666666666672</v>
      </c>
      <c r="H34" s="38">
        <v>700.08333333333337</v>
      </c>
      <c r="I34" s="38">
        <v>687.06666666666672</v>
      </c>
      <c r="J34" s="38">
        <v>730.06666666666672</v>
      </c>
      <c r="K34" s="38">
        <v>743.08333333333337</v>
      </c>
      <c r="L34" s="38">
        <v>751.56666666666672</v>
      </c>
      <c r="M34" s="28">
        <v>734.6</v>
      </c>
      <c r="N34" s="28">
        <v>713.1</v>
      </c>
      <c r="O34" s="39">
        <v>44667600</v>
      </c>
      <c r="P34" s="40">
        <v>8.1403794195403972E-2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44833</v>
      </c>
      <c r="E35" s="37">
        <v>3548.65</v>
      </c>
      <c r="F35" s="37">
        <v>3544.9333333333329</v>
      </c>
      <c r="G35" s="38">
        <v>3510.766666666666</v>
      </c>
      <c r="H35" s="38">
        <v>3472.8833333333332</v>
      </c>
      <c r="I35" s="38">
        <v>3438.7166666666662</v>
      </c>
      <c r="J35" s="38">
        <v>3582.8166666666657</v>
      </c>
      <c r="K35" s="38">
        <v>3616.9833333333327</v>
      </c>
      <c r="L35" s="38">
        <v>3654.8666666666654</v>
      </c>
      <c r="M35" s="28">
        <v>3579.1</v>
      </c>
      <c r="N35" s="28">
        <v>3507.05</v>
      </c>
      <c r="O35" s="39">
        <v>2620750</v>
      </c>
      <c r="P35" s="40">
        <v>-8.7005748127503918E-2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44833</v>
      </c>
      <c r="E36" s="37">
        <v>1650.7</v>
      </c>
      <c r="F36" s="37">
        <v>1649.05</v>
      </c>
      <c r="G36" s="38">
        <v>1620.1</v>
      </c>
      <c r="H36" s="38">
        <v>1589.5</v>
      </c>
      <c r="I36" s="38">
        <v>1560.55</v>
      </c>
      <c r="J36" s="38">
        <v>1679.6499999999999</v>
      </c>
      <c r="K36" s="38">
        <v>1708.6000000000001</v>
      </c>
      <c r="L36" s="38">
        <v>1739.1999999999998</v>
      </c>
      <c r="M36" s="28">
        <v>1678</v>
      </c>
      <c r="N36" s="28">
        <v>1618.45</v>
      </c>
      <c r="O36" s="39">
        <v>8686500</v>
      </c>
      <c r="P36" s="40">
        <v>-1.6139993204213388E-2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44833</v>
      </c>
      <c r="E37" s="37">
        <v>7188.8</v>
      </c>
      <c r="F37" s="37">
        <v>7215.6166666666659</v>
      </c>
      <c r="G37" s="38">
        <v>7129.5333333333319</v>
      </c>
      <c r="H37" s="38">
        <v>7070.2666666666664</v>
      </c>
      <c r="I37" s="38">
        <v>6984.1833333333325</v>
      </c>
      <c r="J37" s="38">
        <v>7274.8833333333314</v>
      </c>
      <c r="K37" s="38">
        <v>7360.9666666666653</v>
      </c>
      <c r="L37" s="38">
        <v>7420.2333333333308</v>
      </c>
      <c r="M37" s="28">
        <v>7301.7</v>
      </c>
      <c r="N37" s="28">
        <v>7156.35</v>
      </c>
      <c r="O37" s="39">
        <v>4038875</v>
      </c>
      <c r="P37" s="40">
        <v>-8.0403253239323376E-4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44833</v>
      </c>
      <c r="E38" s="37">
        <v>1880.6</v>
      </c>
      <c r="F38" s="37">
        <v>1878.5333333333331</v>
      </c>
      <c r="G38" s="38">
        <v>1851.2666666666662</v>
      </c>
      <c r="H38" s="38">
        <v>1821.9333333333332</v>
      </c>
      <c r="I38" s="38">
        <v>1794.6666666666663</v>
      </c>
      <c r="J38" s="38">
        <v>1907.8666666666661</v>
      </c>
      <c r="K38" s="38">
        <v>1935.133333333333</v>
      </c>
      <c r="L38" s="38">
        <v>1964.466666666666</v>
      </c>
      <c r="M38" s="28">
        <v>1905.8</v>
      </c>
      <c r="N38" s="28">
        <v>1849.2</v>
      </c>
      <c r="O38" s="39">
        <v>2958600</v>
      </c>
      <c r="P38" s="40">
        <v>-6.2547528517110262E-2</v>
      </c>
    </row>
    <row r="39" spans="1:16" ht="12.75" customHeight="1">
      <c r="A39" s="28">
        <v>29</v>
      </c>
      <c r="B39" s="29" t="s">
        <v>44</v>
      </c>
      <c r="C39" s="30" t="s">
        <v>309</v>
      </c>
      <c r="D39" s="31">
        <v>44833</v>
      </c>
      <c r="E39" s="37">
        <v>343.35</v>
      </c>
      <c r="F39" s="37">
        <v>342.38333333333338</v>
      </c>
      <c r="G39" s="38">
        <v>337.66666666666674</v>
      </c>
      <c r="H39" s="38">
        <v>331.98333333333335</v>
      </c>
      <c r="I39" s="38">
        <v>327.26666666666671</v>
      </c>
      <c r="J39" s="38">
        <v>348.06666666666678</v>
      </c>
      <c r="K39" s="38">
        <v>352.78333333333336</v>
      </c>
      <c r="L39" s="38">
        <v>358.46666666666681</v>
      </c>
      <c r="M39" s="28">
        <v>347.1</v>
      </c>
      <c r="N39" s="28">
        <v>336.7</v>
      </c>
      <c r="O39" s="39">
        <v>7675200</v>
      </c>
      <c r="P39" s="40">
        <v>1.2238868959696138E-2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44833</v>
      </c>
      <c r="E40" s="37">
        <v>253.65</v>
      </c>
      <c r="F40" s="37">
        <v>255.05000000000004</v>
      </c>
      <c r="G40" s="38">
        <v>250.05000000000007</v>
      </c>
      <c r="H40" s="38">
        <v>246.45000000000002</v>
      </c>
      <c r="I40" s="38">
        <v>241.45000000000005</v>
      </c>
      <c r="J40" s="38">
        <v>258.65000000000009</v>
      </c>
      <c r="K40" s="38">
        <v>263.65000000000003</v>
      </c>
      <c r="L40" s="38">
        <v>267.25000000000011</v>
      </c>
      <c r="M40" s="28">
        <v>260.05</v>
      </c>
      <c r="N40" s="28">
        <v>251.45</v>
      </c>
      <c r="O40" s="39">
        <v>29512800</v>
      </c>
      <c r="P40" s="40">
        <v>2.6225198723164551E-2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44833</v>
      </c>
      <c r="E41" s="37">
        <v>126.25</v>
      </c>
      <c r="F41" s="37">
        <v>126.11666666666667</v>
      </c>
      <c r="G41" s="38">
        <v>123.83333333333334</v>
      </c>
      <c r="H41" s="38">
        <v>121.41666666666667</v>
      </c>
      <c r="I41" s="38">
        <v>119.13333333333334</v>
      </c>
      <c r="J41" s="38">
        <v>128.53333333333336</v>
      </c>
      <c r="K41" s="38">
        <v>130.81666666666666</v>
      </c>
      <c r="L41" s="38">
        <v>133.23333333333335</v>
      </c>
      <c r="M41" s="28">
        <v>128.4</v>
      </c>
      <c r="N41" s="28">
        <v>123.7</v>
      </c>
      <c r="O41" s="39">
        <v>90868050</v>
      </c>
      <c r="P41" s="40">
        <v>1.3903394255874673E-2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44833</v>
      </c>
      <c r="E42" s="37">
        <v>1778.25</v>
      </c>
      <c r="F42" s="37">
        <v>1777.8500000000001</v>
      </c>
      <c r="G42" s="38">
        <v>1763.4000000000003</v>
      </c>
      <c r="H42" s="38">
        <v>1748.5500000000002</v>
      </c>
      <c r="I42" s="38">
        <v>1734.1000000000004</v>
      </c>
      <c r="J42" s="38">
        <v>1792.7000000000003</v>
      </c>
      <c r="K42" s="38">
        <v>1807.15</v>
      </c>
      <c r="L42" s="38">
        <v>1822.0000000000002</v>
      </c>
      <c r="M42" s="28">
        <v>1792.3</v>
      </c>
      <c r="N42" s="28">
        <v>1763</v>
      </c>
      <c r="O42" s="39">
        <v>2293225</v>
      </c>
      <c r="P42" s="40">
        <v>-2.8428288477222417E-2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44833</v>
      </c>
      <c r="E43" s="37">
        <v>99.2</v>
      </c>
      <c r="F43" s="37">
        <v>99.5</v>
      </c>
      <c r="G43" s="38">
        <v>97.9</v>
      </c>
      <c r="H43" s="38">
        <v>96.600000000000009</v>
      </c>
      <c r="I43" s="38">
        <v>95.000000000000014</v>
      </c>
      <c r="J43" s="38">
        <v>100.8</v>
      </c>
      <c r="K43" s="38">
        <v>102.39999999999999</v>
      </c>
      <c r="L43" s="38">
        <v>103.69999999999999</v>
      </c>
      <c r="M43" s="28">
        <v>101.1</v>
      </c>
      <c r="N43" s="28">
        <v>98.2</v>
      </c>
      <c r="O43" s="39">
        <v>105051000</v>
      </c>
      <c r="P43" s="40">
        <v>-1.0840108401084011E-3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44833</v>
      </c>
      <c r="E44" s="37">
        <v>629.20000000000005</v>
      </c>
      <c r="F44" s="37">
        <v>629.86666666666667</v>
      </c>
      <c r="G44" s="38">
        <v>623.18333333333339</v>
      </c>
      <c r="H44" s="38">
        <v>617.16666666666674</v>
      </c>
      <c r="I44" s="38">
        <v>610.48333333333346</v>
      </c>
      <c r="J44" s="38">
        <v>635.88333333333333</v>
      </c>
      <c r="K44" s="38">
        <v>642.56666666666649</v>
      </c>
      <c r="L44" s="38">
        <v>648.58333333333326</v>
      </c>
      <c r="M44" s="28">
        <v>636.54999999999995</v>
      </c>
      <c r="N44" s="28">
        <v>623.85</v>
      </c>
      <c r="O44" s="39">
        <v>7279800</v>
      </c>
      <c r="P44" s="40">
        <v>3.8769423952283784E-2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44833</v>
      </c>
      <c r="E45" s="37">
        <v>696.45</v>
      </c>
      <c r="F45" s="37">
        <v>697.4666666666667</v>
      </c>
      <c r="G45" s="38">
        <v>685.23333333333335</v>
      </c>
      <c r="H45" s="38">
        <v>674.01666666666665</v>
      </c>
      <c r="I45" s="38">
        <v>661.7833333333333</v>
      </c>
      <c r="J45" s="38">
        <v>708.68333333333339</v>
      </c>
      <c r="K45" s="38">
        <v>720.91666666666674</v>
      </c>
      <c r="L45" s="38">
        <v>732.13333333333344</v>
      </c>
      <c r="M45" s="28">
        <v>709.7</v>
      </c>
      <c r="N45" s="28">
        <v>686.25</v>
      </c>
      <c r="O45" s="39">
        <v>7377000</v>
      </c>
      <c r="P45" s="40">
        <v>-5.1311728395061727E-2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44833</v>
      </c>
      <c r="E46" s="37">
        <v>760.2</v>
      </c>
      <c r="F46" s="37">
        <v>761.30000000000007</v>
      </c>
      <c r="G46" s="38">
        <v>753.90000000000009</v>
      </c>
      <c r="H46" s="38">
        <v>747.6</v>
      </c>
      <c r="I46" s="38">
        <v>740.2</v>
      </c>
      <c r="J46" s="38">
        <v>767.60000000000014</v>
      </c>
      <c r="K46" s="38">
        <v>775</v>
      </c>
      <c r="L46" s="38">
        <v>781.30000000000018</v>
      </c>
      <c r="M46" s="28">
        <v>768.7</v>
      </c>
      <c r="N46" s="28">
        <v>755</v>
      </c>
      <c r="O46" s="39">
        <v>53764300</v>
      </c>
      <c r="P46" s="40">
        <v>-4.2403448579220555E-3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44833</v>
      </c>
      <c r="E47" s="37">
        <v>56.95</v>
      </c>
      <c r="F47" s="37">
        <v>56.583333333333336</v>
      </c>
      <c r="G47" s="38">
        <v>55.666666666666671</v>
      </c>
      <c r="H47" s="38">
        <v>54.383333333333333</v>
      </c>
      <c r="I47" s="38">
        <v>53.466666666666669</v>
      </c>
      <c r="J47" s="38">
        <v>57.866666666666674</v>
      </c>
      <c r="K47" s="38">
        <v>58.783333333333346</v>
      </c>
      <c r="L47" s="38">
        <v>60.066666666666677</v>
      </c>
      <c r="M47" s="28">
        <v>57.5</v>
      </c>
      <c r="N47" s="28">
        <v>55.3</v>
      </c>
      <c r="O47" s="39">
        <v>132825000</v>
      </c>
      <c r="P47" s="40">
        <v>-7.7653149266609144E-3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44833</v>
      </c>
      <c r="E48" s="37">
        <v>284.14999999999998</v>
      </c>
      <c r="F48" s="37">
        <v>282.88333333333333</v>
      </c>
      <c r="G48" s="38">
        <v>278.41666666666663</v>
      </c>
      <c r="H48" s="38">
        <v>272.68333333333328</v>
      </c>
      <c r="I48" s="38">
        <v>268.21666666666658</v>
      </c>
      <c r="J48" s="38">
        <v>288.61666666666667</v>
      </c>
      <c r="K48" s="38">
        <v>293.08333333333337</v>
      </c>
      <c r="L48" s="38">
        <v>298.81666666666672</v>
      </c>
      <c r="M48" s="28">
        <v>287.35000000000002</v>
      </c>
      <c r="N48" s="28">
        <v>277.14999999999998</v>
      </c>
      <c r="O48" s="39">
        <v>21539500</v>
      </c>
      <c r="P48" s="40">
        <v>-2.9935777915889788E-2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44833</v>
      </c>
      <c r="E49" s="37">
        <v>15623.7</v>
      </c>
      <c r="F49" s="37">
        <v>15678.216666666667</v>
      </c>
      <c r="G49" s="38">
        <v>15506.583333333334</v>
      </c>
      <c r="H49" s="38">
        <v>15389.466666666667</v>
      </c>
      <c r="I49" s="38">
        <v>15217.833333333334</v>
      </c>
      <c r="J49" s="38">
        <v>15795.333333333334</v>
      </c>
      <c r="K49" s="38">
        <v>15966.966666666665</v>
      </c>
      <c r="L49" s="38">
        <v>16084.083333333334</v>
      </c>
      <c r="M49" s="28">
        <v>15849.85</v>
      </c>
      <c r="N49" s="28">
        <v>15561.1</v>
      </c>
      <c r="O49" s="39">
        <v>216600</v>
      </c>
      <c r="P49" s="40">
        <v>-9.225092250922509E-4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44833</v>
      </c>
      <c r="E50" s="37">
        <v>306</v>
      </c>
      <c r="F50" s="37">
        <v>307</v>
      </c>
      <c r="G50" s="38">
        <v>303.95</v>
      </c>
      <c r="H50" s="38">
        <v>301.89999999999998</v>
      </c>
      <c r="I50" s="38">
        <v>298.84999999999997</v>
      </c>
      <c r="J50" s="38">
        <v>309.05</v>
      </c>
      <c r="K50" s="38">
        <v>312.09999999999997</v>
      </c>
      <c r="L50" s="38">
        <v>314.15000000000003</v>
      </c>
      <c r="M50" s="28">
        <v>310.05</v>
      </c>
      <c r="N50" s="28">
        <v>304.95</v>
      </c>
      <c r="O50" s="39">
        <v>17969400</v>
      </c>
      <c r="P50" s="40">
        <v>3.7733887733887736E-2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44833</v>
      </c>
      <c r="E51" s="37">
        <v>3842.95</v>
      </c>
      <c r="F51" s="37">
        <v>3832.6</v>
      </c>
      <c r="G51" s="38">
        <v>3803.6499999999996</v>
      </c>
      <c r="H51" s="38">
        <v>3764.35</v>
      </c>
      <c r="I51" s="38">
        <v>3735.3999999999996</v>
      </c>
      <c r="J51" s="38">
        <v>3871.8999999999996</v>
      </c>
      <c r="K51" s="38">
        <v>3900.8499999999995</v>
      </c>
      <c r="L51" s="38">
        <v>3940.1499999999996</v>
      </c>
      <c r="M51" s="28">
        <v>3861.55</v>
      </c>
      <c r="N51" s="28">
        <v>3793.3</v>
      </c>
      <c r="O51" s="39">
        <v>1579000</v>
      </c>
      <c r="P51" s="40">
        <v>9.8490662573548216E-3</v>
      </c>
    </row>
    <row r="52" spans="1:16" ht="12.75" customHeight="1">
      <c r="A52" s="28">
        <v>42</v>
      </c>
      <c r="B52" s="29" t="s">
        <v>86</v>
      </c>
      <c r="C52" s="30" t="s">
        <v>314</v>
      </c>
      <c r="D52" s="31">
        <v>44833</v>
      </c>
      <c r="E52" s="37">
        <v>285.39999999999998</v>
      </c>
      <c r="F52" s="37">
        <v>286.56666666666666</v>
      </c>
      <c r="G52" s="38">
        <v>282.93333333333334</v>
      </c>
      <c r="H52" s="38">
        <v>280.4666666666667</v>
      </c>
      <c r="I52" s="38">
        <v>276.83333333333337</v>
      </c>
      <c r="J52" s="38">
        <v>289.0333333333333</v>
      </c>
      <c r="K52" s="38">
        <v>292.66666666666663</v>
      </c>
      <c r="L52" s="38">
        <v>295.13333333333327</v>
      </c>
      <c r="M52" s="28">
        <v>290.2</v>
      </c>
      <c r="N52" s="28">
        <v>284.10000000000002</v>
      </c>
      <c r="O52" s="39">
        <v>9148100</v>
      </c>
      <c r="P52" s="40">
        <v>-1.5115465360391883E-2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44833</v>
      </c>
      <c r="E53" s="37">
        <v>209.85</v>
      </c>
      <c r="F53" s="37">
        <v>210.58333333333334</v>
      </c>
      <c r="G53" s="38">
        <v>206.91666666666669</v>
      </c>
      <c r="H53" s="38">
        <v>203.98333333333335</v>
      </c>
      <c r="I53" s="38">
        <v>200.31666666666669</v>
      </c>
      <c r="J53" s="38">
        <v>213.51666666666668</v>
      </c>
      <c r="K53" s="38">
        <v>217.18333333333337</v>
      </c>
      <c r="L53" s="38">
        <v>220.11666666666667</v>
      </c>
      <c r="M53" s="28">
        <v>214.25</v>
      </c>
      <c r="N53" s="28">
        <v>207.65</v>
      </c>
      <c r="O53" s="39">
        <v>46116000</v>
      </c>
      <c r="P53" s="40">
        <v>-1.0027241639135223E-2</v>
      </c>
    </row>
    <row r="54" spans="1:16" ht="12.75" customHeight="1">
      <c r="A54" s="28">
        <v>44</v>
      </c>
      <c r="B54" s="29" t="s">
        <v>63</v>
      </c>
      <c r="C54" s="30" t="s">
        <v>321</v>
      </c>
      <c r="D54" s="31">
        <v>44833</v>
      </c>
      <c r="E54" s="37">
        <v>465.1</v>
      </c>
      <c r="F54" s="37">
        <v>467.38333333333338</v>
      </c>
      <c r="G54" s="38">
        <v>449.76666666666677</v>
      </c>
      <c r="H54" s="38">
        <v>434.43333333333339</v>
      </c>
      <c r="I54" s="38">
        <v>416.81666666666678</v>
      </c>
      <c r="J54" s="38">
        <v>482.71666666666675</v>
      </c>
      <c r="K54" s="38">
        <v>500.33333333333343</v>
      </c>
      <c r="L54" s="38">
        <v>515.66666666666674</v>
      </c>
      <c r="M54" s="28">
        <v>485</v>
      </c>
      <c r="N54" s="28">
        <v>452.05</v>
      </c>
      <c r="O54" s="39">
        <v>6759675</v>
      </c>
      <c r="P54" s="40">
        <v>0.27024551117625506</v>
      </c>
    </row>
    <row r="55" spans="1:16" ht="12.75" customHeight="1">
      <c r="A55" s="28">
        <v>45</v>
      </c>
      <c r="B55" s="29" t="s">
        <v>44</v>
      </c>
      <c r="C55" s="30" t="s">
        <v>332</v>
      </c>
      <c r="D55" s="31">
        <v>44833</v>
      </c>
      <c r="E55" s="37">
        <v>302.89999999999998</v>
      </c>
      <c r="F55" s="37">
        <v>307.18333333333334</v>
      </c>
      <c r="G55" s="38">
        <v>297.16666666666669</v>
      </c>
      <c r="H55" s="38">
        <v>291.43333333333334</v>
      </c>
      <c r="I55" s="38">
        <v>281.41666666666669</v>
      </c>
      <c r="J55" s="38">
        <v>312.91666666666669</v>
      </c>
      <c r="K55" s="38">
        <v>322.93333333333334</v>
      </c>
      <c r="L55" s="38">
        <v>328.66666666666669</v>
      </c>
      <c r="M55" s="28">
        <v>317.2</v>
      </c>
      <c r="N55" s="28">
        <v>301.45</v>
      </c>
      <c r="O55" s="39">
        <v>5841000</v>
      </c>
      <c r="P55" s="40">
        <v>-5.7827244132591341E-2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44833</v>
      </c>
      <c r="E56" s="37">
        <v>719.05</v>
      </c>
      <c r="F56" s="37">
        <v>717.4666666666667</v>
      </c>
      <c r="G56" s="38">
        <v>704.98333333333335</v>
      </c>
      <c r="H56" s="38">
        <v>690.91666666666663</v>
      </c>
      <c r="I56" s="38">
        <v>678.43333333333328</v>
      </c>
      <c r="J56" s="38">
        <v>731.53333333333342</v>
      </c>
      <c r="K56" s="38">
        <v>744.01666666666677</v>
      </c>
      <c r="L56" s="38">
        <v>758.08333333333348</v>
      </c>
      <c r="M56" s="28">
        <v>729.95</v>
      </c>
      <c r="N56" s="28">
        <v>703.4</v>
      </c>
      <c r="O56" s="39">
        <v>6637500</v>
      </c>
      <c r="P56" s="40">
        <v>-3.7520391517128875E-2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44833</v>
      </c>
      <c r="E57" s="37">
        <v>1099.05</v>
      </c>
      <c r="F57" s="37">
        <v>1098.9833333333333</v>
      </c>
      <c r="G57" s="38">
        <v>1089.1166666666668</v>
      </c>
      <c r="H57" s="38">
        <v>1079.1833333333334</v>
      </c>
      <c r="I57" s="38">
        <v>1069.3166666666668</v>
      </c>
      <c r="J57" s="38">
        <v>1108.9166666666667</v>
      </c>
      <c r="K57" s="38">
        <v>1118.7833333333331</v>
      </c>
      <c r="L57" s="38">
        <v>1128.7166666666667</v>
      </c>
      <c r="M57" s="28">
        <v>1108.8499999999999</v>
      </c>
      <c r="N57" s="28">
        <v>1089.05</v>
      </c>
      <c r="O57" s="39">
        <v>9362600</v>
      </c>
      <c r="P57" s="40">
        <v>-6.2239583333333334E-2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44833</v>
      </c>
      <c r="E58" s="37">
        <v>210.8</v>
      </c>
      <c r="F58" s="37">
        <v>211.38333333333333</v>
      </c>
      <c r="G58" s="38">
        <v>208.91666666666666</v>
      </c>
      <c r="H58" s="38">
        <v>207.03333333333333</v>
      </c>
      <c r="I58" s="38">
        <v>204.56666666666666</v>
      </c>
      <c r="J58" s="38">
        <v>213.26666666666665</v>
      </c>
      <c r="K58" s="38">
        <v>215.73333333333335</v>
      </c>
      <c r="L58" s="38">
        <v>217.61666666666665</v>
      </c>
      <c r="M58" s="28">
        <v>213.85</v>
      </c>
      <c r="N58" s="28">
        <v>209.5</v>
      </c>
      <c r="O58" s="39">
        <v>38803800</v>
      </c>
      <c r="P58" s="40">
        <v>-5.4089138900908693E-4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44833</v>
      </c>
      <c r="E59" s="37">
        <v>3441.55</v>
      </c>
      <c r="F59" s="37">
        <v>3456.9833333333336</v>
      </c>
      <c r="G59" s="38">
        <v>3405.5666666666671</v>
      </c>
      <c r="H59" s="38">
        <v>3369.5833333333335</v>
      </c>
      <c r="I59" s="38">
        <v>3318.166666666667</v>
      </c>
      <c r="J59" s="38">
        <v>3492.9666666666672</v>
      </c>
      <c r="K59" s="38">
        <v>3544.3833333333332</v>
      </c>
      <c r="L59" s="38">
        <v>3580.3666666666672</v>
      </c>
      <c r="M59" s="28">
        <v>3508.4</v>
      </c>
      <c r="N59" s="28">
        <v>3421</v>
      </c>
      <c r="O59" s="39">
        <v>801150</v>
      </c>
      <c r="P59" s="40">
        <v>-0.10550996483001172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44833</v>
      </c>
      <c r="E60" s="37">
        <v>1586.75</v>
      </c>
      <c r="F60" s="37">
        <v>1584.3833333333332</v>
      </c>
      <c r="G60" s="38">
        <v>1568.8166666666664</v>
      </c>
      <c r="H60" s="38">
        <v>1550.8833333333332</v>
      </c>
      <c r="I60" s="38">
        <v>1535.3166666666664</v>
      </c>
      <c r="J60" s="38">
        <v>1602.3166666666664</v>
      </c>
      <c r="K60" s="38">
        <v>1617.883333333333</v>
      </c>
      <c r="L60" s="38">
        <v>1635.8166666666664</v>
      </c>
      <c r="M60" s="28">
        <v>1599.95</v>
      </c>
      <c r="N60" s="28">
        <v>1566.45</v>
      </c>
      <c r="O60" s="39">
        <v>2464700</v>
      </c>
      <c r="P60" s="40">
        <v>-4.3076504959913033E-2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44833</v>
      </c>
      <c r="E61" s="37">
        <v>686.65</v>
      </c>
      <c r="F61" s="37">
        <v>688.08333333333337</v>
      </c>
      <c r="G61" s="38">
        <v>681.56666666666672</v>
      </c>
      <c r="H61" s="38">
        <v>676.48333333333335</v>
      </c>
      <c r="I61" s="38">
        <v>669.9666666666667</v>
      </c>
      <c r="J61" s="38">
        <v>693.16666666666674</v>
      </c>
      <c r="K61" s="38">
        <v>699.68333333333339</v>
      </c>
      <c r="L61" s="38">
        <v>704.76666666666677</v>
      </c>
      <c r="M61" s="28">
        <v>694.6</v>
      </c>
      <c r="N61" s="28">
        <v>683</v>
      </c>
      <c r="O61" s="39">
        <v>7701000</v>
      </c>
      <c r="P61" s="40">
        <v>-1.8230494645588985E-2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44833</v>
      </c>
      <c r="E62" s="37">
        <v>982.1</v>
      </c>
      <c r="F62" s="37">
        <v>982.20000000000016</v>
      </c>
      <c r="G62" s="38">
        <v>962.10000000000036</v>
      </c>
      <c r="H62" s="38">
        <v>942.10000000000025</v>
      </c>
      <c r="I62" s="38">
        <v>922.00000000000045</v>
      </c>
      <c r="J62" s="38">
        <v>1002.2000000000003</v>
      </c>
      <c r="K62" s="38">
        <v>1022.3</v>
      </c>
      <c r="L62" s="38">
        <v>1042.3000000000002</v>
      </c>
      <c r="M62" s="28">
        <v>1002.3</v>
      </c>
      <c r="N62" s="28">
        <v>962.2</v>
      </c>
      <c r="O62" s="39">
        <v>1193500</v>
      </c>
      <c r="P62" s="40">
        <v>-9.4530005310674459E-2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44833</v>
      </c>
      <c r="E63" s="37">
        <v>404.85</v>
      </c>
      <c r="F63" s="37">
        <v>406.13333333333338</v>
      </c>
      <c r="G63" s="38">
        <v>398.71666666666675</v>
      </c>
      <c r="H63" s="38">
        <v>392.58333333333337</v>
      </c>
      <c r="I63" s="38">
        <v>385.16666666666674</v>
      </c>
      <c r="J63" s="38">
        <v>412.26666666666677</v>
      </c>
      <c r="K63" s="38">
        <v>419.68333333333339</v>
      </c>
      <c r="L63" s="38">
        <v>425.81666666666678</v>
      </c>
      <c r="M63" s="28">
        <v>413.55</v>
      </c>
      <c r="N63" s="28">
        <v>400</v>
      </c>
      <c r="O63" s="39">
        <v>3844500</v>
      </c>
      <c r="P63" s="40">
        <v>-0.19881212879024696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44833</v>
      </c>
      <c r="E64" s="37">
        <v>170.8</v>
      </c>
      <c r="F64" s="37">
        <v>170.93333333333331</v>
      </c>
      <c r="G64" s="38">
        <v>169.56666666666661</v>
      </c>
      <c r="H64" s="38">
        <v>168.33333333333329</v>
      </c>
      <c r="I64" s="38">
        <v>166.96666666666658</v>
      </c>
      <c r="J64" s="38">
        <v>172.16666666666663</v>
      </c>
      <c r="K64" s="38">
        <v>173.53333333333336</v>
      </c>
      <c r="L64" s="38">
        <v>174.76666666666665</v>
      </c>
      <c r="M64" s="28">
        <v>172.3</v>
      </c>
      <c r="N64" s="28">
        <v>169.7</v>
      </c>
      <c r="O64" s="39">
        <v>6915000</v>
      </c>
      <c r="P64" s="40">
        <v>-0.26279317697228144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44833</v>
      </c>
      <c r="E65" s="37">
        <v>1178.5999999999999</v>
      </c>
      <c r="F65" s="37">
        <v>1179.5833333333333</v>
      </c>
      <c r="G65" s="38">
        <v>1166.4166666666665</v>
      </c>
      <c r="H65" s="38">
        <v>1154.2333333333333</v>
      </c>
      <c r="I65" s="38">
        <v>1141.0666666666666</v>
      </c>
      <c r="J65" s="38">
        <v>1191.7666666666664</v>
      </c>
      <c r="K65" s="38">
        <v>1204.9333333333329</v>
      </c>
      <c r="L65" s="38">
        <v>1217.1166666666663</v>
      </c>
      <c r="M65" s="28">
        <v>1192.75</v>
      </c>
      <c r="N65" s="28">
        <v>1167.4000000000001</v>
      </c>
      <c r="O65" s="39">
        <v>3456000</v>
      </c>
      <c r="P65" s="40">
        <v>-4.6831044183352641E-2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44833</v>
      </c>
      <c r="E66" s="37">
        <v>563.5</v>
      </c>
      <c r="F66" s="37">
        <v>562.4</v>
      </c>
      <c r="G66" s="38">
        <v>556.9</v>
      </c>
      <c r="H66" s="38">
        <v>550.29999999999995</v>
      </c>
      <c r="I66" s="38">
        <v>544.79999999999995</v>
      </c>
      <c r="J66" s="38">
        <v>569</v>
      </c>
      <c r="K66" s="38">
        <v>574.5</v>
      </c>
      <c r="L66" s="38">
        <v>581.1</v>
      </c>
      <c r="M66" s="28">
        <v>567.9</v>
      </c>
      <c r="N66" s="28">
        <v>555.79999999999995</v>
      </c>
      <c r="O66" s="39">
        <v>9943750</v>
      </c>
      <c r="P66" s="40">
        <v>1.7133358905510803E-2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44833</v>
      </c>
      <c r="E67" s="37">
        <v>1519.45</v>
      </c>
      <c r="F67" s="37">
        <v>1518.9166666666667</v>
      </c>
      <c r="G67" s="38">
        <v>1497.0833333333335</v>
      </c>
      <c r="H67" s="38">
        <v>1474.7166666666667</v>
      </c>
      <c r="I67" s="38">
        <v>1452.8833333333334</v>
      </c>
      <c r="J67" s="38">
        <v>1541.2833333333335</v>
      </c>
      <c r="K67" s="38">
        <v>1563.116666666667</v>
      </c>
      <c r="L67" s="38">
        <v>1585.4833333333336</v>
      </c>
      <c r="M67" s="28">
        <v>1540.75</v>
      </c>
      <c r="N67" s="28">
        <v>1496.55</v>
      </c>
      <c r="O67" s="39">
        <v>1498500</v>
      </c>
      <c r="P67" s="40">
        <v>-5.9912170639899627E-2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44833</v>
      </c>
      <c r="E68" s="37">
        <v>2072.6</v>
      </c>
      <c r="F68" s="37">
        <v>2053.5333333333333</v>
      </c>
      <c r="G68" s="38">
        <v>2020.2166666666667</v>
      </c>
      <c r="H68" s="38">
        <v>1967.8333333333335</v>
      </c>
      <c r="I68" s="38">
        <v>1934.5166666666669</v>
      </c>
      <c r="J68" s="38">
        <v>2105.9166666666665</v>
      </c>
      <c r="K68" s="38">
        <v>2139.2333333333331</v>
      </c>
      <c r="L68" s="38">
        <v>2191.6166666666663</v>
      </c>
      <c r="M68" s="28">
        <v>2086.85</v>
      </c>
      <c r="N68" s="28">
        <v>2001.15</v>
      </c>
      <c r="O68" s="39">
        <v>1874250</v>
      </c>
      <c r="P68" s="40">
        <v>-4.6668362156663278E-2</v>
      </c>
    </row>
    <row r="69" spans="1:16" ht="12.75" customHeight="1">
      <c r="A69" s="28">
        <v>59</v>
      </c>
      <c r="B69" s="29" t="s">
        <v>44</v>
      </c>
      <c r="C69" s="30" t="s">
        <v>340</v>
      </c>
      <c r="D69" s="31">
        <v>44833</v>
      </c>
      <c r="E69" s="37">
        <v>195.45</v>
      </c>
      <c r="F69" s="37">
        <v>195.85</v>
      </c>
      <c r="G69" s="38">
        <v>189.5</v>
      </c>
      <c r="H69" s="38">
        <v>183.55</v>
      </c>
      <c r="I69" s="38">
        <v>177.20000000000002</v>
      </c>
      <c r="J69" s="38">
        <v>201.79999999999998</v>
      </c>
      <c r="K69" s="38">
        <v>208.14999999999995</v>
      </c>
      <c r="L69" s="38">
        <v>214.09999999999997</v>
      </c>
      <c r="M69" s="28">
        <v>202.2</v>
      </c>
      <c r="N69" s="28">
        <v>189.9</v>
      </c>
      <c r="O69" s="39">
        <v>15490500</v>
      </c>
      <c r="P69" s="40">
        <v>-7.2952512044046805E-2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44833</v>
      </c>
      <c r="E70" s="37">
        <v>3699.75</v>
      </c>
      <c r="F70" s="37">
        <v>3689.0833333333335</v>
      </c>
      <c r="G70" s="38">
        <v>3653.2166666666672</v>
      </c>
      <c r="H70" s="38">
        <v>3606.6833333333338</v>
      </c>
      <c r="I70" s="38">
        <v>3570.8166666666675</v>
      </c>
      <c r="J70" s="38">
        <v>3735.6166666666668</v>
      </c>
      <c r="K70" s="38">
        <v>3771.4833333333327</v>
      </c>
      <c r="L70" s="38">
        <v>3818.0166666666664</v>
      </c>
      <c r="M70" s="28">
        <v>3724.95</v>
      </c>
      <c r="N70" s="28">
        <v>3642.55</v>
      </c>
      <c r="O70" s="39">
        <v>2410650</v>
      </c>
      <c r="P70" s="40">
        <v>-3.656855104610035E-2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44833</v>
      </c>
      <c r="E71" s="37">
        <v>4247.75</v>
      </c>
      <c r="F71" s="37">
        <v>4224.2833333333338</v>
      </c>
      <c r="G71" s="38">
        <v>4135.6166666666677</v>
      </c>
      <c r="H71" s="38">
        <v>4023.4833333333336</v>
      </c>
      <c r="I71" s="38">
        <v>3934.8166666666675</v>
      </c>
      <c r="J71" s="38">
        <v>4336.4166666666679</v>
      </c>
      <c r="K71" s="38">
        <v>4425.0833333333339</v>
      </c>
      <c r="L71" s="38">
        <v>4537.2166666666681</v>
      </c>
      <c r="M71" s="28">
        <v>4312.95</v>
      </c>
      <c r="N71" s="28">
        <v>4112.1499999999996</v>
      </c>
      <c r="O71" s="39">
        <v>628750</v>
      </c>
      <c r="P71" s="40">
        <v>-2.6514418424617766E-2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44833</v>
      </c>
      <c r="E72" s="37">
        <v>348.6</v>
      </c>
      <c r="F72" s="37">
        <v>349.7</v>
      </c>
      <c r="G72" s="38">
        <v>344.5</v>
      </c>
      <c r="H72" s="38">
        <v>340.40000000000003</v>
      </c>
      <c r="I72" s="38">
        <v>335.20000000000005</v>
      </c>
      <c r="J72" s="38">
        <v>353.79999999999995</v>
      </c>
      <c r="K72" s="38">
        <v>358.99999999999989</v>
      </c>
      <c r="L72" s="38">
        <v>363.09999999999991</v>
      </c>
      <c r="M72" s="28">
        <v>354.9</v>
      </c>
      <c r="N72" s="28">
        <v>345.6</v>
      </c>
      <c r="O72" s="39">
        <v>44731500</v>
      </c>
      <c r="P72" s="40">
        <v>-1.4898255813953489E-2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44833</v>
      </c>
      <c r="E73" s="37">
        <v>4264.25</v>
      </c>
      <c r="F73" s="37">
        <v>4239.4333333333334</v>
      </c>
      <c r="G73" s="38">
        <v>4191.2666666666664</v>
      </c>
      <c r="H73" s="38">
        <v>4118.2833333333328</v>
      </c>
      <c r="I73" s="38">
        <v>4070.1166666666659</v>
      </c>
      <c r="J73" s="38">
        <v>4312.416666666667</v>
      </c>
      <c r="K73" s="38">
        <v>4360.583333333333</v>
      </c>
      <c r="L73" s="38">
        <v>4433.5666666666675</v>
      </c>
      <c r="M73" s="28">
        <v>4287.6000000000004</v>
      </c>
      <c r="N73" s="28">
        <v>4166.45</v>
      </c>
      <c r="O73" s="39">
        <v>1703000</v>
      </c>
      <c r="P73" s="40">
        <v>-6.4542708047239772E-2</v>
      </c>
    </row>
    <row r="74" spans="1:16" ht="12.75" customHeight="1">
      <c r="A74" s="28">
        <v>64</v>
      </c>
      <c r="B74" s="29" t="s">
        <v>49</v>
      </c>
      <c r="C74" s="249" t="s">
        <v>99</v>
      </c>
      <c r="D74" s="31">
        <v>44833</v>
      </c>
      <c r="E74" s="37">
        <v>3611.35</v>
      </c>
      <c r="F74" s="37">
        <v>3598.7666666666664</v>
      </c>
      <c r="G74" s="38">
        <v>3533.2333333333327</v>
      </c>
      <c r="H74" s="38">
        <v>3455.1166666666663</v>
      </c>
      <c r="I74" s="38">
        <v>3389.5833333333326</v>
      </c>
      <c r="J74" s="38">
        <v>3676.8833333333328</v>
      </c>
      <c r="K74" s="38">
        <v>3742.4166666666665</v>
      </c>
      <c r="L74" s="38">
        <v>3820.5333333333328</v>
      </c>
      <c r="M74" s="28">
        <v>3664.3</v>
      </c>
      <c r="N74" s="28">
        <v>3520.65</v>
      </c>
      <c r="O74" s="39">
        <v>3516450</v>
      </c>
      <c r="P74" s="40">
        <v>-4.6321784527764594E-2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44833</v>
      </c>
      <c r="E75" s="37">
        <v>2028.6</v>
      </c>
      <c r="F75" s="37">
        <v>2035.05</v>
      </c>
      <c r="G75" s="38">
        <v>1991.2999999999997</v>
      </c>
      <c r="H75" s="38">
        <v>1953.9999999999998</v>
      </c>
      <c r="I75" s="38">
        <v>1910.2499999999995</v>
      </c>
      <c r="J75" s="38">
        <v>2072.35</v>
      </c>
      <c r="K75" s="38">
        <v>2116.1000000000004</v>
      </c>
      <c r="L75" s="38">
        <v>2153.4</v>
      </c>
      <c r="M75" s="28">
        <v>2078.8000000000002</v>
      </c>
      <c r="N75" s="28">
        <v>1997.75</v>
      </c>
      <c r="O75" s="39">
        <v>1333200</v>
      </c>
      <c r="P75" s="40">
        <v>-3.7713378324732039E-2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44833</v>
      </c>
      <c r="E76" s="37">
        <v>155.44999999999999</v>
      </c>
      <c r="F76" s="37">
        <v>155.71666666666667</v>
      </c>
      <c r="G76" s="38">
        <v>154.28333333333333</v>
      </c>
      <c r="H76" s="38">
        <v>153.11666666666667</v>
      </c>
      <c r="I76" s="38">
        <v>151.68333333333334</v>
      </c>
      <c r="J76" s="38">
        <v>156.88333333333333</v>
      </c>
      <c r="K76" s="38">
        <v>158.31666666666666</v>
      </c>
      <c r="L76" s="38">
        <v>159.48333333333332</v>
      </c>
      <c r="M76" s="28">
        <v>157.15</v>
      </c>
      <c r="N76" s="28">
        <v>154.55000000000001</v>
      </c>
      <c r="O76" s="39">
        <v>27032400</v>
      </c>
      <c r="P76" s="40">
        <v>-7.4106041923551177E-2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44833</v>
      </c>
      <c r="E77" s="37">
        <v>112.1</v>
      </c>
      <c r="F77" s="37">
        <v>112.51666666666667</v>
      </c>
      <c r="G77" s="38">
        <v>110.83333333333333</v>
      </c>
      <c r="H77" s="38">
        <v>109.56666666666666</v>
      </c>
      <c r="I77" s="38">
        <v>107.88333333333333</v>
      </c>
      <c r="J77" s="38">
        <v>113.78333333333333</v>
      </c>
      <c r="K77" s="38">
        <v>115.46666666666667</v>
      </c>
      <c r="L77" s="38">
        <v>116.73333333333333</v>
      </c>
      <c r="M77" s="28">
        <v>114.2</v>
      </c>
      <c r="N77" s="28">
        <v>111.25</v>
      </c>
      <c r="O77" s="39">
        <v>107620000</v>
      </c>
      <c r="P77" s="40">
        <v>-3.8677981241625727E-2</v>
      </c>
    </row>
    <row r="78" spans="1:16" ht="12.75" customHeight="1">
      <c r="A78" s="28">
        <v>68</v>
      </c>
      <c r="B78" s="29" t="s">
        <v>86</v>
      </c>
      <c r="C78" s="30" t="s">
        <v>354</v>
      </c>
      <c r="D78" s="31">
        <v>44833</v>
      </c>
      <c r="E78" s="37">
        <v>102.1</v>
      </c>
      <c r="F78" s="37">
        <v>102.48333333333333</v>
      </c>
      <c r="G78" s="38">
        <v>100.61666666666667</v>
      </c>
      <c r="H78" s="38">
        <v>99.13333333333334</v>
      </c>
      <c r="I78" s="38">
        <v>97.26666666666668</v>
      </c>
      <c r="J78" s="38">
        <v>103.96666666666667</v>
      </c>
      <c r="K78" s="38">
        <v>105.83333333333331</v>
      </c>
      <c r="L78" s="38">
        <v>107.31666666666666</v>
      </c>
      <c r="M78" s="28">
        <v>104.35</v>
      </c>
      <c r="N78" s="28">
        <v>101</v>
      </c>
      <c r="O78" s="39">
        <v>19583200</v>
      </c>
      <c r="P78" s="40">
        <v>7.6615208690680392E-2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44833</v>
      </c>
      <c r="E79" s="37">
        <v>85.6</v>
      </c>
      <c r="F79" s="37">
        <v>85.533333333333346</v>
      </c>
      <c r="G79" s="38">
        <v>84.716666666666697</v>
      </c>
      <c r="H79" s="38">
        <v>83.833333333333357</v>
      </c>
      <c r="I79" s="38">
        <v>83.016666666666708</v>
      </c>
      <c r="J79" s="38">
        <v>86.416666666666686</v>
      </c>
      <c r="K79" s="38">
        <v>87.23333333333332</v>
      </c>
      <c r="L79" s="38">
        <v>88.116666666666674</v>
      </c>
      <c r="M79" s="28">
        <v>86.35</v>
      </c>
      <c r="N79" s="28">
        <v>84.65</v>
      </c>
      <c r="O79" s="39">
        <v>58505100</v>
      </c>
      <c r="P79" s="40">
        <v>6.929133858267717E-3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44833</v>
      </c>
      <c r="E80" s="37">
        <v>382.9</v>
      </c>
      <c r="F80" s="37">
        <v>380.91666666666669</v>
      </c>
      <c r="G80" s="38">
        <v>372.73333333333335</v>
      </c>
      <c r="H80" s="38">
        <v>362.56666666666666</v>
      </c>
      <c r="I80" s="38">
        <v>354.38333333333333</v>
      </c>
      <c r="J80" s="38">
        <v>391.08333333333337</v>
      </c>
      <c r="K80" s="38">
        <v>399.26666666666665</v>
      </c>
      <c r="L80" s="38">
        <v>409.43333333333339</v>
      </c>
      <c r="M80" s="28">
        <v>389.1</v>
      </c>
      <c r="N80" s="28">
        <v>370.75</v>
      </c>
      <c r="O80" s="39">
        <v>7650950</v>
      </c>
      <c r="P80" s="40">
        <v>-1.1881776325560671E-2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44833</v>
      </c>
      <c r="E81" s="37">
        <v>35.200000000000003</v>
      </c>
      <c r="F81" s="37">
        <v>35.416666666666664</v>
      </c>
      <c r="G81" s="38">
        <v>34.833333333333329</v>
      </c>
      <c r="H81" s="38">
        <v>34.466666666666661</v>
      </c>
      <c r="I81" s="38">
        <v>33.883333333333326</v>
      </c>
      <c r="J81" s="38">
        <v>35.783333333333331</v>
      </c>
      <c r="K81" s="38">
        <v>36.36666666666666</v>
      </c>
      <c r="L81" s="38">
        <v>36.733333333333334</v>
      </c>
      <c r="M81" s="28">
        <v>36</v>
      </c>
      <c r="N81" s="28">
        <v>35.049999999999997</v>
      </c>
      <c r="O81" s="39">
        <v>154710000</v>
      </c>
      <c r="P81" s="40">
        <v>5.0733496332518335E-2</v>
      </c>
    </row>
    <row r="82" spans="1:16" ht="12.75" customHeight="1">
      <c r="A82" s="28">
        <v>72</v>
      </c>
      <c r="B82" s="29" t="s">
        <v>44</v>
      </c>
      <c r="C82" s="30" t="s">
        <v>369</v>
      </c>
      <c r="D82" s="31">
        <v>44833</v>
      </c>
      <c r="E82" s="37">
        <v>615.79999999999995</v>
      </c>
      <c r="F82" s="37">
        <v>619.9</v>
      </c>
      <c r="G82" s="38">
        <v>609.29999999999995</v>
      </c>
      <c r="H82" s="38">
        <v>602.79999999999995</v>
      </c>
      <c r="I82" s="38">
        <v>592.19999999999993</v>
      </c>
      <c r="J82" s="38">
        <v>626.4</v>
      </c>
      <c r="K82" s="38">
        <v>637.00000000000011</v>
      </c>
      <c r="L82" s="38">
        <v>643.5</v>
      </c>
      <c r="M82" s="28">
        <v>630.5</v>
      </c>
      <c r="N82" s="28">
        <v>613.4</v>
      </c>
      <c r="O82" s="39">
        <v>6076200</v>
      </c>
      <c r="P82" s="40">
        <v>-5.8989329575196293E-2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44833</v>
      </c>
      <c r="E83" s="37">
        <v>883.95</v>
      </c>
      <c r="F83" s="37">
        <v>884.4666666666667</v>
      </c>
      <c r="G83" s="38">
        <v>873.13333333333344</v>
      </c>
      <c r="H83" s="38">
        <v>862.31666666666672</v>
      </c>
      <c r="I83" s="38">
        <v>850.98333333333346</v>
      </c>
      <c r="J83" s="38">
        <v>895.28333333333342</v>
      </c>
      <c r="K83" s="38">
        <v>906.61666666666667</v>
      </c>
      <c r="L83" s="38">
        <v>917.43333333333339</v>
      </c>
      <c r="M83" s="28">
        <v>895.8</v>
      </c>
      <c r="N83" s="28">
        <v>873.65</v>
      </c>
      <c r="O83" s="39">
        <v>6077000</v>
      </c>
      <c r="P83" s="40">
        <v>-3.3555979643765901E-2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44833</v>
      </c>
      <c r="E84" s="37">
        <v>1154.3499999999999</v>
      </c>
      <c r="F84" s="37">
        <v>1158.7166666666665</v>
      </c>
      <c r="G84" s="38">
        <v>1139.4333333333329</v>
      </c>
      <c r="H84" s="38">
        <v>1124.5166666666664</v>
      </c>
      <c r="I84" s="38">
        <v>1105.2333333333329</v>
      </c>
      <c r="J84" s="38">
        <v>1173.633333333333</v>
      </c>
      <c r="K84" s="38">
        <v>1192.9166666666663</v>
      </c>
      <c r="L84" s="38">
        <v>1207.833333333333</v>
      </c>
      <c r="M84" s="28">
        <v>1178</v>
      </c>
      <c r="N84" s="28">
        <v>1143.8</v>
      </c>
      <c r="O84" s="39">
        <v>4707950</v>
      </c>
      <c r="P84" s="40">
        <v>2.2139200221392001E-3</v>
      </c>
    </row>
    <row r="85" spans="1:16" ht="12.75" customHeight="1">
      <c r="A85" s="28">
        <v>75</v>
      </c>
      <c r="B85" s="29" t="s">
        <v>47</v>
      </c>
      <c r="C85" s="226" t="s">
        <v>109</v>
      </c>
      <c r="D85" s="31">
        <v>44833</v>
      </c>
      <c r="E85" s="37">
        <v>317.64999999999998</v>
      </c>
      <c r="F85" s="37">
        <v>316.7833333333333</v>
      </c>
      <c r="G85" s="38">
        <v>311.91666666666663</v>
      </c>
      <c r="H85" s="38">
        <v>306.18333333333334</v>
      </c>
      <c r="I85" s="38">
        <v>301.31666666666666</v>
      </c>
      <c r="J85" s="38">
        <v>322.51666666666659</v>
      </c>
      <c r="K85" s="38">
        <v>327.38333333333327</v>
      </c>
      <c r="L85" s="38">
        <v>333.11666666666656</v>
      </c>
      <c r="M85" s="28">
        <v>321.64999999999998</v>
      </c>
      <c r="N85" s="28">
        <v>311.05</v>
      </c>
      <c r="O85" s="39">
        <v>9776000</v>
      </c>
      <c r="P85" s="40">
        <v>-4.9581956056776198E-2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44833</v>
      </c>
      <c r="E86" s="37">
        <v>1667.25</v>
      </c>
      <c r="F86" s="37">
        <v>1670.6333333333332</v>
      </c>
      <c r="G86" s="38">
        <v>1653.3166666666664</v>
      </c>
      <c r="H86" s="38">
        <v>1639.3833333333332</v>
      </c>
      <c r="I86" s="38">
        <v>1622.0666666666664</v>
      </c>
      <c r="J86" s="38">
        <v>1684.5666666666664</v>
      </c>
      <c r="K86" s="38">
        <v>1701.883333333333</v>
      </c>
      <c r="L86" s="38">
        <v>1715.8166666666664</v>
      </c>
      <c r="M86" s="28">
        <v>1687.95</v>
      </c>
      <c r="N86" s="28">
        <v>1656.7</v>
      </c>
      <c r="O86" s="39">
        <v>7690725</v>
      </c>
      <c r="P86" s="40">
        <v>2.7249643896699077E-3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44833</v>
      </c>
      <c r="E87" s="37">
        <v>227.4</v>
      </c>
      <c r="F87" s="37">
        <v>228.0333333333333</v>
      </c>
      <c r="G87" s="38">
        <v>225.31666666666661</v>
      </c>
      <c r="H87" s="38">
        <v>223.23333333333329</v>
      </c>
      <c r="I87" s="38">
        <v>220.51666666666659</v>
      </c>
      <c r="J87" s="38">
        <v>230.11666666666662</v>
      </c>
      <c r="K87" s="38">
        <v>232.83333333333331</v>
      </c>
      <c r="L87" s="38">
        <v>234.91666666666663</v>
      </c>
      <c r="M87" s="28">
        <v>230.75</v>
      </c>
      <c r="N87" s="28">
        <v>225.95</v>
      </c>
      <c r="O87" s="39">
        <v>4327500</v>
      </c>
      <c r="P87" s="40">
        <v>-5.0466264399341744E-2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44833</v>
      </c>
      <c r="E88" s="37">
        <v>504.75</v>
      </c>
      <c r="F88" s="37">
        <v>509.40000000000003</v>
      </c>
      <c r="G88" s="38">
        <v>497.80000000000007</v>
      </c>
      <c r="H88" s="38">
        <v>490.85</v>
      </c>
      <c r="I88" s="38">
        <v>479.25000000000006</v>
      </c>
      <c r="J88" s="38">
        <v>516.35000000000014</v>
      </c>
      <c r="K88" s="38">
        <v>527.95000000000005</v>
      </c>
      <c r="L88" s="38">
        <v>534.90000000000009</v>
      </c>
      <c r="M88" s="28">
        <v>521</v>
      </c>
      <c r="N88" s="28">
        <v>502.45</v>
      </c>
      <c r="O88" s="39">
        <v>6341250</v>
      </c>
      <c r="P88" s="40">
        <v>-3.0575195872348557E-2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44833</v>
      </c>
      <c r="E89" s="37">
        <v>2284.6</v>
      </c>
      <c r="F89" s="37">
        <v>2280.0833333333335</v>
      </c>
      <c r="G89" s="38">
        <v>2245.666666666667</v>
      </c>
      <c r="H89" s="38">
        <v>2206.7333333333336</v>
      </c>
      <c r="I89" s="38">
        <v>2172.3166666666671</v>
      </c>
      <c r="J89" s="38">
        <v>2319.0166666666669</v>
      </c>
      <c r="K89" s="38">
        <v>2353.4333333333338</v>
      </c>
      <c r="L89" s="38">
        <v>2392.3666666666668</v>
      </c>
      <c r="M89" s="28">
        <v>2314.5</v>
      </c>
      <c r="N89" s="28">
        <v>2241.15</v>
      </c>
      <c r="O89" s="39">
        <v>4066950</v>
      </c>
      <c r="P89" s="40">
        <v>-4.7078464106844742E-2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44833</v>
      </c>
      <c r="E90" s="37">
        <v>1317.05</v>
      </c>
      <c r="F90" s="37">
        <v>1314.3666666666668</v>
      </c>
      <c r="G90" s="38">
        <v>1303.2333333333336</v>
      </c>
      <c r="H90" s="38">
        <v>1289.4166666666667</v>
      </c>
      <c r="I90" s="38">
        <v>1278.2833333333335</v>
      </c>
      <c r="J90" s="38">
        <v>1328.1833333333336</v>
      </c>
      <c r="K90" s="38">
        <v>1339.3166666666668</v>
      </c>
      <c r="L90" s="38">
        <v>1353.1333333333337</v>
      </c>
      <c r="M90" s="28">
        <v>1325.5</v>
      </c>
      <c r="N90" s="28">
        <v>1300.55</v>
      </c>
      <c r="O90" s="39">
        <v>4031000</v>
      </c>
      <c r="P90" s="40">
        <v>-8.4860410773582584E-3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44833</v>
      </c>
      <c r="E91" s="37">
        <v>921.7</v>
      </c>
      <c r="F91" s="37">
        <v>919.80000000000007</v>
      </c>
      <c r="G91" s="38">
        <v>913.35000000000014</v>
      </c>
      <c r="H91" s="38">
        <v>905.00000000000011</v>
      </c>
      <c r="I91" s="38">
        <v>898.55000000000018</v>
      </c>
      <c r="J91" s="38">
        <v>928.15000000000009</v>
      </c>
      <c r="K91" s="38">
        <v>934.60000000000014</v>
      </c>
      <c r="L91" s="38">
        <v>942.95</v>
      </c>
      <c r="M91" s="28">
        <v>926.25</v>
      </c>
      <c r="N91" s="28">
        <v>911.45</v>
      </c>
      <c r="O91" s="39">
        <v>18717300</v>
      </c>
      <c r="P91" s="40">
        <v>-3.674483951150978E-2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44833</v>
      </c>
      <c r="E92" s="37">
        <v>2244.65</v>
      </c>
      <c r="F92" s="37">
        <v>2255.3333333333335</v>
      </c>
      <c r="G92" s="38">
        <v>2230.2166666666672</v>
      </c>
      <c r="H92" s="38">
        <v>2215.7833333333338</v>
      </c>
      <c r="I92" s="38">
        <v>2190.6666666666674</v>
      </c>
      <c r="J92" s="38">
        <v>2269.7666666666669</v>
      </c>
      <c r="K92" s="38">
        <v>2294.8833333333328</v>
      </c>
      <c r="L92" s="38">
        <v>2309.3166666666666</v>
      </c>
      <c r="M92" s="28">
        <v>2280.4499999999998</v>
      </c>
      <c r="N92" s="28">
        <v>2240.9</v>
      </c>
      <c r="O92" s="39">
        <v>17331000</v>
      </c>
      <c r="P92" s="40">
        <v>2.0400953810827519E-2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44833</v>
      </c>
      <c r="E93" s="37">
        <v>1857.6</v>
      </c>
      <c r="F93" s="37">
        <v>1853.0333333333335</v>
      </c>
      <c r="G93" s="38">
        <v>1833.3166666666671</v>
      </c>
      <c r="H93" s="38">
        <v>1809.0333333333335</v>
      </c>
      <c r="I93" s="38">
        <v>1789.3166666666671</v>
      </c>
      <c r="J93" s="38">
        <v>1877.3166666666671</v>
      </c>
      <c r="K93" s="38">
        <v>1897.0333333333338</v>
      </c>
      <c r="L93" s="38">
        <v>1921.3166666666671</v>
      </c>
      <c r="M93" s="28">
        <v>1872.75</v>
      </c>
      <c r="N93" s="28">
        <v>1828.75</v>
      </c>
      <c r="O93" s="39">
        <v>2616900</v>
      </c>
      <c r="P93" s="40">
        <v>-1.7569546120058566E-2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44833</v>
      </c>
      <c r="E94" s="37">
        <v>1390.3</v>
      </c>
      <c r="F94" s="37">
        <v>1394.8333333333333</v>
      </c>
      <c r="G94" s="38">
        <v>1380.9166666666665</v>
      </c>
      <c r="H94" s="38">
        <v>1371.5333333333333</v>
      </c>
      <c r="I94" s="38">
        <v>1357.6166666666666</v>
      </c>
      <c r="J94" s="38">
        <v>1404.2166666666665</v>
      </c>
      <c r="K94" s="38">
        <v>1418.133333333333</v>
      </c>
      <c r="L94" s="38">
        <v>1427.5166666666664</v>
      </c>
      <c r="M94" s="28">
        <v>1408.75</v>
      </c>
      <c r="N94" s="28">
        <v>1385.45</v>
      </c>
      <c r="O94" s="39">
        <v>57044900</v>
      </c>
      <c r="P94" s="40">
        <v>-1.0097732305108039E-2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44833</v>
      </c>
      <c r="E95" s="37">
        <v>513.9</v>
      </c>
      <c r="F95" s="37">
        <v>514.70000000000005</v>
      </c>
      <c r="G95" s="38">
        <v>509.40000000000009</v>
      </c>
      <c r="H95" s="38">
        <v>504.90000000000003</v>
      </c>
      <c r="I95" s="38">
        <v>499.60000000000008</v>
      </c>
      <c r="J95" s="38">
        <v>519.20000000000005</v>
      </c>
      <c r="K95" s="38">
        <v>524.5</v>
      </c>
      <c r="L95" s="38">
        <v>529.00000000000011</v>
      </c>
      <c r="M95" s="28">
        <v>520</v>
      </c>
      <c r="N95" s="28">
        <v>510.2</v>
      </c>
      <c r="O95" s="39">
        <v>23533400</v>
      </c>
      <c r="P95" s="40">
        <v>-3.7217046937581565E-2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44833</v>
      </c>
      <c r="E96" s="37">
        <v>2592.5500000000002</v>
      </c>
      <c r="F96" s="37">
        <v>2599.0499999999997</v>
      </c>
      <c r="G96" s="38">
        <v>2570.8499999999995</v>
      </c>
      <c r="H96" s="38">
        <v>2549.1499999999996</v>
      </c>
      <c r="I96" s="38">
        <v>2520.9499999999994</v>
      </c>
      <c r="J96" s="38">
        <v>2620.7499999999995</v>
      </c>
      <c r="K96" s="38">
        <v>2648.9499999999994</v>
      </c>
      <c r="L96" s="38">
        <v>2670.6499999999996</v>
      </c>
      <c r="M96" s="28">
        <v>2627.25</v>
      </c>
      <c r="N96" s="28">
        <v>2577.35</v>
      </c>
      <c r="O96" s="39">
        <v>2628300</v>
      </c>
      <c r="P96" s="40">
        <v>3.447868697603023E-2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44833</v>
      </c>
      <c r="E97" s="37">
        <v>359.65</v>
      </c>
      <c r="F97" s="37">
        <v>363.23333333333329</v>
      </c>
      <c r="G97" s="38">
        <v>354.51666666666659</v>
      </c>
      <c r="H97" s="38">
        <v>349.38333333333333</v>
      </c>
      <c r="I97" s="38">
        <v>340.66666666666663</v>
      </c>
      <c r="J97" s="38">
        <v>368.36666666666656</v>
      </c>
      <c r="K97" s="38">
        <v>377.08333333333326</v>
      </c>
      <c r="L97" s="38">
        <v>382.21666666666653</v>
      </c>
      <c r="M97" s="28">
        <v>371.95</v>
      </c>
      <c r="N97" s="28">
        <v>358.1</v>
      </c>
      <c r="O97" s="39">
        <v>31572750</v>
      </c>
      <c r="P97" s="40">
        <v>2.6313030716007966E-2</v>
      </c>
    </row>
    <row r="98" spans="1:16" ht="12.75" customHeight="1">
      <c r="A98" s="28">
        <v>88</v>
      </c>
      <c r="B98" s="29" t="s">
        <v>119</v>
      </c>
      <c r="C98" s="30" t="s">
        <v>379</v>
      </c>
      <c r="D98" s="31">
        <v>44833</v>
      </c>
      <c r="E98" s="37">
        <v>100.5</v>
      </c>
      <c r="F98" s="37">
        <v>101.73333333333335</v>
      </c>
      <c r="G98" s="38">
        <v>98.9166666666667</v>
      </c>
      <c r="H98" s="38">
        <v>97.333333333333357</v>
      </c>
      <c r="I98" s="38">
        <v>94.516666666666708</v>
      </c>
      <c r="J98" s="38">
        <v>103.31666666666669</v>
      </c>
      <c r="K98" s="38">
        <v>106.13333333333335</v>
      </c>
      <c r="L98" s="38">
        <v>107.71666666666668</v>
      </c>
      <c r="M98" s="28">
        <v>104.55</v>
      </c>
      <c r="N98" s="28">
        <v>100.15</v>
      </c>
      <c r="O98" s="39">
        <v>21895600</v>
      </c>
      <c r="P98" s="40">
        <v>-7.7201884740848131E-2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44833</v>
      </c>
      <c r="E99" s="37">
        <v>219.3</v>
      </c>
      <c r="F99" s="37">
        <v>219.88333333333335</v>
      </c>
      <c r="G99" s="38">
        <v>217.6166666666667</v>
      </c>
      <c r="H99" s="38">
        <v>215.93333333333334</v>
      </c>
      <c r="I99" s="38">
        <v>213.66666666666669</v>
      </c>
      <c r="J99" s="38">
        <v>221.56666666666672</v>
      </c>
      <c r="K99" s="38">
        <v>223.83333333333337</v>
      </c>
      <c r="L99" s="38">
        <v>225.51666666666674</v>
      </c>
      <c r="M99" s="28">
        <v>222.15</v>
      </c>
      <c r="N99" s="28">
        <v>218.2</v>
      </c>
      <c r="O99" s="39">
        <v>20854800</v>
      </c>
      <c r="P99" s="40">
        <v>-2.769385699899295E-2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44833</v>
      </c>
      <c r="E100" s="37">
        <v>2700.6</v>
      </c>
      <c r="F100" s="37">
        <v>2687.2333333333331</v>
      </c>
      <c r="G100" s="38">
        <v>2667.8166666666662</v>
      </c>
      <c r="H100" s="38">
        <v>2635.0333333333328</v>
      </c>
      <c r="I100" s="38">
        <v>2615.6166666666659</v>
      </c>
      <c r="J100" s="38">
        <v>2720.0166666666664</v>
      </c>
      <c r="K100" s="38">
        <v>2739.4333333333334</v>
      </c>
      <c r="L100" s="38">
        <v>2772.2166666666667</v>
      </c>
      <c r="M100" s="28">
        <v>2706.65</v>
      </c>
      <c r="N100" s="28">
        <v>2654.45</v>
      </c>
      <c r="O100" s="39">
        <v>8734200</v>
      </c>
      <c r="P100" s="40">
        <v>-3.5928341998079406E-2</v>
      </c>
    </row>
    <row r="101" spans="1:16" ht="12.75" customHeight="1">
      <c r="A101" s="28">
        <v>91</v>
      </c>
      <c r="B101" s="29" t="s">
        <v>44</v>
      </c>
      <c r="C101" s="30" t="s">
        <v>380</v>
      </c>
      <c r="D101" s="31">
        <v>44833</v>
      </c>
      <c r="E101" s="37">
        <v>39235.800000000003</v>
      </c>
      <c r="F101" s="37">
        <v>39513.333333333336</v>
      </c>
      <c r="G101" s="38">
        <v>38893.26666666667</v>
      </c>
      <c r="H101" s="38">
        <v>38550.733333333337</v>
      </c>
      <c r="I101" s="38">
        <v>37930.666666666672</v>
      </c>
      <c r="J101" s="38">
        <v>39855.866666666669</v>
      </c>
      <c r="K101" s="38">
        <v>40475.933333333334</v>
      </c>
      <c r="L101" s="38">
        <v>40818.466666666667</v>
      </c>
      <c r="M101" s="28">
        <v>40133.4</v>
      </c>
      <c r="N101" s="28">
        <v>39170.800000000003</v>
      </c>
      <c r="O101" s="39">
        <v>19170</v>
      </c>
      <c r="P101" s="40">
        <v>1.9952114924181964E-2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44833</v>
      </c>
      <c r="E102" s="37">
        <v>114.6</v>
      </c>
      <c r="F102" s="37">
        <v>114.60000000000001</v>
      </c>
      <c r="G102" s="38">
        <v>112.45000000000002</v>
      </c>
      <c r="H102" s="38">
        <v>110.30000000000001</v>
      </c>
      <c r="I102" s="38">
        <v>108.15000000000002</v>
      </c>
      <c r="J102" s="38">
        <v>116.75000000000001</v>
      </c>
      <c r="K102" s="38">
        <v>118.90000000000002</v>
      </c>
      <c r="L102" s="38">
        <v>121.05000000000001</v>
      </c>
      <c r="M102" s="28">
        <v>116.75</v>
      </c>
      <c r="N102" s="28">
        <v>112.45</v>
      </c>
      <c r="O102" s="39">
        <v>39068000</v>
      </c>
      <c r="P102" s="40">
        <v>-2.0459332062982651E-2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44833</v>
      </c>
      <c r="E103" s="37">
        <v>849.35</v>
      </c>
      <c r="F103" s="37">
        <v>852.38333333333333</v>
      </c>
      <c r="G103" s="38">
        <v>842.36666666666667</v>
      </c>
      <c r="H103" s="38">
        <v>835.38333333333333</v>
      </c>
      <c r="I103" s="38">
        <v>825.36666666666667</v>
      </c>
      <c r="J103" s="38">
        <v>859.36666666666667</v>
      </c>
      <c r="K103" s="38">
        <v>869.38333333333333</v>
      </c>
      <c r="L103" s="38">
        <v>876.36666666666667</v>
      </c>
      <c r="M103" s="28">
        <v>862.4</v>
      </c>
      <c r="N103" s="28">
        <v>845.4</v>
      </c>
      <c r="O103" s="39">
        <v>78335125</v>
      </c>
      <c r="P103" s="40">
        <v>2.6079282459521281E-2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44833</v>
      </c>
      <c r="E104" s="37">
        <v>1164.5</v>
      </c>
      <c r="F104" s="37">
        <v>1157.8833333333332</v>
      </c>
      <c r="G104" s="38">
        <v>1146.1666666666665</v>
      </c>
      <c r="H104" s="38">
        <v>1127.8333333333333</v>
      </c>
      <c r="I104" s="38">
        <v>1116.1166666666666</v>
      </c>
      <c r="J104" s="38">
        <v>1176.2166666666665</v>
      </c>
      <c r="K104" s="38">
        <v>1187.9333333333332</v>
      </c>
      <c r="L104" s="38">
        <v>1206.2666666666664</v>
      </c>
      <c r="M104" s="28">
        <v>1169.5999999999999</v>
      </c>
      <c r="N104" s="28">
        <v>1139.55</v>
      </c>
      <c r="O104" s="39">
        <v>4369425</v>
      </c>
      <c r="P104" s="40">
        <v>-4.3449944175660588E-2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44833</v>
      </c>
      <c r="E105" s="37">
        <v>534.85</v>
      </c>
      <c r="F105" s="37">
        <v>534.18333333333339</v>
      </c>
      <c r="G105" s="38">
        <v>528.91666666666674</v>
      </c>
      <c r="H105" s="38">
        <v>522.98333333333335</v>
      </c>
      <c r="I105" s="38">
        <v>517.7166666666667</v>
      </c>
      <c r="J105" s="38">
        <v>540.11666666666679</v>
      </c>
      <c r="K105" s="38">
        <v>545.38333333333344</v>
      </c>
      <c r="L105" s="38">
        <v>551.31666666666683</v>
      </c>
      <c r="M105" s="28">
        <v>539.45000000000005</v>
      </c>
      <c r="N105" s="28">
        <v>528.25</v>
      </c>
      <c r="O105" s="39">
        <v>7077000</v>
      </c>
      <c r="P105" s="40">
        <v>-0.13810741687979539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44833</v>
      </c>
      <c r="E106" s="37">
        <v>9</v>
      </c>
      <c r="F106" s="37">
        <v>9.1</v>
      </c>
      <c r="G106" s="38">
        <v>8.85</v>
      </c>
      <c r="H106" s="38">
        <v>8.6999999999999993</v>
      </c>
      <c r="I106" s="38">
        <v>8.4499999999999993</v>
      </c>
      <c r="J106" s="38">
        <v>9.25</v>
      </c>
      <c r="K106" s="38">
        <v>9.5</v>
      </c>
      <c r="L106" s="38">
        <v>9.65</v>
      </c>
      <c r="M106" s="28">
        <v>9.35</v>
      </c>
      <c r="N106" s="28">
        <v>8.9499999999999993</v>
      </c>
      <c r="O106" s="39">
        <v>669620000</v>
      </c>
      <c r="P106" s="40">
        <v>-7.6373467220237523E-2</v>
      </c>
    </row>
    <row r="107" spans="1:16" ht="12.75" customHeight="1">
      <c r="A107" s="28">
        <v>97</v>
      </c>
      <c r="B107" s="29" t="s">
        <v>63</v>
      </c>
      <c r="C107" s="30" t="s">
        <v>384</v>
      </c>
      <c r="D107" s="31">
        <v>44833</v>
      </c>
      <c r="E107" s="37">
        <v>64.5</v>
      </c>
      <c r="F107" s="37">
        <v>64.533333333333331</v>
      </c>
      <c r="G107" s="38">
        <v>63.316666666666663</v>
      </c>
      <c r="H107" s="38">
        <v>62.133333333333333</v>
      </c>
      <c r="I107" s="38">
        <v>60.916666666666664</v>
      </c>
      <c r="J107" s="38">
        <v>65.716666666666669</v>
      </c>
      <c r="K107" s="38">
        <v>66.933333333333337</v>
      </c>
      <c r="L107" s="38">
        <v>68.11666666666666</v>
      </c>
      <c r="M107" s="28">
        <v>65.75</v>
      </c>
      <c r="N107" s="28">
        <v>63.35</v>
      </c>
      <c r="O107" s="39">
        <v>133700000</v>
      </c>
      <c r="P107" s="40">
        <v>-2.4230039410305066E-2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44833</v>
      </c>
      <c r="E108" s="37">
        <v>46.65</v>
      </c>
      <c r="F108" s="37">
        <v>46.733333333333327</v>
      </c>
      <c r="G108" s="38">
        <v>45.966666666666654</v>
      </c>
      <c r="H108" s="38">
        <v>45.283333333333324</v>
      </c>
      <c r="I108" s="38">
        <v>44.516666666666652</v>
      </c>
      <c r="J108" s="38">
        <v>47.416666666666657</v>
      </c>
      <c r="K108" s="38">
        <v>48.183333333333323</v>
      </c>
      <c r="L108" s="38">
        <v>48.86666666666666</v>
      </c>
      <c r="M108" s="28">
        <v>47.5</v>
      </c>
      <c r="N108" s="28">
        <v>46.05</v>
      </c>
      <c r="O108" s="39">
        <v>203310000</v>
      </c>
      <c r="P108" s="40">
        <v>3.0095759233926128E-2</v>
      </c>
    </row>
    <row r="109" spans="1:16" ht="12.75" customHeight="1">
      <c r="A109" s="28">
        <v>99</v>
      </c>
      <c r="B109" s="29" t="s">
        <v>44</v>
      </c>
      <c r="C109" s="30" t="s">
        <v>394</v>
      </c>
      <c r="D109" s="31">
        <v>44833</v>
      </c>
      <c r="E109" s="37">
        <v>140.55000000000001</v>
      </c>
      <c r="F109" s="37">
        <v>140.98333333333335</v>
      </c>
      <c r="G109" s="38">
        <v>138.9666666666667</v>
      </c>
      <c r="H109" s="38">
        <v>137.38333333333335</v>
      </c>
      <c r="I109" s="38">
        <v>135.3666666666667</v>
      </c>
      <c r="J109" s="38">
        <v>142.56666666666669</v>
      </c>
      <c r="K109" s="38">
        <v>144.58333333333334</v>
      </c>
      <c r="L109" s="38">
        <v>146.16666666666669</v>
      </c>
      <c r="M109" s="28">
        <v>143</v>
      </c>
      <c r="N109" s="28">
        <v>139.4</v>
      </c>
      <c r="O109" s="39">
        <v>57937500</v>
      </c>
      <c r="P109" s="40">
        <v>-3.4978138663335413E-2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44833</v>
      </c>
      <c r="E110" s="37">
        <v>424.1</v>
      </c>
      <c r="F110" s="37">
        <v>423.33333333333331</v>
      </c>
      <c r="G110" s="38">
        <v>418.91666666666663</v>
      </c>
      <c r="H110" s="38">
        <v>413.73333333333329</v>
      </c>
      <c r="I110" s="38">
        <v>409.31666666666661</v>
      </c>
      <c r="J110" s="38">
        <v>428.51666666666665</v>
      </c>
      <c r="K110" s="38">
        <v>432.93333333333328</v>
      </c>
      <c r="L110" s="38">
        <v>438.11666666666667</v>
      </c>
      <c r="M110" s="28">
        <v>427.75</v>
      </c>
      <c r="N110" s="28">
        <v>418.15</v>
      </c>
      <c r="O110" s="39">
        <v>11644875</v>
      </c>
      <c r="P110" s="40">
        <v>-6.2333923826395042E-2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44833</v>
      </c>
      <c r="E111" s="37">
        <v>325.35000000000002</v>
      </c>
      <c r="F111" s="37">
        <v>327.05</v>
      </c>
      <c r="G111" s="38">
        <v>321.90000000000003</v>
      </c>
      <c r="H111" s="38">
        <v>318.45000000000005</v>
      </c>
      <c r="I111" s="38">
        <v>313.30000000000007</v>
      </c>
      <c r="J111" s="38">
        <v>330.5</v>
      </c>
      <c r="K111" s="38">
        <v>335.65</v>
      </c>
      <c r="L111" s="38">
        <v>339.09999999999997</v>
      </c>
      <c r="M111" s="28">
        <v>332.2</v>
      </c>
      <c r="N111" s="28">
        <v>323.60000000000002</v>
      </c>
      <c r="O111" s="39">
        <v>25491436</v>
      </c>
      <c r="P111" s="40">
        <v>-1.8733550085152501E-2</v>
      </c>
    </row>
    <row r="112" spans="1:16" ht="12.75" customHeight="1">
      <c r="A112" s="28">
        <v>102</v>
      </c>
      <c r="B112" s="29" t="s">
        <v>42</v>
      </c>
      <c r="C112" s="30" t="s">
        <v>391</v>
      </c>
      <c r="D112" s="31">
        <v>44833</v>
      </c>
      <c r="E112" s="37">
        <v>249.85</v>
      </c>
      <c r="F112" s="37">
        <v>243.58333333333334</v>
      </c>
      <c r="G112" s="38">
        <v>232.56666666666669</v>
      </c>
      <c r="H112" s="38">
        <v>215.28333333333336</v>
      </c>
      <c r="I112" s="38">
        <v>204.26666666666671</v>
      </c>
      <c r="J112" s="38">
        <v>260.86666666666667</v>
      </c>
      <c r="K112" s="38">
        <v>271.88333333333333</v>
      </c>
      <c r="L112" s="38">
        <v>289.16666666666663</v>
      </c>
      <c r="M112" s="28">
        <v>254.6</v>
      </c>
      <c r="N112" s="28">
        <v>226.3</v>
      </c>
      <c r="O112" s="39">
        <v>14363700</v>
      </c>
      <c r="P112" s="40">
        <v>0.14282418089524687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44833</v>
      </c>
      <c r="E113" s="37">
        <v>4332.95</v>
      </c>
      <c r="F113" s="37">
        <v>4347.6500000000005</v>
      </c>
      <c r="G113" s="38">
        <v>4285.3000000000011</v>
      </c>
      <c r="H113" s="38">
        <v>4237.6500000000005</v>
      </c>
      <c r="I113" s="38">
        <v>4175.3000000000011</v>
      </c>
      <c r="J113" s="38">
        <v>4395.3000000000011</v>
      </c>
      <c r="K113" s="38">
        <v>4457.6500000000015</v>
      </c>
      <c r="L113" s="38">
        <v>4505.3000000000011</v>
      </c>
      <c r="M113" s="28">
        <v>4410</v>
      </c>
      <c r="N113" s="28">
        <v>4300</v>
      </c>
      <c r="O113" s="39">
        <v>252300</v>
      </c>
      <c r="P113" s="40">
        <v>-0.15562248995983935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44833</v>
      </c>
      <c r="E114" s="37">
        <v>1818</v>
      </c>
      <c r="F114" s="37">
        <v>1827.0666666666666</v>
      </c>
      <c r="G114" s="38">
        <v>1801.1833333333332</v>
      </c>
      <c r="H114" s="38">
        <v>1784.3666666666666</v>
      </c>
      <c r="I114" s="38">
        <v>1758.4833333333331</v>
      </c>
      <c r="J114" s="38">
        <v>1843.8833333333332</v>
      </c>
      <c r="K114" s="38">
        <v>1869.7666666666664</v>
      </c>
      <c r="L114" s="38">
        <v>1886.5833333333333</v>
      </c>
      <c r="M114" s="28">
        <v>1852.95</v>
      </c>
      <c r="N114" s="28">
        <v>1810.25</v>
      </c>
      <c r="O114" s="39">
        <v>4400100</v>
      </c>
      <c r="P114" s="40">
        <v>-3.5192737797658205E-2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44833</v>
      </c>
      <c r="E115" s="37">
        <v>1142.4000000000001</v>
      </c>
      <c r="F115" s="37">
        <v>1145.55</v>
      </c>
      <c r="G115" s="38">
        <v>1130.0999999999999</v>
      </c>
      <c r="H115" s="38">
        <v>1117.8</v>
      </c>
      <c r="I115" s="38">
        <v>1102.3499999999999</v>
      </c>
      <c r="J115" s="38">
        <v>1157.8499999999999</v>
      </c>
      <c r="K115" s="38">
        <v>1173.3000000000002</v>
      </c>
      <c r="L115" s="38">
        <v>1185.5999999999999</v>
      </c>
      <c r="M115" s="28">
        <v>1161</v>
      </c>
      <c r="N115" s="28">
        <v>1133.25</v>
      </c>
      <c r="O115" s="39">
        <v>20411100</v>
      </c>
      <c r="P115" s="40">
        <v>-3.2085091420534458E-3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44833</v>
      </c>
      <c r="E116" s="37">
        <v>183.35</v>
      </c>
      <c r="F116" s="37">
        <v>184.9</v>
      </c>
      <c r="G116" s="38">
        <v>180.70000000000002</v>
      </c>
      <c r="H116" s="38">
        <v>178.05</v>
      </c>
      <c r="I116" s="38">
        <v>173.85000000000002</v>
      </c>
      <c r="J116" s="38">
        <v>187.55</v>
      </c>
      <c r="K116" s="38">
        <v>191.75</v>
      </c>
      <c r="L116" s="38">
        <v>194.4</v>
      </c>
      <c r="M116" s="28">
        <v>189.1</v>
      </c>
      <c r="N116" s="28">
        <v>182.25</v>
      </c>
      <c r="O116" s="39">
        <v>16912000</v>
      </c>
      <c r="P116" s="40">
        <v>7.5307103435997863E-2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44833</v>
      </c>
      <c r="E117" s="37">
        <v>1397.3</v>
      </c>
      <c r="F117" s="37">
        <v>1395.2333333333333</v>
      </c>
      <c r="G117" s="38">
        <v>1383.5666666666666</v>
      </c>
      <c r="H117" s="38">
        <v>1369.8333333333333</v>
      </c>
      <c r="I117" s="38">
        <v>1358.1666666666665</v>
      </c>
      <c r="J117" s="38">
        <v>1408.9666666666667</v>
      </c>
      <c r="K117" s="38">
        <v>1420.6333333333332</v>
      </c>
      <c r="L117" s="38">
        <v>1434.3666666666668</v>
      </c>
      <c r="M117" s="28">
        <v>1406.9</v>
      </c>
      <c r="N117" s="28">
        <v>1381.5</v>
      </c>
      <c r="O117" s="39">
        <v>39724200</v>
      </c>
      <c r="P117" s="40">
        <v>-3.7828803952913818E-2</v>
      </c>
    </row>
    <row r="118" spans="1:16" ht="12.75" customHeight="1">
      <c r="A118" s="28">
        <v>108</v>
      </c>
      <c r="B118" s="29" t="s">
        <v>86</v>
      </c>
      <c r="C118" s="30" t="s">
        <v>400</v>
      </c>
      <c r="D118" s="31">
        <v>44833</v>
      </c>
      <c r="E118" s="37">
        <v>536.20000000000005</v>
      </c>
      <c r="F118" s="37">
        <v>536.88333333333333</v>
      </c>
      <c r="G118" s="38">
        <v>529.76666666666665</v>
      </c>
      <c r="H118" s="38">
        <v>523.33333333333337</v>
      </c>
      <c r="I118" s="38">
        <v>516.2166666666667</v>
      </c>
      <c r="J118" s="38">
        <v>543.31666666666661</v>
      </c>
      <c r="K118" s="38">
        <v>550.43333333333317</v>
      </c>
      <c r="L118" s="38">
        <v>556.86666666666656</v>
      </c>
      <c r="M118" s="28">
        <v>544</v>
      </c>
      <c r="N118" s="28">
        <v>530.45000000000005</v>
      </c>
      <c r="O118" s="39">
        <v>1857750</v>
      </c>
      <c r="P118" s="40">
        <v>2.5672877846790891E-2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44833</v>
      </c>
      <c r="E119" s="37">
        <v>65.7</v>
      </c>
      <c r="F119" s="37">
        <v>65.816666666666663</v>
      </c>
      <c r="G119" s="38">
        <v>65.433333333333323</v>
      </c>
      <c r="H119" s="38">
        <v>65.166666666666657</v>
      </c>
      <c r="I119" s="38">
        <v>64.783333333333317</v>
      </c>
      <c r="J119" s="38">
        <v>66.083333333333329</v>
      </c>
      <c r="K119" s="38">
        <v>66.466666666666654</v>
      </c>
      <c r="L119" s="38">
        <v>66.733333333333334</v>
      </c>
      <c r="M119" s="28">
        <v>66.2</v>
      </c>
      <c r="N119" s="28">
        <v>65.55</v>
      </c>
      <c r="O119" s="39">
        <v>119398500</v>
      </c>
      <c r="P119" s="40">
        <v>-6.5333536864600819E-2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44833</v>
      </c>
      <c r="E120" s="37">
        <v>895.55</v>
      </c>
      <c r="F120" s="37">
        <v>900.44999999999993</v>
      </c>
      <c r="G120" s="38">
        <v>880.39999999999986</v>
      </c>
      <c r="H120" s="38">
        <v>865.24999999999989</v>
      </c>
      <c r="I120" s="38">
        <v>845.19999999999982</v>
      </c>
      <c r="J120" s="38">
        <v>915.59999999999991</v>
      </c>
      <c r="K120" s="38">
        <v>935.64999999999986</v>
      </c>
      <c r="L120" s="38">
        <v>950.8</v>
      </c>
      <c r="M120" s="28">
        <v>920.5</v>
      </c>
      <c r="N120" s="28">
        <v>885.3</v>
      </c>
      <c r="O120" s="39">
        <v>1303250</v>
      </c>
      <c r="P120" s="40">
        <v>-6.6573556797020483E-2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44833</v>
      </c>
      <c r="E121" s="37">
        <v>673.95</v>
      </c>
      <c r="F121" s="37">
        <v>673</v>
      </c>
      <c r="G121" s="38">
        <v>662.8</v>
      </c>
      <c r="H121" s="38">
        <v>651.65</v>
      </c>
      <c r="I121" s="38">
        <v>641.44999999999993</v>
      </c>
      <c r="J121" s="38">
        <v>684.15</v>
      </c>
      <c r="K121" s="38">
        <v>694.35</v>
      </c>
      <c r="L121" s="38">
        <v>705.5</v>
      </c>
      <c r="M121" s="28">
        <v>683.2</v>
      </c>
      <c r="N121" s="28">
        <v>661.85</v>
      </c>
      <c r="O121" s="39">
        <v>14421750</v>
      </c>
      <c r="P121" s="40">
        <v>-2.1839762611275966E-2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44833</v>
      </c>
      <c r="E122" s="37">
        <v>325.39999999999998</v>
      </c>
      <c r="F122" s="37">
        <v>327.7833333333333</v>
      </c>
      <c r="G122" s="38">
        <v>322.41666666666663</v>
      </c>
      <c r="H122" s="38">
        <v>319.43333333333334</v>
      </c>
      <c r="I122" s="38">
        <v>314.06666666666666</v>
      </c>
      <c r="J122" s="38">
        <v>330.76666666666659</v>
      </c>
      <c r="K122" s="38">
        <v>336.13333333333327</v>
      </c>
      <c r="L122" s="38">
        <v>339.11666666666656</v>
      </c>
      <c r="M122" s="28">
        <v>333.15</v>
      </c>
      <c r="N122" s="28">
        <v>324.8</v>
      </c>
      <c r="O122" s="39">
        <v>79760000</v>
      </c>
      <c r="P122" s="40">
        <v>-8.5824316889785437E-2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44833</v>
      </c>
      <c r="E123" s="37">
        <v>402.5</v>
      </c>
      <c r="F123" s="37">
        <v>399.14999999999992</v>
      </c>
      <c r="G123" s="38">
        <v>393.49999999999983</v>
      </c>
      <c r="H123" s="38">
        <v>384.49999999999989</v>
      </c>
      <c r="I123" s="38">
        <v>378.8499999999998</v>
      </c>
      <c r="J123" s="38">
        <v>408.14999999999986</v>
      </c>
      <c r="K123" s="38">
        <v>413.79999999999995</v>
      </c>
      <c r="L123" s="38">
        <v>422.7999999999999</v>
      </c>
      <c r="M123" s="28">
        <v>404.8</v>
      </c>
      <c r="N123" s="28">
        <v>390.15</v>
      </c>
      <c r="O123" s="39">
        <v>28692500</v>
      </c>
      <c r="P123" s="40">
        <v>-3.2497365648050579E-2</v>
      </c>
    </row>
    <row r="124" spans="1:16" ht="12.75" customHeight="1">
      <c r="A124" s="28">
        <v>114</v>
      </c>
      <c r="B124" s="29" t="s">
        <v>42</v>
      </c>
      <c r="C124" s="30" t="s">
        <v>402</v>
      </c>
      <c r="D124" s="31">
        <v>44833</v>
      </c>
      <c r="E124" s="37">
        <v>2516.8000000000002</v>
      </c>
      <c r="F124" s="37">
        <v>2525.35</v>
      </c>
      <c r="G124" s="38">
        <v>2470.75</v>
      </c>
      <c r="H124" s="38">
        <v>2424.7000000000003</v>
      </c>
      <c r="I124" s="38">
        <v>2370.1000000000004</v>
      </c>
      <c r="J124" s="38">
        <v>2571.3999999999996</v>
      </c>
      <c r="K124" s="38">
        <v>2625.9999999999991</v>
      </c>
      <c r="L124" s="38">
        <v>2672.0499999999993</v>
      </c>
      <c r="M124" s="28">
        <v>2579.9499999999998</v>
      </c>
      <c r="N124" s="28">
        <v>2479.3000000000002</v>
      </c>
      <c r="O124" s="39">
        <v>363750</v>
      </c>
      <c r="P124" s="40">
        <v>-4.5275590551181105E-2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44833</v>
      </c>
      <c r="E125" s="37">
        <v>616.75</v>
      </c>
      <c r="F125" s="37">
        <v>621.94999999999993</v>
      </c>
      <c r="G125" s="38">
        <v>610.29999999999984</v>
      </c>
      <c r="H125" s="38">
        <v>603.84999999999991</v>
      </c>
      <c r="I125" s="38">
        <v>592.19999999999982</v>
      </c>
      <c r="J125" s="38">
        <v>628.39999999999986</v>
      </c>
      <c r="K125" s="38">
        <v>640.04999999999995</v>
      </c>
      <c r="L125" s="38">
        <v>646.49999999999989</v>
      </c>
      <c r="M125" s="28">
        <v>633.6</v>
      </c>
      <c r="N125" s="28">
        <v>615.5</v>
      </c>
      <c r="O125" s="39">
        <v>28100250</v>
      </c>
      <c r="P125" s="40">
        <v>-2.551498127340824E-2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44833</v>
      </c>
      <c r="E126" s="37">
        <v>602.79999999999995</v>
      </c>
      <c r="F126" s="37">
        <v>605.66666666666663</v>
      </c>
      <c r="G126" s="38">
        <v>595.63333333333321</v>
      </c>
      <c r="H126" s="38">
        <v>588.46666666666658</v>
      </c>
      <c r="I126" s="38">
        <v>578.43333333333317</v>
      </c>
      <c r="J126" s="38">
        <v>612.83333333333326</v>
      </c>
      <c r="K126" s="38">
        <v>622.86666666666679</v>
      </c>
      <c r="L126" s="38">
        <v>630.0333333333333</v>
      </c>
      <c r="M126" s="28">
        <v>615.70000000000005</v>
      </c>
      <c r="N126" s="28">
        <v>598.5</v>
      </c>
      <c r="O126" s="39">
        <v>9526250</v>
      </c>
      <c r="P126" s="40">
        <v>-9.4140021395459406E-2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44833</v>
      </c>
      <c r="E127" s="37">
        <v>1793.25</v>
      </c>
      <c r="F127" s="37">
        <v>1793.9833333333333</v>
      </c>
      <c r="G127" s="38">
        <v>1777.0166666666667</v>
      </c>
      <c r="H127" s="38">
        <v>1760.7833333333333</v>
      </c>
      <c r="I127" s="38">
        <v>1743.8166666666666</v>
      </c>
      <c r="J127" s="38">
        <v>1810.2166666666667</v>
      </c>
      <c r="K127" s="38">
        <v>1827.1833333333334</v>
      </c>
      <c r="L127" s="38">
        <v>1843.4166666666667</v>
      </c>
      <c r="M127" s="28">
        <v>1810.95</v>
      </c>
      <c r="N127" s="28">
        <v>1777.75</v>
      </c>
      <c r="O127" s="39">
        <v>23482800</v>
      </c>
      <c r="P127" s="40">
        <v>-3.9024721312588017E-3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44833</v>
      </c>
      <c r="E128" s="37">
        <v>72.55</v>
      </c>
      <c r="F128" s="37">
        <v>72.899999999999991</v>
      </c>
      <c r="G128" s="38">
        <v>71.84999999999998</v>
      </c>
      <c r="H128" s="38">
        <v>71.149999999999991</v>
      </c>
      <c r="I128" s="38">
        <v>70.09999999999998</v>
      </c>
      <c r="J128" s="38">
        <v>73.59999999999998</v>
      </c>
      <c r="K128" s="38">
        <v>74.649999999999991</v>
      </c>
      <c r="L128" s="38">
        <v>75.34999999999998</v>
      </c>
      <c r="M128" s="28">
        <v>73.95</v>
      </c>
      <c r="N128" s="28">
        <v>72.2</v>
      </c>
      <c r="O128" s="39">
        <v>63387172</v>
      </c>
      <c r="P128" s="40">
        <v>1.9748906756947384E-3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44833</v>
      </c>
      <c r="E129" s="37">
        <v>2701.85</v>
      </c>
      <c r="F129" s="37">
        <v>2687.9500000000003</v>
      </c>
      <c r="G129" s="38">
        <v>2621.6500000000005</v>
      </c>
      <c r="H129" s="38">
        <v>2541.4500000000003</v>
      </c>
      <c r="I129" s="38">
        <v>2475.1500000000005</v>
      </c>
      <c r="J129" s="38">
        <v>2768.1500000000005</v>
      </c>
      <c r="K129" s="38">
        <v>2834.4500000000007</v>
      </c>
      <c r="L129" s="38">
        <v>2914.6500000000005</v>
      </c>
      <c r="M129" s="28">
        <v>2754.25</v>
      </c>
      <c r="N129" s="28">
        <v>2607.75</v>
      </c>
      <c r="O129" s="39">
        <v>1230500</v>
      </c>
      <c r="P129" s="40">
        <v>2.03210729526519E-4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44833</v>
      </c>
      <c r="E130" s="37">
        <v>502.2</v>
      </c>
      <c r="F130" s="37">
        <v>504.59999999999997</v>
      </c>
      <c r="G130" s="38">
        <v>498.09999999999991</v>
      </c>
      <c r="H130" s="38">
        <v>493.99999999999994</v>
      </c>
      <c r="I130" s="38">
        <v>487.49999999999989</v>
      </c>
      <c r="J130" s="38">
        <v>508.69999999999993</v>
      </c>
      <c r="K130" s="38">
        <v>515.20000000000005</v>
      </c>
      <c r="L130" s="38">
        <v>519.29999999999995</v>
      </c>
      <c r="M130" s="28">
        <v>511.1</v>
      </c>
      <c r="N130" s="28">
        <v>500.5</v>
      </c>
      <c r="O130" s="39">
        <v>6652800</v>
      </c>
      <c r="P130" s="40">
        <v>-1.6207455429497568E-3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44833</v>
      </c>
      <c r="E131" s="37">
        <v>395.8</v>
      </c>
      <c r="F131" s="37">
        <v>395.93333333333339</v>
      </c>
      <c r="G131" s="38">
        <v>391.96666666666681</v>
      </c>
      <c r="H131" s="38">
        <v>388.13333333333344</v>
      </c>
      <c r="I131" s="38">
        <v>384.16666666666686</v>
      </c>
      <c r="J131" s="38">
        <v>399.76666666666677</v>
      </c>
      <c r="K131" s="38">
        <v>403.73333333333335</v>
      </c>
      <c r="L131" s="38">
        <v>407.56666666666672</v>
      </c>
      <c r="M131" s="28">
        <v>399.9</v>
      </c>
      <c r="N131" s="28">
        <v>392.1</v>
      </c>
      <c r="O131" s="39">
        <v>13116000</v>
      </c>
      <c r="P131" s="40">
        <v>-7.6988036593947928E-2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44833</v>
      </c>
      <c r="E132" s="37">
        <v>1836.3</v>
      </c>
      <c r="F132" s="37">
        <v>1840.8666666666666</v>
      </c>
      <c r="G132" s="38">
        <v>1824.8833333333332</v>
      </c>
      <c r="H132" s="38">
        <v>1813.4666666666667</v>
      </c>
      <c r="I132" s="38">
        <v>1797.4833333333333</v>
      </c>
      <c r="J132" s="38">
        <v>1852.2833333333331</v>
      </c>
      <c r="K132" s="38">
        <v>1868.2666666666662</v>
      </c>
      <c r="L132" s="38">
        <v>1879.6833333333329</v>
      </c>
      <c r="M132" s="28">
        <v>1856.85</v>
      </c>
      <c r="N132" s="28">
        <v>1829.45</v>
      </c>
      <c r="O132" s="39">
        <v>9165000</v>
      </c>
      <c r="P132" s="40">
        <v>-2.6915113871635612E-2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44833</v>
      </c>
      <c r="E133" s="37">
        <v>4517.1499999999996</v>
      </c>
      <c r="F133" s="37">
        <v>4517.6166666666659</v>
      </c>
      <c r="G133" s="38">
        <v>4472.7333333333318</v>
      </c>
      <c r="H133" s="38">
        <v>4428.3166666666657</v>
      </c>
      <c r="I133" s="38">
        <v>4383.4333333333316</v>
      </c>
      <c r="J133" s="38">
        <v>4562.0333333333319</v>
      </c>
      <c r="K133" s="38">
        <v>4606.9166666666652</v>
      </c>
      <c r="L133" s="38">
        <v>4651.3333333333321</v>
      </c>
      <c r="M133" s="28">
        <v>4562.5</v>
      </c>
      <c r="N133" s="28">
        <v>4473.2</v>
      </c>
      <c r="O133" s="39">
        <v>1230750</v>
      </c>
      <c r="P133" s="40">
        <v>3.7925128456080255E-3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44833</v>
      </c>
      <c r="E134" s="37">
        <v>3503.8</v>
      </c>
      <c r="F134" s="37">
        <v>3504.3666666666668</v>
      </c>
      <c r="G134" s="38">
        <v>3440.8333333333335</v>
      </c>
      <c r="H134" s="38">
        <v>3377.8666666666668</v>
      </c>
      <c r="I134" s="38">
        <v>3314.3333333333335</v>
      </c>
      <c r="J134" s="38">
        <v>3567.3333333333335</v>
      </c>
      <c r="K134" s="38">
        <v>3630.8666666666663</v>
      </c>
      <c r="L134" s="38">
        <v>3693.8333333333335</v>
      </c>
      <c r="M134" s="28">
        <v>3567.9</v>
      </c>
      <c r="N134" s="28">
        <v>3441.4</v>
      </c>
      <c r="O134" s="39">
        <v>996200</v>
      </c>
      <c r="P134" s="40">
        <v>-3.6929621036349572E-2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44833</v>
      </c>
      <c r="E135" s="37">
        <v>671</v>
      </c>
      <c r="F135" s="37">
        <v>665.75</v>
      </c>
      <c r="G135" s="38">
        <v>657.7</v>
      </c>
      <c r="H135" s="38">
        <v>644.40000000000009</v>
      </c>
      <c r="I135" s="38">
        <v>636.35000000000014</v>
      </c>
      <c r="J135" s="38">
        <v>679.05</v>
      </c>
      <c r="K135" s="38">
        <v>687.09999999999991</v>
      </c>
      <c r="L135" s="38">
        <v>700.39999999999986</v>
      </c>
      <c r="M135" s="28">
        <v>673.8</v>
      </c>
      <c r="N135" s="28">
        <v>652.45000000000005</v>
      </c>
      <c r="O135" s="39">
        <v>7744350</v>
      </c>
      <c r="P135" s="40">
        <v>-2.1795147090401545E-2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44833</v>
      </c>
      <c r="E136" s="37">
        <v>1243.6500000000001</v>
      </c>
      <c r="F136" s="37">
        <v>1238.0166666666667</v>
      </c>
      <c r="G136" s="38">
        <v>1216.7833333333333</v>
      </c>
      <c r="H136" s="38">
        <v>1189.9166666666667</v>
      </c>
      <c r="I136" s="38">
        <v>1168.6833333333334</v>
      </c>
      <c r="J136" s="38">
        <v>1264.8833333333332</v>
      </c>
      <c r="K136" s="38">
        <v>1286.1166666666663</v>
      </c>
      <c r="L136" s="38">
        <v>1312.9833333333331</v>
      </c>
      <c r="M136" s="28">
        <v>1259.25</v>
      </c>
      <c r="N136" s="28">
        <v>1211.1500000000001</v>
      </c>
      <c r="O136" s="39">
        <v>10289300</v>
      </c>
      <c r="P136" s="40">
        <v>-1.0101690349518485E-2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44833</v>
      </c>
      <c r="E137" s="37">
        <v>177.15</v>
      </c>
      <c r="F137" s="37">
        <v>179.25</v>
      </c>
      <c r="G137" s="38">
        <v>174.1</v>
      </c>
      <c r="H137" s="38">
        <v>171.04999999999998</v>
      </c>
      <c r="I137" s="38">
        <v>165.89999999999998</v>
      </c>
      <c r="J137" s="38">
        <v>182.3</v>
      </c>
      <c r="K137" s="38">
        <v>187.45</v>
      </c>
      <c r="L137" s="38">
        <v>190.50000000000003</v>
      </c>
      <c r="M137" s="28">
        <v>184.4</v>
      </c>
      <c r="N137" s="28">
        <v>176.2</v>
      </c>
      <c r="O137" s="39">
        <v>29480000</v>
      </c>
      <c r="P137" s="40">
        <v>-3.2935310326728778E-2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44833</v>
      </c>
      <c r="E138" s="37">
        <v>93.65</v>
      </c>
      <c r="F138" s="37">
        <v>93.233333333333334</v>
      </c>
      <c r="G138" s="38">
        <v>91.966666666666669</v>
      </c>
      <c r="H138" s="38">
        <v>90.283333333333331</v>
      </c>
      <c r="I138" s="38">
        <v>89.016666666666666</v>
      </c>
      <c r="J138" s="38">
        <v>94.916666666666671</v>
      </c>
      <c r="K138" s="38">
        <v>96.183333333333351</v>
      </c>
      <c r="L138" s="38">
        <v>97.866666666666674</v>
      </c>
      <c r="M138" s="28">
        <v>94.5</v>
      </c>
      <c r="N138" s="28">
        <v>91.55</v>
      </c>
      <c r="O138" s="39">
        <v>33378000</v>
      </c>
      <c r="P138" s="40">
        <v>9.6188747731397461E-3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44833</v>
      </c>
      <c r="E139" s="37">
        <v>546.54999999999995</v>
      </c>
      <c r="F139" s="37">
        <v>543.46666666666658</v>
      </c>
      <c r="G139" s="38">
        <v>534.38333333333321</v>
      </c>
      <c r="H139" s="38">
        <v>522.21666666666658</v>
      </c>
      <c r="I139" s="38">
        <v>513.13333333333321</v>
      </c>
      <c r="J139" s="38">
        <v>555.63333333333321</v>
      </c>
      <c r="K139" s="38">
        <v>564.71666666666647</v>
      </c>
      <c r="L139" s="38">
        <v>576.88333333333321</v>
      </c>
      <c r="M139" s="28">
        <v>552.54999999999995</v>
      </c>
      <c r="N139" s="28">
        <v>531.29999999999995</v>
      </c>
      <c r="O139" s="39">
        <v>9147600</v>
      </c>
      <c r="P139" s="40">
        <v>6.8395234758234058E-2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44833</v>
      </c>
      <c r="E140" s="37">
        <v>8711.5</v>
      </c>
      <c r="F140" s="37">
        <v>8736.7166666666672</v>
      </c>
      <c r="G140" s="38">
        <v>8630.133333333335</v>
      </c>
      <c r="H140" s="38">
        <v>8548.7666666666682</v>
      </c>
      <c r="I140" s="38">
        <v>8442.1833333333361</v>
      </c>
      <c r="J140" s="38">
        <v>8818.0833333333339</v>
      </c>
      <c r="K140" s="38">
        <v>8924.6666666666661</v>
      </c>
      <c r="L140" s="38">
        <v>9006.0333333333328</v>
      </c>
      <c r="M140" s="28">
        <v>8843.2999999999993</v>
      </c>
      <c r="N140" s="28">
        <v>8655.35</v>
      </c>
      <c r="O140" s="39">
        <v>3688500</v>
      </c>
      <c r="P140" s="40">
        <v>-1.1914755341330661E-3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44833</v>
      </c>
      <c r="E141" s="37">
        <v>849.7</v>
      </c>
      <c r="F141" s="37">
        <v>854.33333333333337</v>
      </c>
      <c r="G141" s="38">
        <v>840.26666666666677</v>
      </c>
      <c r="H141" s="38">
        <v>830.83333333333337</v>
      </c>
      <c r="I141" s="38">
        <v>816.76666666666677</v>
      </c>
      <c r="J141" s="38">
        <v>863.76666666666677</v>
      </c>
      <c r="K141" s="38">
        <v>877.83333333333337</v>
      </c>
      <c r="L141" s="38">
        <v>887.26666666666677</v>
      </c>
      <c r="M141" s="28">
        <v>868.4</v>
      </c>
      <c r="N141" s="28">
        <v>844.9</v>
      </c>
      <c r="O141" s="39">
        <v>18481875</v>
      </c>
      <c r="P141" s="40">
        <v>2.6913460202805946E-2</v>
      </c>
    </row>
    <row r="142" spans="1:16" ht="12.75" customHeight="1">
      <c r="A142" s="28">
        <v>132</v>
      </c>
      <c r="B142" s="29" t="s">
        <v>44</v>
      </c>
      <c r="C142" s="30" t="s">
        <v>433</v>
      </c>
      <c r="D142" s="31">
        <v>44833</v>
      </c>
      <c r="E142" s="37">
        <v>1163.3</v>
      </c>
      <c r="F142" s="37">
        <v>1175.3</v>
      </c>
      <c r="G142" s="38">
        <v>1142.9499999999998</v>
      </c>
      <c r="H142" s="38">
        <v>1122.5999999999999</v>
      </c>
      <c r="I142" s="38">
        <v>1090.2499999999998</v>
      </c>
      <c r="J142" s="38">
        <v>1195.6499999999999</v>
      </c>
      <c r="K142" s="38">
        <v>1227.9999999999998</v>
      </c>
      <c r="L142" s="38">
        <v>1248.3499999999999</v>
      </c>
      <c r="M142" s="28">
        <v>1207.6500000000001</v>
      </c>
      <c r="N142" s="28">
        <v>1154.95</v>
      </c>
      <c r="O142" s="39">
        <v>3099600</v>
      </c>
      <c r="P142" s="40">
        <v>-1.110260336906585E-2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44833</v>
      </c>
      <c r="E143" s="37">
        <v>1518.9</v>
      </c>
      <c r="F143" s="37">
        <v>1506.95</v>
      </c>
      <c r="G143" s="38">
        <v>1482.9</v>
      </c>
      <c r="H143" s="38">
        <v>1446.9</v>
      </c>
      <c r="I143" s="38">
        <v>1422.8500000000001</v>
      </c>
      <c r="J143" s="38">
        <v>1542.95</v>
      </c>
      <c r="K143" s="38">
        <v>1566.9999999999998</v>
      </c>
      <c r="L143" s="38">
        <v>1603</v>
      </c>
      <c r="M143" s="28">
        <v>1531</v>
      </c>
      <c r="N143" s="28">
        <v>1470.95</v>
      </c>
      <c r="O143" s="39">
        <v>779100</v>
      </c>
      <c r="P143" s="40">
        <v>-3.8148148148148146E-2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44833</v>
      </c>
      <c r="E144" s="37">
        <v>750.45</v>
      </c>
      <c r="F144" s="37">
        <v>755.41666666666663</v>
      </c>
      <c r="G144" s="38">
        <v>742.2833333333333</v>
      </c>
      <c r="H144" s="38">
        <v>734.11666666666667</v>
      </c>
      <c r="I144" s="38">
        <v>720.98333333333335</v>
      </c>
      <c r="J144" s="38">
        <v>763.58333333333326</v>
      </c>
      <c r="K144" s="38">
        <v>776.7166666666667</v>
      </c>
      <c r="L144" s="38">
        <v>784.88333333333321</v>
      </c>
      <c r="M144" s="28">
        <v>768.55</v>
      </c>
      <c r="N144" s="28">
        <v>747.25</v>
      </c>
      <c r="O144" s="39">
        <v>2049450</v>
      </c>
      <c r="P144" s="40">
        <v>-8.7409551374819108E-2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44833</v>
      </c>
      <c r="E145" s="37">
        <v>861.4</v>
      </c>
      <c r="F145" s="37">
        <v>853.9666666666667</v>
      </c>
      <c r="G145" s="38">
        <v>838.03333333333342</v>
      </c>
      <c r="H145" s="38">
        <v>814.66666666666674</v>
      </c>
      <c r="I145" s="38">
        <v>798.73333333333346</v>
      </c>
      <c r="J145" s="38">
        <v>877.33333333333337</v>
      </c>
      <c r="K145" s="38">
        <v>893.26666666666677</v>
      </c>
      <c r="L145" s="38">
        <v>916.63333333333333</v>
      </c>
      <c r="M145" s="28">
        <v>869.9</v>
      </c>
      <c r="N145" s="28">
        <v>830.6</v>
      </c>
      <c r="O145" s="39">
        <v>3149600</v>
      </c>
      <c r="P145" s="40">
        <v>-7.1900047147571894E-2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44833</v>
      </c>
      <c r="E146" s="37">
        <v>3198.5</v>
      </c>
      <c r="F146" s="37">
        <v>3212.7666666666664</v>
      </c>
      <c r="G146" s="38">
        <v>3159.7333333333327</v>
      </c>
      <c r="H146" s="38">
        <v>3120.9666666666662</v>
      </c>
      <c r="I146" s="38">
        <v>3067.9333333333325</v>
      </c>
      <c r="J146" s="38">
        <v>3251.5333333333328</v>
      </c>
      <c r="K146" s="38">
        <v>3304.5666666666666</v>
      </c>
      <c r="L146" s="38">
        <v>3343.333333333333</v>
      </c>
      <c r="M146" s="28">
        <v>3265.8</v>
      </c>
      <c r="N146" s="28">
        <v>3174</v>
      </c>
      <c r="O146" s="39">
        <v>2456000</v>
      </c>
      <c r="P146" s="40">
        <v>-2.1903624054161689E-2</v>
      </c>
    </row>
    <row r="147" spans="1:16" ht="12.75" customHeight="1">
      <c r="A147" s="28">
        <v>137</v>
      </c>
      <c r="B147" s="29" t="s">
        <v>49</v>
      </c>
      <c r="C147" s="30" t="s">
        <v>829</v>
      </c>
      <c r="D147" s="31">
        <v>44833</v>
      </c>
      <c r="E147" s="37">
        <v>106.7</v>
      </c>
      <c r="F147" s="37">
        <v>107.68333333333334</v>
      </c>
      <c r="G147" s="38">
        <v>105.31666666666668</v>
      </c>
      <c r="H147" s="38">
        <v>103.93333333333334</v>
      </c>
      <c r="I147" s="38">
        <v>101.56666666666668</v>
      </c>
      <c r="J147" s="38">
        <v>109.06666666666668</v>
      </c>
      <c r="K147" s="38">
        <v>111.43333333333335</v>
      </c>
      <c r="L147" s="38">
        <v>112.81666666666668</v>
      </c>
      <c r="M147" s="28">
        <v>110.05</v>
      </c>
      <c r="N147" s="28">
        <v>106.3</v>
      </c>
      <c r="O147" s="39">
        <v>53667000</v>
      </c>
      <c r="P147" s="40">
        <v>7.1999999999999995E-2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44833</v>
      </c>
      <c r="E148" s="37">
        <v>2078.85</v>
      </c>
      <c r="F148" s="37">
        <v>2076.9833333333331</v>
      </c>
      <c r="G148" s="38">
        <v>2055.1666666666661</v>
      </c>
      <c r="H148" s="38">
        <v>2031.4833333333331</v>
      </c>
      <c r="I148" s="38">
        <v>2009.6666666666661</v>
      </c>
      <c r="J148" s="38">
        <v>2100.6666666666661</v>
      </c>
      <c r="K148" s="38">
        <v>2122.4833333333327</v>
      </c>
      <c r="L148" s="38">
        <v>2146.1666666666661</v>
      </c>
      <c r="M148" s="28">
        <v>2098.8000000000002</v>
      </c>
      <c r="N148" s="28">
        <v>2053.3000000000002</v>
      </c>
      <c r="O148" s="39">
        <v>1905400</v>
      </c>
      <c r="P148" s="40">
        <v>-3.7482319660537479E-2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44833</v>
      </c>
      <c r="E149" s="37">
        <v>80373.45</v>
      </c>
      <c r="F149" s="37">
        <v>80402.299999999988</v>
      </c>
      <c r="G149" s="38">
        <v>79594.699999999983</v>
      </c>
      <c r="H149" s="38">
        <v>78815.95</v>
      </c>
      <c r="I149" s="38">
        <v>78008.349999999991</v>
      </c>
      <c r="J149" s="38">
        <v>81181.049999999974</v>
      </c>
      <c r="K149" s="38">
        <v>81988.64999999998</v>
      </c>
      <c r="L149" s="38">
        <v>82767.399999999965</v>
      </c>
      <c r="M149" s="28">
        <v>81209.899999999994</v>
      </c>
      <c r="N149" s="28">
        <v>79623.55</v>
      </c>
      <c r="O149" s="39">
        <v>58000</v>
      </c>
      <c r="P149" s="40">
        <v>-0.15005861664712777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44833</v>
      </c>
      <c r="E150" s="37">
        <v>1050.7</v>
      </c>
      <c r="F150" s="37">
        <v>1032.8166666666666</v>
      </c>
      <c r="G150" s="38">
        <v>1008.6333333333332</v>
      </c>
      <c r="H150" s="38">
        <v>966.56666666666661</v>
      </c>
      <c r="I150" s="38">
        <v>942.38333333333321</v>
      </c>
      <c r="J150" s="38">
        <v>1074.8833333333332</v>
      </c>
      <c r="K150" s="38">
        <v>1099.0666666666666</v>
      </c>
      <c r="L150" s="38">
        <v>1141.1333333333332</v>
      </c>
      <c r="M150" s="28">
        <v>1057</v>
      </c>
      <c r="N150" s="28">
        <v>990.75</v>
      </c>
      <c r="O150" s="39">
        <v>7223625</v>
      </c>
      <c r="P150" s="40">
        <v>-0.11230414746543779</v>
      </c>
    </row>
    <row r="151" spans="1:16" ht="12.75" customHeight="1">
      <c r="A151" s="28">
        <v>141</v>
      </c>
      <c r="B151" s="29" t="s">
        <v>119</v>
      </c>
      <c r="C151" s="30" t="s">
        <v>163</v>
      </c>
      <c r="D151" s="31">
        <v>44833</v>
      </c>
      <c r="E151" s="37">
        <v>67.05</v>
      </c>
      <c r="F151" s="37">
        <v>67.38333333333334</v>
      </c>
      <c r="G151" s="38">
        <v>66.316666666666677</v>
      </c>
      <c r="H151" s="38">
        <v>65.583333333333343</v>
      </c>
      <c r="I151" s="38">
        <v>64.51666666666668</v>
      </c>
      <c r="J151" s="38">
        <v>68.116666666666674</v>
      </c>
      <c r="K151" s="38">
        <v>69.183333333333337</v>
      </c>
      <c r="L151" s="38">
        <v>69.916666666666671</v>
      </c>
      <c r="M151" s="28">
        <v>68.45</v>
      </c>
      <c r="N151" s="28">
        <v>66.650000000000006</v>
      </c>
      <c r="O151" s="39">
        <v>75573500</v>
      </c>
      <c r="P151" s="40">
        <v>-1.123220640569395E-2</v>
      </c>
    </row>
    <row r="152" spans="1:16" ht="12.75" customHeight="1">
      <c r="A152" s="28">
        <v>142</v>
      </c>
      <c r="B152" s="29" t="s">
        <v>44</v>
      </c>
      <c r="C152" s="30" t="s">
        <v>164</v>
      </c>
      <c r="D152" s="31">
        <v>44833</v>
      </c>
      <c r="E152" s="37">
        <v>3880.4</v>
      </c>
      <c r="F152" s="37">
        <v>3879.9</v>
      </c>
      <c r="G152" s="38">
        <v>3826.4</v>
      </c>
      <c r="H152" s="38">
        <v>3772.4</v>
      </c>
      <c r="I152" s="38">
        <v>3718.9</v>
      </c>
      <c r="J152" s="38">
        <v>3933.9</v>
      </c>
      <c r="K152" s="38">
        <v>3987.4</v>
      </c>
      <c r="L152" s="38">
        <v>4041.4</v>
      </c>
      <c r="M152" s="28">
        <v>3933.4</v>
      </c>
      <c r="N152" s="28">
        <v>3825.9</v>
      </c>
      <c r="O152" s="39">
        <v>1731750</v>
      </c>
      <c r="P152" s="40">
        <v>-1.6609880749574105E-2</v>
      </c>
    </row>
    <row r="153" spans="1:16" ht="12.75" customHeight="1">
      <c r="A153" s="28">
        <v>143</v>
      </c>
      <c r="B153" s="29" t="s">
        <v>38</v>
      </c>
      <c r="C153" s="30" t="s">
        <v>165</v>
      </c>
      <c r="D153" s="31">
        <v>44833</v>
      </c>
      <c r="E153" s="37">
        <v>4429.55</v>
      </c>
      <c r="F153" s="37">
        <v>4429.2</v>
      </c>
      <c r="G153" s="38">
        <v>4395.8499999999995</v>
      </c>
      <c r="H153" s="38">
        <v>4362.1499999999996</v>
      </c>
      <c r="I153" s="38">
        <v>4328.7999999999993</v>
      </c>
      <c r="J153" s="38">
        <v>4462.8999999999996</v>
      </c>
      <c r="K153" s="38">
        <v>4496.25</v>
      </c>
      <c r="L153" s="38">
        <v>4529.95</v>
      </c>
      <c r="M153" s="28">
        <v>4462.55</v>
      </c>
      <c r="N153" s="28">
        <v>4395.5</v>
      </c>
      <c r="O153" s="39">
        <v>569700</v>
      </c>
      <c r="P153" s="40">
        <v>-0.12113849357861854</v>
      </c>
    </row>
    <row r="154" spans="1:16" ht="12.75" customHeight="1">
      <c r="A154" s="28">
        <v>144</v>
      </c>
      <c r="B154" s="29" t="s">
        <v>56</v>
      </c>
      <c r="C154" s="30" t="s">
        <v>166</v>
      </c>
      <c r="D154" s="31">
        <v>44833</v>
      </c>
      <c r="E154" s="37">
        <v>18875.650000000001</v>
      </c>
      <c r="F154" s="37">
        <v>18821.45</v>
      </c>
      <c r="G154" s="38">
        <v>18604.300000000003</v>
      </c>
      <c r="H154" s="38">
        <v>18332.95</v>
      </c>
      <c r="I154" s="38">
        <v>18115.800000000003</v>
      </c>
      <c r="J154" s="38">
        <v>19092.800000000003</v>
      </c>
      <c r="K154" s="38">
        <v>19309.950000000004</v>
      </c>
      <c r="L154" s="38">
        <v>19581.300000000003</v>
      </c>
      <c r="M154" s="28">
        <v>19038.599999999999</v>
      </c>
      <c r="N154" s="28">
        <v>18550.099999999999</v>
      </c>
      <c r="O154" s="39">
        <v>294800</v>
      </c>
      <c r="P154" s="40">
        <v>2.947339013828747E-2</v>
      </c>
    </row>
    <row r="155" spans="1:16" ht="12.75" customHeight="1">
      <c r="A155" s="28">
        <v>145</v>
      </c>
      <c r="B155" s="29" t="s">
        <v>119</v>
      </c>
      <c r="C155" s="30" t="s">
        <v>167</v>
      </c>
      <c r="D155" s="31">
        <v>44833</v>
      </c>
      <c r="E155" s="37">
        <v>122.2</v>
      </c>
      <c r="F155" s="37">
        <v>122.73333333333333</v>
      </c>
      <c r="G155" s="38">
        <v>120.96666666666667</v>
      </c>
      <c r="H155" s="38">
        <v>119.73333333333333</v>
      </c>
      <c r="I155" s="38">
        <v>117.96666666666667</v>
      </c>
      <c r="J155" s="38">
        <v>123.96666666666667</v>
      </c>
      <c r="K155" s="38">
        <v>125.73333333333335</v>
      </c>
      <c r="L155" s="38">
        <v>126.96666666666667</v>
      </c>
      <c r="M155" s="28">
        <v>124.5</v>
      </c>
      <c r="N155" s="28">
        <v>121.5</v>
      </c>
      <c r="O155" s="39">
        <v>60152600</v>
      </c>
      <c r="P155" s="40">
        <v>-2.2430313588850174E-2</v>
      </c>
    </row>
    <row r="156" spans="1:16" ht="12.75" customHeight="1">
      <c r="A156" s="28">
        <v>146</v>
      </c>
      <c r="B156" s="29" t="s">
        <v>168</v>
      </c>
      <c r="C156" s="30" t="s">
        <v>169</v>
      </c>
      <c r="D156" s="31">
        <v>44833</v>
      </c>
      <c r="E156" s="37">
        <v>158.05000000000001</v>
      </c>
      <c r="F156" s="37">
        <v>157.38333333333335</v>
      </c>
      <c r="G156" s="38">
        <v>155.4666666666667</v>
      </c>
      <c r="H156" s="38">
        <v>152.88333333333335</v>
      </c>
      <c r="I156" s="38">
        <v>150.9666666666667</v>
      </c>
      <c r="J156" s="38">
        <v>159.9666666666667</v>
      </c>
      <c r="K156" s="38">
        <v>161.88333333333338</v>
      </c>
      <c r="L156" s="38">
        <v>164.4666666666667</v>
      </c>
      <c r="M156" s="28">
        <v>159.30000000000001</v>
      </c>
      <c r="N156" s="28">
        <v>154.80000000000001</v>
      </c>
      <c r="O156" s="39">
        <v>60003900</v>
      </c>
      <c r="P156" s="40">
        <v>-5.1365233846985672E-2</v>
      </c>
    </row>
    <row r="157" spans="1:16" ht="12.75" customHeight="1">
      <c r="A157" s="28">
        <v>147</v>
      </c>
      <c r="B157" s="29" t="s">
        <v>96</v>
      </c>
      <c r="C157" s="30" t="s">
        <v>268</v>
      </c>
      <c r="D157" s="31">
        <v>44833</v>
      </c>
      <c r="E157" s="37">
        <v>900.55</v>
      </c>
      <c r="F157" s="37">
        <v>905.7166666666667</v>
      </c>
      <c r="G157" s="38">
        <v>885.08333333333337</v>
      </c>
      <c r="H157" s="38">
        <v>869.61666666666667</v>
      </c>
      <c r="I157" s="38">
        <v>848.98333333333335</v>
      </c>
      <c r="J157" s="38">
        <v>921.18333333333339</v>
      </c>
      <c r="K157" s="38">
        <v>941.81666666666661</v>
      </c>
      <c r="L157" s="38">
        <v>957.28333333333342</v>
      </c>
      <c r="M157" s="28">
        <v>926.35</v>
      </c>
      <c r="N157" s="28">
        <v>890.25</v>
      </c>
      <c r="O157" s="39">
        <v>5720400</v>
      </c>
      <c r="P157" s="40">
        <v>-3.5979709802996342E-2</v>
      </c>
    </row>
    <row r="158" spans="1:16" ht="12.75" customHeight="1">
      <c r="A158" s="28">
        <v>148</v>
      </c>
      <c r="B158" s="29" t="s">
        <v>86</v>
      </c>
      <c r="C158" s="30" t="s">
        <v>442</v>
      </c>
      <c r="D158" s="31">
        <v>44833</v>
      </c>
      <c r="E158" s="37">
        <v>2950.5</v>
      </c>
      <c r="F158" s="37">
        <v>2958.2166666666667</v>
      </c>
      <c r="G158" s="38">
        <v>2926.3833333333332</v>
      </c>
      <c r="H158" s="38">
        <v>2902.2666666666664</v>
      </c>
      <c r="I158" s="38">
        <v>2870.4333333333329</v>
      </c>
      <c r="J158" s="38">
        <v>2982.3333333333335</v>
      </c>
      <c r="K158" s="38">
        <v>3014.1666666666665</v>
      </c>
      <c r="L158" s="38">
        <v>3038.2833333333338</v>
      </c>
      <c r="M158" s="28">
        <v>2990.05</v>
      </c>
      <c r="N158" s="28">
        <v>2934.1</v>
      </c>
      <c r="O158" s="39">
        <v>547800</v>
      </c>
      <c r="P158" s="40">
        <v>-5.5517241379310342E-2</v>
      </c>
    </row>
    <row r="159" spans="1:16" ht="12.75" customHeight="1">
      <c r="A159" s="28">
        <v>149</v>
      </c>
      <c r="B159" s="29" t="s">
        <v>79</v>
      </c>
      <c r="C159" s="30" t="s">
        <v>170</v>
      </c>
      <c r="D159" s="31">
        <v>44833</v>
      </c>
      <c r="E159" s="37">
        <v>122.6</v>
      </c>
      <c r="F159" s="37">
        <v>122.64999999999999</v>
      </c>
      <c r="G159" s="38">
        <v>121.29999999999998</v>
      </c>
      <c r="H159" s="38">
        <v>119.99999999999999</v>
      </c>
      <c r="I159" s="38">
        <v>118.64999999999998</v>
      </c>
      <c r="J159" s="38">
        <v>123.94999999999999</v>
      </c>
      <c r="K159" s="38">
        <v>125.29999999999998</v>
      </c>
      <c r="L159" s="38">
        <v>126.6</v>
      </c>
      <c r="M159" s="28">
        <v>124</v>
      </c>
      <c r="N159" s="28">
        <v>121.35</v>
      </c>
      <c r="O159" s="39">
        <v>43512700</v>
      </c>
      <c r="P159" s="40">
        <v>-5.0172283385158417E-2</v>
      </c>
    </row>
    <row r="160" spans="1:16" ht="12.75" customHeight="1">
      <c r="A160" s="28">
        <v>150</v>
      </c>
      <c r="B160" s="29" t="s">
        <v>40</v>
      </c>
      <c r="C160" s="30" t="s">
        <v>171</v>
      </c>
      <c r="D160" s="31">
        <v>44833</v>
      </c>
      <c r="E160" s="37">
        <v>49982.2</v>
      </c>
      <c r="F160" s="37">
        <v>49857.666666666664</v>
      </c>
      <c r="G160" s="38">
        <v>49439.48333333333</v>
      </c>
      <c r="H160" s="38">
        <v>48896.766666666663</v>
      </c>
      <c r="I160" s="38">
        <v>48478.583333333328</v>
      </c>
      <c r="J160" s="38">
        <v>50400.383333333331</v>
      </c>
      <c r="K160" s="38">
        <v>50818.566666666666</v>
      </c>
      <c r="L160" s="38">
        <v>51361.283333333333</v>
      </c>
      <c r="M160" s="28">
        <v>50275.85</v>
      </c>
      <c r="N160" s="28">
        <v>49314.95</v>
      </c>
      <c r="O160" s="39">
        <v>88605</v>
      </c>
      <c r="P160" s="40">
        <v>-3.7320730117340287E-2</v>
      </c>
    </row>
    <row r="161" spans="1:16" ht="12.75" customHeight="1">
      <c r="A161" s="28">
        <v>151</v>
      </c>
      <c r="B161" s="29" t="s">
        <v>47</v>
      </c>
      <c r="C161" s="30" t="s">
        <v>172</v>
      </c>
      <c r="D161" s="31">
        <v>44833</v>
      </c>
      <c r="E161" s="37">
        <v>852.55</v>
      </c>
      <c r="F161" s="37">
        <v>857.69999999999993</v>
      </c>
      <c r="G161" s="38">
        <v>843.09999999999991</v>
      </c>
      <c r="H161" s="38">
        <v>833.65</v>
      </c>
      <c r="I161" s="38">
        <v>819.05</v>
      </c>
      <c r="J161" s="38">
        <v>867.14999999999986</v>
      </c>
      <c r="K161" s="38">
        <v>881.75</v>
      </c>
      <c r="L161" s="38">
        <v>891.19999999999982</v>
      </c>
      <c r="M161" s="28">
        <v>872.3</v>
      </c>
      <c r="N161" s="28">
        <v>848.25</v>
      </c>
      <c r="O161" s="39">
        <v>6070075</v>
      </c>
      <c r="P161" s="40">
        <v>1.1965890335595085E-2</v>
      </c>
    </row>
    <row r="162" spans="1:16" ht="12.75" customHeight="1">
      <c r="A162" s="28">
        <v>152</v>
      </c>
      <c r="B162" s="29" t="s">
        <v>86</v>
      </c>
      <c r="C162" s="30" t="s">
        <v>447</v>
      </c>
      <c r="D162" s="31">
        <v>44833</v>
      </c>
      <c r="E162" s="37">
        <v>3196.15</v>
      </c>
      <c r="F162" s="37">
        <v>3182.9666666666667</v>
      </c>
      <c r="G162" s="38">
        <v>3135.0833333333335</v>
      </c>
      <c r="H162" s="38">
        <v>3074.0166666666669</v>
      </c>
      <c r="I162" s="38">
        <v>3026.1333333333337</v>
      </c>
      <c r="J162" s="38">
        <v>3244.0333333333333</v>
      </c>
      <c r="K162" s="38">
        <v>3291.9166666666665</v>
      </c>
      <c r="L162" s="38">
        <v>3352.9833333333331</v>
      </c>
      <c r="M162" s="28">
        <v>3230.85</v>
      </c>
      <c r="N162" s="28">
        <v>3121.9</v>
      </c>
      <c r="O162" s="39">
        <v>693450</v>
      </c>
      <c r="P162" s="40">
        <v>-5.3052027857435478E-2</v>
      </c>
    </row>
    <row r="163" spans="1:16" ht="12.75" customHeight="1">
      <c r="A163" s="28">
        <v>153</v>
      </c>
      <c r="B163" s="29" t="s">
        <v>79</v>
      </c>
      <c r="C163" s="30" t="s">
        <v>173</v>
      </c>
      <c r="D163" s="31">
        <v>44833</v>
      </c>
      <c r="E163" s="37">
        <v>199.8</v>
      </c>
      <c r="F163" s="37">
        <v>201.03333333333333</v>
      </c>
      <c r="G163" s="38">
        <v>197.36666666666667</v>
      </c>
      <c r="H163" s="38">
        <v>194.93333333333334</v>
      </c>
      <c r="I163" s="38">
        <v>191.26666666666668</v>
      </c>
      <c r="J163" s="38">
        <v>203.46666666666667</v>
      </c>
      <c r="K163" s="38">
        <v>207.13333333333335</v>
      </c>
      <c r="L163" s="38">
        <v>209.56666666666666</v>
      </c>
      <c r="M163" s="28">
        <v>204.7</v>
      </c>
      <c r="N163" s="28">
        <v>198.6</v>
      </c>
      <c r="O163" s="39">
        <v>14304000</v>
      </c>
      <c r="P163" s="40">
        <v>-2.5944841675178753E-2</v>
      </c>
    </row>
    <row r="164" spans="1:16" ht="12.75" customHeight="1">
      <c r="A164" s="28">
        <v>154</v>
      </c>
      <c r="B164" s="29" t="s">
        <v>63</v>
      </c>
      <c r="C164" s="30" t="s">
        <v>174</v>
      </c>
      <c r="D164" s="31">
        <v>44833</v>
      </c>
      <c r="E164" s="37">
        <v>105.1</v>
      </c>
      <c r="F164" s="37">
        <v>105.31666666666668</v>
      </c>
      <c r="G164" s="38">
        <v>104.43333333333335</v>
      </c>
      <c r="H164" s="38">
        <v>103.76666666666668</v>
      </c>
      <c r="I164" s="38">
        <v>102.88333333333335</v>
      </c>
      <c r="J164" s="38">
        <v>105.98333333333335</v>
      </c>
      <c r="K164" s="38">
        <v>106.86666666666667</v>
      </c>
      <c r="L164" s="38">
        <v>107.53333333333335</v>
      </c>
      <c r="M164" s="28">
        <v>106.2</v>
      </c>
      <c r="N164" s="28">
        <v>104.65</v>
      </c>
      <c r="O164" s="39">
        <v>58757400</v>
      </c>
      <c r="P164" s="40">
        <v>-3.5616159560394829E-2</v>
      </c>
    </row>
    <row r="165" spans="1:16" ht="12.75" customHeight="1">
      <c r="A165" s="28">
        <v>155</v>
      </c>
      <c r="B165" s="29" t="s">
        <v>56</v>
      </c>
      <c r="C165" s="30" t="s">
        <v>176</v>
      </c>
      <c r="D165" s="31">
        <v>44833</v>
      </c>
      <c r="E165" s="37">
        <v>2768.95</v>
      </c>
      <c r="F165" s="37">
        <v>2775.8666666666668</v>
      </c>
      <c r="G165" s="38">
        <v>2755.4833333333336</v>
      </c>
      <c r="H165" s="38">
        <v>2742.0166666666669</v>
      </c>
      <c r="I165" s="38">
        <v>2721.6333333333337</v>
      </c>
      <c r="J165" s="38">
        <v>2789.3333333333335</v>
      </c>
      <c r="K165" s="38">
        <v>2809.7166666666667</v>
      </c>
      <c r="L165" s="38">
        <v>2823.1833333333334</v>
      </c>
      <c r="M165" s="28">
        <v>2796.25</v>
      </c>
      <c r="N165" s="28">
        <v>2762.4</v>
      </c>
      <c r="O165" s="39">
        <v>2382250</v>
      </c>
      <c r="P165" s="40">
        <v>-1.9952689499125785E-2</v>
      </c>
    </row>
    <row r="166" spans="1:16" ht="12.75" customHeight="1">
      <c r="A166" s="28">
        <v>156</v>
      </c>
      <c r="B166" s="29" t="s">
        <v>38</v>
      </c>
      <c r="C166" s="30" t="s">
        <v>177</v>
      </c>
      <c r="D166" s="31">
        <v>44833</v>
      </c>
      <c r="E166" s="37">
        <v>2967.05</v>
      </c>
      <c r="F166" s="37">
        <v>2973.5499999999997</v>
      </c>
      <c r="G166" s="38">
        <v>2939.3499999999995</v>
      </c>
      <c r="H166" s="38">
        <v>2911.6499999999996</v>
      </c>
      <c r="I166" s="38">
        <v>2877.4499999999994</v>
      </c>
      <c r="J166" s="38">
        <v>3001.2499999999995</v>
      </c>
      <c r="K166" s="38">
        <v>3035.4499999999994</v>
      </c>
      <c r="L166" s="38">
        <v>3063.1499999999996</v>
      </c>
      <c r="M166" s="28">
        <v>3007.75</v>
      </c>
      <c r="N166" s="28">
        <v>2945.85</v>
      </c>
      <c r="O166" s="39">
        <v>1766750</v>
      </c>
      <c r="P166" s="40">
        <v>-5.1409395973154359E-2</v>
      </c>
    </row>
    <row r="167" spans="1:16" ht="12.75" customHeight="1">
      <c r="A167" s="28">
        <v>157</v>
      </c>
      <c r="B167" s="29" t="s">
        <v>58</v>
      </c>
      <c r="C167" s="30" t="s">
        <v>178</v>
      </c>
      <c r="D167" s="31">
        <v>44833</v>
      </c>
      <c r="E167" s="37">
        <v>34.9</v>
      </c>
      <c r="F167" s="37">
        <v>35.299999999999997</v>
      </c>
      <c r="G167" s="38">
        <v>34.299999999999997</v>
      </c>
      <c r="H167" s="38">
        <v>33.700000000000003</v>
      </c>
      <c r="I167" s="38">
        <v>32.700000000000003</v>
      </c>
      <c r="J167" s="38">
        <v>35.899999999999991</v>
      </c>
      <c r="K167" s="38">
        <v>36.899999999999991</v>
      </c>
      <c r="L167" s="38">
        <v>37.499999999999986</v>
      </c>
      <c r="M167" s="28">
        <v>36.299999999999997</v>
      </c>
      <c r="N167" s="28">
        <v>34.700000000000003</v>
      </c>
      <c r="O167" s="39">
        <v>259584000</v>
      </c>
      <c r="P167" s="40">
        <v>5.9699542782495105E-2</v>
      </c>
    </row>
    <row r="168" spans="1:16" ht="12.75" customHeight="1">
      <c r="A168" s="28">
        <v>158</v>
      </c>
      <c r="B168" s="29" t="s">
        <v>44</v>
      </c>
      <c r="C168" s="30" t="s">
        <v>270</v>
      </c>
      <c r="D168" s="31">
        <v>44833</v>
      </c>
      <c r="E168" s="37">
        <v>2496.65</v>
      </c>
      <c r="F168" s="37">
        <v>2472.2666666666669</v>
      </c>
      <c r="G168" s="38">
        <v>2434.3833333333337</v>
      </c>
      <c r="H168" s="38">
        <v>2372.1166666666668</v>
      </c>
      <c r="I168" s="38">
        <v>2334.2333333333336</v>
      </c>
      <c r="J168" s="38">
        <v>2534.5333333333338</v>
      </c>
      <c r="K168" s="38">
        <v>2572.416666666667</v>
      </c>
      <c r="L168" s="38">
        <v>2634.6833333333338</v>
      </c>
      <c r="M168" s="28">
        <v>2510.15</v>
      </c>
      <c r="N168" s="28">
        <v>2410</v>
      </c>
      <c r="O168" s="39">
        <v>933600</v>
      </c>
      <c r="P168" s="40">
        <v>-3.1736154324828875E-2</v>
      </c>
    </row>
    <row r="169" spans="1:16" ht="12.75" customHeight="1">
      <c r="A169" s="28">
        <v>159</v>
      </c>
      <c r="B169" s="29" t="s">
        <v>168</v>
      </c>
      <c r="C169" s="30" t="s">
        <v>179</v>
      </c>
      <c r="D169" s="31">
        <v>44833</v>
      </c>
      <c r="E169" s="37">
        <v>207.45</v>
      </c>
      <c r="F169" s="37">
        <v>206.69999999999996</v>
      </c>
      <c r="G169" s="38">
        <v>203.04999999999993</v>
      </c>
      <c r="H169" s="38">
        <v>198.64999999999998</v>
      </c>
      <c r="I169" s="38">
        <v>194.99999999999994</v>
      </c>
      <c r="J169" s="38">
        <v>211.09999999999991</v>
      </c>
      <c r="K169" s="38">
        <v>214.74999999999994</v>
      </c>
      <c r="L169" s="38">
        <v>219.14999999999989</v>
      </c>
      <c r="M169" s="28">
        <v>210.35</v>
      </c>
      <c r="N169" s="28">
        <v>202.3</v>
      </c>
      <c r="O169" s="39">
        <v>54653400</v>
      </c>
      <c r="P169" s="40">
        <v>-8.6222462983026368E-2</v>
      </c>
    </row>
    <row r="170" spans="1:16" ht="12.75" customHeight="1">
      <c r="A170" s="28">
        <v>160</v>
      </c>
      <c r="B170" s="29" t="s">
        <v>180</v>
      </c>
      <c r="C170" s="30" t="s">
        <v>181</v>
      </c>
      <c r="D170" s="31">
        <v>44833</v>
      </c>
      <c r="E170" s="37">
        <v>1665.55</v>
      </c>
      <c r="F170" s="37">
        <v>1658.6666666666667</v>
      </c>
      <c r="G170" s="38">
        <v>1640.3333333333335</v>
      </c>
      <c r="H170" s="38">
        <v>1615.1166666666668</v>
      </c>
      <c r="I170" s="38">
        <v>1596.7833333333335</v>
      </c>
      <c r="J170" s="38">
        <v>1683.8833333333334</v>
      </c>
      <c r="K170" s="38">
        <v>1702.2166666666669</v>
      </c>
      <c r="L170" s="38">
        <v>1727.4333333333334</v>
      </c>
      <c r="M170" s="28">
        <v>1677</v>
      </c>
      <c r="N170" s="28">
        <v>1633.45</v>
      </c>
      <c r="O170" s="39">
        <v>4363040</v>
      </c>
      <c r="P170" s="40">
        <v>-1.8584637919985353E-2</v>
      </c>
    </row>
    <row r="171" spans="1:16" ht="12.75" customHeight="1">
      <c r="A171" s="28">
        <v>161</v>
      </c>
      <c r="B171" s="29" t="s">
        <v>44</v>
      </c>
      <c r="C171" s="30" t="s">
        <v>459</v>
      </c>
      <c r="D171" s="31">
        <v>44833</v>
      </c>
      <c r="E171" s="37">
        <v>159.5</v>
      </c>
      <c r="F171" s="37">
        <v>160.06666666666666</v>
      </c>
      <c r="G171" s="38">
        <v>158.23333333333332</v>
      </c>
      <c r="H171" s="38">
        <v>156.96666666666667</v>
      </c>
      <c r="I171" s="38">
        <v>155.13333333333333</v>
      </c>
      <c r="J171" s="38">
        <v>161.33333333333331</v>
      </c>
      <c r="K171" s="38">
        <v>163.16666666666669</v>
      </c>
      <c r="L171" s="38">
        <v>164.43333333333331</v>
      </c>
      <c r="M171" s="28">
        <v>161.9</v>
      </c>
      <c r="N171" s="28">
        <v>158.80000000000001</v>
      </c>
      <c r="O171" s="39">
        <v>13590500</v>
      </c>
      <c r="P171" s="40">
        <v>-4.0523844823325918E-2</v>
      </c>
    </row>
    <row r="172" spans="1:16" ht="12.75" customHeight="1">
      <c r="A172" s="28">
        <v>162</v>
      </c>
      <c r="B172" s="29" t="s">
        <v>42</v>
      </c>
      <c r="C172" s="30" t="s">
        <v>182</v>
      </c>
      <c r="D172" s="31">
        <v>44833</v>
      </c>
      <c r="E172" s="37">
        <v>739.2</v>
      </c>
      <c r="F172" s="37">
        <v>726.4666666666667</v>
      </c>
      <c r="G172" s="38">
        <v>708.93333333333339</v>
      </c>
      <c r="H172" s="38">
        <v>678.66666666666674</v>
      </c>
      <c r="I172" s="38">
        <v>661.13333333333344</v>
      </c>
      <c r="J172" s="38">
        <v>756.73333333333335</v>
      </c>
      <c r="K172" s="38">
        <v>774.26666666666665</v>
      </c>
      <c r="L172" s="38">
        <v>804.5333333333333</v>
      </c>
      <c r="M172" s="28">
        <v>744</v>
      </c>
      <c r="N172" s="28">
        <v>696.2</v>
      </c>
      <c r="O172" s="39">
        <v>3229150</v>
      </c>
      <c r="P172" s="40">
        <v>-0.14686728048506625</v>
      </c>
    </row>
    <row r="173" spans="1:16" ht="12.75" customHeight="1">
      <c r="A173" s="28">
        <v>163</v>
      </c>
      <c r="B173" s="29" t="s">
        <v>58</v>
      </c>
      <c r="C173" s="30" t="s">
        <v>183</v>
      </c>
      <c r="D173" s="31">
        <v>44833</v>
      </c>
      <c r="E173" s="37">
        <v>111.1</v>
      </c>
      <c r="F173" s="37">
        <v>111.03333333333335</v>
      </c>
      <c r="G173" s="38">
        <v>108.36666666666669</v>
      </c>
      <c r="H173" s="38">
        <v>105.63333333333334</v>
      </c>
      <c r="I173" s="38">
        <v>102.96666666666668</v>
      </c>
      <c r="J173" s="38">
        <v>113.76666666666669</v>
      </c>
      <c r="K173" s="38">
        <v>116.43333333333335</v>
      </c>
      <c r="L173" s="38">
        <v>119.1666666666667</v>
      </c>
      <c r="M173" s="28">
        <v>113.7</v>
      </c>
      <c r="N173" s="28">
        <v>108.3</v>
      </c>
      <c r="O173" s="39">
        <v>47245000</v>
      </c>
      <c r="P173" s="40">
        <v>-7.3264025107885447E-2</v>
      </c>
    </row>
    <row r="174" spans="1:16" ht="12.75" customHeight="1">
      <c r="A174" s="28">
        <v>164</v>
      </c>
      <c r="B174" s="29" t="s">
        <v>168</v>
      </c>
      <c r="C174" s="30" t="s">
        <v>184</v>
      </c>
      <c r="D174" s="31">
        <v>44833</v>
      </c>
      <c r="E174" s="37">
        <v>95.65</v>
      </c>
      <c r="F174" s="37">
        <v>96.016666666666652</v>
      </c>
      <c r="G174" s="38">
        <v>94.983333333333306</v>
      </c>
      <c r="H174" s="38">
        <v>94.316666666666649</v>
      </c>
      <c r="I174" s="38">
        <v>93.283333333333303</v>
      </c>
      <c r="J174" s="38">
        <v>96.683333333333309</v>
      </c>
      <c r="K174" s="38">
        <v>97.716666666666669</v>
      </c>
      <c r="L174" s="38">
        <v>98.383333333333312</v>
      </c>
      <c r="M174" s="28">
        <v>97.05</v>
      </c>
      <c r="N174" s="28">
        <v>95.35</v>
      </c>
      <c r="O174" s="39">
        <v>36368000</v>
      </c>
      <c r="P174" s="40">
        <v>-1.814254859611231E-2</v>
      </c>
    </row>
    <row r="175" spans="1:16" ht="12.75" customHeight="1">
      <c r="A175" s="28">
        <v>165</v>
      </c>
      <c r="B175" s="225" t="s">
        <v>79</v>
      </c>
      <c r="C175" s="30" t="s">
        <v>185</v>
      </c>
      <c r="D175" s="31">
        <v>44833</v>
      </c>
      <c r="E175" s="37">
        <v>2333.65</v>
      </c>
      <c r="F175" s="37">
        <v>2347.5166666666669</v>
      </c>
      <c r="G175" s="38">
        <v>2314.7333333333336</v>
      </c>
      <c r="H175" s="38">
        <v>2295.8166666666666</v>
      </c>
      <c r="I175" s="38">
        <v>2263.0333333333333</v>
      </c>
      <c r="J175" s="38">
        <v>2366.4333333333338</v>
      </c>
      <c r="K175" s="38">
        <v>2399.2166666666676</v>
      </c>
      <c r="L175" s="38">
        <v>2418.1333333333341</v>
      </c>
      <c r="M175" s="28">
        <v>2380.3000000000002</v>
      </c>
      <c r="N175" s="28">
        <v>2328.6</v>
      </c>
      <c r="O175" s="39">
        <v>39198750</v>
      </c>
      <c r="P175" s="40">
        <v>3.5661444159687181E-2</v>
      </c>
    </row>
    <row r="176" spans="1:16" ht="12.75" customHeight="1">
      <c r="A176" s="28">
        <v>166</v>
      </c>
      <c r="B176" s="29" t="s">
        <v>119</v>
      </c>
      <c r="C176" s="30" t="s">
        <v>186</v>
      </c>
      <c r="D176" s="31">
        <v>44833</v>
      </c>
      <c r="E176" s="37">
        <v>73.599999999999994</v>
      </c>
      <c r="F176" s="37">
        <v>74.05</v>
      </c>
      <c r="G176" s="38">
        <v>72.899999999999991</v>
      </c>
      <c r="H176" s="38">
        <v>72.199999999999989</v>
      </c>
      <c r="I176" s="38">
        <v>71.049999999999983</v>
      </c>
      <c r="J176" s="38">
        <v>74.75</v>
      </c>
      <c r="K176" s="38">
        <v>75.900000000000006</v>
      </c>
      <c r="L176" s="38">
        <v>76.600000000000009</v>
      </c>
      <c r="M176" s="28">
        <v>75.2</v>
      </c>
      <c r="N176" s="28">
        <v>73.349999999999994</v>
      </c>
      <c r="O176" s="39">
        <v>95340000</v>
      </c>
      <c r="P176" s="40">
        <v>-1.0770092759758451E-2</v>
      </c>
    </row>
    <row r="177" spans="1:16" ht="12.75" customHeight="1">
      <c r="A177" s="28">
        <v>167</v>
      </c>
      <c r="B177" s="29" t="s">
        <v>58</v>
      </c>
      <c r="C177" s="30" t="s">
        <v>273</v>
      </c>
      <c r="D177" s="31">
        <v>44833</v>
      </c>
      <c r="E177" s="37">
        <v>897.3</v>
      </c>
      <c r="F177" s="37">
        <v>900.7833333333333</v>
      </c>
      <c r="G177" s="38">
        <v>883.06666666666661</v>
      </c>
      <c r="H177" s="38">
        <v>868.83333333333326</v>
      </c>
      <c r="I177" s="38">
        <v>851.11666666666656</v>
      </c>
      <c r="J177" s="38">
        <v>915.01666666666665</v>
      </c>
      <c r="K177" s="38">
        <v>932.73333333333335</v>
      </c>
      <c r="L177" s="38">
        <v>946.9666666666667</v>
      </c>
      <c r="M177" s="28">
        <v>918.5</v>
      </c>
      <c r="N177" s="28">
        <v>886.55</v>
      </c>
      <c r="O177" s="39">
        <v>4572000</v>
      </c>
      <c r="P177" s="40">
        <v>-4.0785498489425982E-2</v>
      </c>
    </row>
    <row r="178" spans="1:16" ht="12.75" customHeight="1">
      <c r="A178" s="28">
        <v>168</v>
      </c>
      <c r="B178" s="29" t="s">
        <v>63</v>
      </c>
      <c r="C178" s="30" t="s">
        <v>187</v>
      </c>
      <c r="D178" s="31">
        <v>44833</v>
      </c>
      <c r="E178" s="37">
        <v>1237.6500000000001</v>
      </c>
      <c r="F178" s="37">
        <v>1235.1166666666668</v>
      </c>
      <c r="G178" s="38">
        <v>1219.4833333333336</v>
      </c>
      <c r="H178" s="38">
        <v>1201.3166666666668</v>
      </c>
      <c r="I178" s="38">
        <v>1185.6833333333336</v>
      </c>
      <c r="J178" s="38">
        <v>1253.2833333333335</v>
      </c>
      <c r="K178" s="38">
        <v>1268.9166666666667</v>
      </c>
      <c r="L178" s="38">
        <v>1287.0833333333335</v>
      </c>
      <c r="M178" s="28">
        <v>1250.75</v>
      </c>
      <c r="N178" s="28">
        <v>1216.95</v>
      </c>
      <c r="O178" s="39">
        <v>5660250</v>
      </c>
      <c r="P178" s="40">
        <v>-4.9136953508882447E-2</v>
      </c>
    </row>
    <row r="179" spans="1:16" ht="12.75" customHeight="1">
      <c r="A179" s="28">
        <v>169</v>
      </c>
      <c r="B179" s="29" t="s">
        <v>58</v>
      </c>
      <c r="C179" s="30" t="s">
        <v>188</v>
      </c>
      <c r="D179" s="31">
        <v>44833</v>
      </c>
      <c r="E179" s="37">
        <v>526.35</v>
      </c>
      <c r="F179" s="37">
        <v>529.35</v>
      </c>
      <c r="G179" s="38">
        <v>518.95000000000005</v>
      </c>
      <c r="H179" s="38">
        <v>511.55000000000007</v>
      </c>
      <c r="I179" s="38">
        <v>501.15000000000009</v>
      </c>
      <c r="J179" s="38">
        <v>536.75</v>
      </c>
      <c r="K179" s="38">
        <v>547.14999999999986</v>
      </c>
      <c r="L179" s="38">
        <v>554.54999999999995</v>
      </c>
      <c r="M179" s="28">
        <v>539.75</v>
      </c>
      <c r="N179" s="28">
        <v>521.95000000000005</v>
      </c>
      <c r="O179" s="39">
        <v>49344000</v>
      </c>
      <c r="P179" s="40">
        <v>1.4807502467917079E-2</v>
      </c>
    </row>
    <row r="180" spans="1:16" ht="12.75" customHeight="1">
      <c r="A180" s="28">
        <v>170</v>
      </c>
      <c r="B180" s="29" t="s">
        <v>42</v>
      </c>
      <c r="C180" s="30" t="s">
        <v>189</v>
      </c>
      <c r="D180" s="31">
        <v>44833</v>
      </c>
      <c r="E180" s="37">
        <v>20922.75</v>
      </c>
      <c r="F180" s="37">
        <v>20994.149999999998</v>
      </c>
      <c r="G180" s="38">
        <v>20771.699999999997</v>
      </c>
      <c r="H180" s="38">
        <v>20620.649999999998</v>
      </c>
      <c r="I180" s="38">
        <v>20398.199999999997</v>
      </c>
      <c r="J180" s="38">
        <v>21145.199999999997</v>
      </c>
      <c r="K180" s="38">
        <v>21367.65</v>
      </c>
      <c r="L180" s="38">
        <v>21518.699999999997</v>
      </c>
      <c r="M180" s="28">
        <v>21216.6</v>
      </c>
      <c r="N180" s="28">
        <v>20843.099999999999</v>
      </c>
      <c r="O180" s="39">
        <v>476575</v>
      </c>
      <c r="P180" s="40">
        <v>-2.8191272430668841E-2</v>
      </c>
    </row>
    <row r="181" spans="1:16" ht="12.75" customHeight="1">
      <c r="A181" s="28">
        <v>171</v>
      </c>
      <c r="B181" s="29" t="s">
        <v>70</v>
      </c>
      <c r="C181" s="30" t="s">
        <v>190</v>
      </c>
      <c r="D181" s="31">
        <v>44833</v>
      </c>
      <c r="E181" s="37">
        <v>2700.45</v>
      </c>
      <c r="F181" s="37">
        <v>2702.5499999999997</v>
      </c>
      <c r="G181" s="38">
        <v>2660.0999999999995</v>
      </c>
      <c r="H181" s="38">
        <v>2619.7499999999995</v>
      </c>
      <c r="I181" s="38">
        <v>2577.2999999999993</v>
      </c>
      <c r="J181" s="38">
        <v>2742.8999999999996</v>
      </c>
      <c r="K181" s="38">
        <v>2785.3499999999995</v>
      </c>
      <c r="L181" s="38">
        <v>2825.7</v>
      </c>
      <c r="M181" s="28">
        <v>2745</v>
      </c>
      <c r="N181" s="28">
        <v>2662.2</v>
      </c>
      <c r="O181" s="39">
        <v>1742400</v>
      </c>
      <c r="P181" s="40">
        <v>2.3730422401518746E-3</v>
      </c>
    </row>
    <row r="182" spans="1:16" ht="12.75" customHeight="1">
      <c r="A182" s="28">
        <v>172</v>
      </c>
      <c r="B182" s="29" t="s">
        <v>40</v>
      </c>
      <c r="C182" s="30" t="s">
        <v>191</v>
      </c>
      <c r="D182" s="31">
        <v>44833</v>
      </c>
      <c r="E182" s="37">
        <v>2478.4499999999998</v>
      </c>
      <c r="F182" s="37">
        <v>2483.9833333333331</v>
      </c>
      <c r="G182" s="38">
        <v>2455.7666666666664</v>
      </c>
      <c r="H182" s="38">
        <v>2433.0833333333335</v>
      </c>
      <c r="I182" s="38">
        <v>2404.8666666666668</v>
      </c>
      <c r="J182" s="38">
        <v>2506.6666666666661</v>
      </c>
      <c r="K182" s="38">
        <v>2534.8833333333323</v>
      </c>
      <c r="L182" s="38">
        <v>2557.5666666666657</v>
      </c>
      <c r="M182" s="28">
        <v>2512.1999999999998</v>
      </c>
      <c r="N182" s="28">
        <v>2461.3000000000002</v>
      </c>
      <c r="O182" s="39">
        <v>3768750</v>
      </c>
      <c r="P182" s="40">
        <v>-9.2665615141955832E-3</v>
      </c>
    </row>
    <row r="183" spans="1:16" ht="12.75" customHeight="1">
      <c r="A183" s="28">
        <v>173</v>
      </c>
      <c r="B183" s="29" t="s">
        <v>63</v>
      </c>
      <c r="C183" s="30" t="s">
        <v>192</v>
      </c>
      <c r="D183" s="31">
        <v>44833</v>
      </c>
      <c r="E183" s="37">
        <v>1172.6500000000001</v>
      </c>
      <c r="F183" s="37">
        <v>1172.9166666666667</v>
      </c>
      <c r="G183" s="38">
        <v>1153.8333333333335</v>
      </c>
      <c r="H183" s="38">
        <v>1135.0166666666667</v>
      </c>
      <c r="I183" s="38">
        <v>1115.9333333333334</v>
      </c>
      <c r="J183" s="38">
        <v>1191.7333333333336</v>
      </c>
      <c r="K183" s="38">
        <v>1210.8166666666671</v>
      </c>
      <c r="L183" s="38">
        <v>1229.6333333333337</v>
      </c>
      <c r="M183" s="28">
        <v>1192</v>
      </c>
      <c r="N183" s="28">
        <v>1154.0999999999999</v>
      </c>
      <c r="O183" s="39">
        <v>4285800</v>
      </c>
      <c r="P183" s="40">
        <v>-7.9035585353274887E-2</v>
      </c>
    </row>
    <row r="184" spans="1:16" ht="12.75" customHeight="1">
      <c r="A184" s="28">
        <v>174</v>
      </c>
      <c r="B184" s="29" t="s">
        <v>47</v>
      </c>
      <c r="C184" s="30" t="s">
        <v>193</v>
      </c>
      <c r="D184" s="31">
        <v>44833</v>
      </c>
      <c r="E184" s="37">
        <v>916</v>
      </c>
      <c r="F184" s="37">
        <v>911.2833333333333</v>
      </c>
      <c r="G184" s="38">
        <v>897.96666666666658</v>
      </c>
      <c r="H184" s="38">
        <v>879.93333333333328</v>
      </c>
      <c r="I184" s="38">
        <v>866.61666666666656</v>
      </c>
      <c r="J184" s="38">
        <v>929.31666666666661</v>
      </c>
      <c r="K184" s="38">
        <v>942.63333333333321</v>
      </c>
      <c r="L184" s="38">
        <v>960.66666666666663</v>
      </c>
      <c r="M184" s="28">
        <v>924.6</v>
      </c>
      <c r="N184" s="28">
        <v>893.25</v>
      </c>
      <c r="O184" s="39">
        <v>24297000</v>
      </c>
      <c r="P184" s="40">
        <v>4.3595911004209259E-2</v>
      </c>
    </row>
    <row r="185" spans="1:16" ht="12.75" customHeight="1">
      <c r="A185" s="28">
        <v>175</v>
      </c>
      <c r="B185" s="29" t="s">
        <v>180</v>
      </c>
      <c r="C185" s="30" t="s">
        <v>194</v>
      </c>
      <c r="D185" s="31">
        <v>44833</v>
      </c>
      <c r="E185" s="37">
        <v>494.6</v>
      </c>
      <c r="F185" s="37">
        <v>495.56666666666666</v>
      </c>
      <c r="G185" s="38">
        <v>487.2833333333333</v>
      </c>
      <c r="H185" s="38">
        <v>479.96666666666664</v>
      </c>
      <c r="I185" s="38">
        <v>471.68333333333328</v>
      </c>
      <c r="J185" s="38">
        <v>502.88333333333333</v>
      </c>
      <c r="K185" s="38">
        <v>511.16666666666674</v>
      </c>
      <c r="L185" s="38">
        <v>518.48333333333335</v>
      </c>
      <c r="M185" s="28">
        <v>503.85</v>
      </c>
      <c r="N185" s="28">
        <v>488.25</v>
      </c>
      <c r="O185" s="39">
        <v>11811000</v>
      </c>
      <c r="P185" s="40">
        <v>-9.4351490753553906E-3</v>
      </c>
    </row>
    <row r="186" spans="1:16" ht="12.75" customHeight="1">
      <c r="A186" s="28">
        <v>176</v>
      </c>
      <c r="B186" s="29" t="s">
        <v>47</v>
      </c>
      <c r="C186" s="30" t="s">
        <v>275</v>
      </c>
      <c r="D186" s="31">
        <v>44833</v>
      </c>
      <c r="E186" s="37">
        <v>545.6</v>
      </c>
      <c r="F186" s="37">
        <v>548.4</v>
      </c>
      <c r="G186" s="38">
        <v>540.79999999999995</v>
      </c>
      <c r="H186" s="38">
        <v>536</v>
      </c>
      <c r="I186" s="38">
        <v>528.4</v>
      </c>
      <c r="J186" s="38">
        <v>553.19999999999993</v>
      </c>
      <c r="K186" s="38">
        <v>560.80000000000007</v>
      </c>
      <c r="L186" s="38">
        <v>565.59999999999991</v>
      </c>
      <c r="M186" s="28">
        <v>556</v>
      </c>
      <c r="N186" s="28">
        <v>543.6</v>
      </c>
      <c r="O186" s="39">
        <v>3602000</v>
      </c>
      <c r="P186" s="40">
        <v>-0.12678787878787878</v>
      </c>
    </row>
    <row r="187" spans="1:16" ht="12.75" customHeight="1">
      <c r="A187" s="28">
        <v>177</v>
      </c>
      <c r="B187" s="29" t="s">
        <v>38</v>
      </c>
      <c r="C187" s="30" t="s">
        <v>195</v>
      </c>
      <c r="D187" s="31">
        <v>44833</v>
      </c>
      <c r="E187" s="37">
        <v>1045.8499999999999</v>
      </c>
      <c r="F187" s="37">
        <v>1050.7166666666667</v>
      </c>
      <c r="G187" s="38">
        <v>1034.7333333333333</v>
      </c>
      <c r="H187" s="38">
        <v>1023.6166666666666</v>
      </c>
      <c r="I187" s="38">
        <v>1007.6333333333332</v>
      </c>
      <c r="J187" s="38">
        <v>1061.8333333333335</v>
      </c>
      <c r="K187" s="38">
        <v>1077.8166666666671</v>
      </c>
      <c r="L187" s="38">
        <v>1088.9333333333336</v>
      </c>
      <c r="M187" s="28">
        <v>1066.7</v>
      </c>
      <c r="N187" s="28">
        <v>1039.5999999999999</v>
      </c>
      <c r="O187" s="39">
        <v>6833000</v>
      </c>
      <c r="P187" s="40">
        <v>-5.3863195790639709E-2</v>
      </c>
    </row>
    <row r="188" spans="1:16" ht="12.75" customHeight="1">
      <c r="A188" s="28">
        <v>178</v>
      </c>
      <c r="B188" s="29" t="s">
        <v>74</v>
      </c>
      <c r="C188" s="30" t="s">
        <v>502</v>
      </c>
      <c r="D188" s="31">
        <v>44833</v>
      </c>
      <c r="E188" s="37">
        <v>1127.5</v>
      </c>
      <c r="F188" s="37">
        <v>1121.5666666666668</v>
      </c>
      <c r="G188" s="38">
        <v>1096.0833333333337</v>
      </c>
      <c r="H188" s="38">
        <v>1064.666666666667</v>
      </c>
      <c r="I188" s="38">
        <v>1039.1833333333338</v>
      </c>
      <c r="J188" s="38">
        <v>1152.9833333333336</v>
      </c>
      <c r="K188" s="38">
        <v>1178.4666666666667</v>
      </c>
      <c r="L188" s="38">
        <v>1209.8833333333334</v>
      </c>
      <c r="M188" s="28">
        <v>1147.05</v>
      </c>
      <c r="N188" s="28">
        <v>1090.1500000000001</v>
      </c>
      <c r="O188" s="39">
        <v>2719500</v>
      </c>
      <c r="P188" s="40">
        <v>-6.3694267515923567E-2</v>
      </c>
    </row>
    <row r="189" spans="1:16" ht="12.75" customHeight="1">
      <c r="A189" s="28">
        <v>179</v>
      </c>
      <c r="B189" s="29" t="s">
        <v>56</v>
      </c>
      <c r="C189" s="30" t="s">
        <v>196</v>
      </c>
      <c r="D189" s="31">
        <v>44833</v>
      </c>
      <c r="E189" s="37">
        <v>793.55</v>
      </c>
      <c r="F189" s="37">
        <v>795.61666666666667</v>
      </c>
      <c r="G189" s="38">
        <v>788.18333333333339</v>
      </c>
      <c r="H189" s="38">
        <v>782.81666666666672</v>
      </c>
      <c r="I189" s="38">
        <v>775.38333333333344</v>
      </c>
      <c r="J189" s="38">
        <v>800.98333333333335</v>
      </c>
      <c r="K189" s="38">
        <v>808.41666666666652</v>
      </c>
      <c r="L189" s="38">
        <v>813.7833333333333</v>
      </c>
      <c r="M189" s="28">
        <v>803.05</v>
      </c>
      <c r="N189" s="28">
        <v>790.25</v>
      </c>
      <c r="O189" s="39">
        <v>7948800</v>
      </c>
      <c r="P189" s="40">
        <v>-5.3173241852487133E-2</v>
      </c>
    </row>
    <row r="190" spans="1:16" ht="12.75" customHeight="1">
      <c r="A190" s="28">
        <v>180</v>
      </c>
      <c r="B190" s="29" t="s">
        <v>49</v>
      </c>
      <c r="C190" s="30" t="s">
        <v>197</v>
      </c>
      <c r="D190" s="31">
        <v>44833</v>
      </c>
      <c r="E190" s="37">
        <v>399.25</v>
      </c>
      <c r="F190" s="37">
        <v>399.81666666666666</v>
      </c>
      <c r="G190" s="38">
        <v>392.43333333333334</v>
      </c>
      <c r="H190" s="38">
        <v>385.61666666666667</v>
      </c>
      <c r="I190" s="38">
        <v>378.23333333333335</v>
      </c>
      <c r="J190" s="38">
        <v>406.63333333333333</v>
      </c>
      <c r="K190" s="38">
        <v>414.01666666666665</v>
      </c>
      <c r="L190" s="38">
        <v>420.83333333333331</v>
      </c>
      <c r="M190" s="28">
        <v>407.2</v>
      </c>
      <c r="N190" s="28">
        <v>393</v>
      </c>
      <c r="O190" s="39">
        <v>77468700</v>
      </c>
      <c r="P190" s="40">
        <v>-6.8013455635006713E-4</v>
      </c>
    </row>
    <row r="191" spans="1:16" ht="12.75" customHeight="1">
      <c r="A191" s="28">
        <v>181</v>
      </c>
      <c r="B191" s="29" t="s">
        <v>168</v>
      </c>
      <c r="C191" s="30" t="s">
        <v>198</v>
      </c>
      <c r="D191" s="31">
        <v>44833</v>
      </c>
      <c r="E191" s="37">
        <v>214</v>
      </c>
      <c r="F191" s="37">
        <v>214.61666666666667</v>
      </c>
      <c r="G191" s="38">
        <v>212.03333333333336</v>
      </c>
      <c r="H191" s="38">
        <v>210.06666666666669</v>
      </c>
      <c r="I191" s="38">
        <v>207.48333333333338</v>
      </c>
      <c r="J191" s="38">
        <v>216.58333333333334</v>
      </c>
      <c r="K191" s="38">
        <v>219.16666666666666</v>
      </c>
      <c r="L191" s="38">
        <v>221.13333333333333</v>
      </c>
      <c r="M191" s="28">
        <v>217.2</v>
      </c>
      <c r="N191" s="28">
        <v>212.65</v>
      </c>
      <c r="O191" s="39">
        <v>112843125</v>
      </c>
      <c r="P191" s="40">
        <v>2.1539871677360219E-2</v>
      </c>
    </row>
    <row r="192" spans="1:16" ht="12.75" customHeight="1">
      <c r="A192" s="28">
        <v>182</v>
      </c>
      <c r="B192" s="29" t="s">
        <v>119</v>
      </c>
      <c r="C192" s="30" t="s">
        <v>199</v>
      </c>
      <c r="D192" s="31">
        <v>44833</v>
      </c>
      <c r="E192" s="37">
        <v>95.1</v>
      </c>
      <c r="F192" s="37">
        <v>95.883333333333326</v>
      </c>
      <c r="G192" s="38">
        <v>93.816666666666649</v>
      </c>
      <c r="H192" s="38">
        <v>92.533333333333317</v>
      </c>
      <c r="I192" s="38">
        <v>90.46666666666664</v>
      </c>
      <c r="J192" s="38">
        <v>97.166666666666657</v>
      </c>
      <c r="K192" s="38">
        <v>99.23333333333332</v>
      </c>
      <c r="L192" s="38">
        <v>100.51666666666667</v>
      </c>
      <c r="M192" s="28">
        <v>97.95</v>
      </c>
      <c r="N192" s="28">
        <v>94.6</v>
      </c>
      <c r="O192" s="39">
        <v>251013500</v>
      </c>
      <c r="P192" s="40">
        <v>5.7599783153757542E-4</v>
      </c>
    </row>
    <row r="193" spans="1:16" ht="12.75" customHeight="1">
      <c r="A193" s="28">
        <v>183</v>
      </c>
      <c r="B193" s="29" t="s">
        <v>86</v>
      </c>
      <c r="C193" s="30" t="s">
        <v>200</v>
      </c>
      <c r="D193" s="31">
        <v>44833</v>
      </c>
      <c r="E193" s="37">
        <v>3030.8</v>
      </c>
      <c r="F193" s="37">
        <v>3022.2666666666664</v>
      </c>
      <c r="G193" s="38">
        <v>2999.5333333333328</v>
      </c>
      <c r="H193" s="38">
        <v>2968.2666666666664</v>
      </c>
      <c r="I193" s="38">
        <v>2945.5333333333328</v>
      </c>
      <c r="J193" s="38">
        <v>3053.5333333333328</v>
      </c>
      <c r="K193" s="38">
        <v>3076.2666666666664</v>
      </c>
      <c r="L193" s="38">
        <v>3107.5333333333328</v>
      </c>
      <c r="M193" s="28">
        <v>3045</v>
      </c>
      <c r="N193" s="28">
        <v>2991</v>
      </c>
      <c r="O193" s="39">
        <v>12603450</v>
      </c>
      <c r="P193" s="40">
        <v>-3.0395697981697958E-2</v>
      </c>
    </row>
    <row r="194" spans="1:16" ht="12.75" customHeight="1">
      <c r="A194" s="28">
        <v>184</v>
      </c>
      <c r="B194" s="29" t="s">
        <v>86</v>
      </c>
      <c r="C194" s="30" t="s">
        <v>201</v>
      </c>
      <c r="D194" s="31">
        <v>44833</v>
      </c>
      <c r="E194" s="37">
        <v>1028.45</v>
      </c>
      <c r="F194" s="37">
        <v>1023.4166666666666</v>
      </c>
      <c r="G194" s="38">
        <v>1011.7833333333333</v>
      </c>
      <c r="H194" s="38">
        <v>995.11666666666667</v>
      </c>
      <c r="I194" s="38">
        <v>983.48333333333335</v>
      </c>
      <c r="J194" s="38">
        <v>1040.0833333333333</v>
      </c>
      <c r="K194" s="38">
        <v>1051.7166666666667</v>
      </c>
      <c r="L194" s="38">
        <v>1068.3833333333332</v>
      </c>
      <c r="M194" s="28">
        <v>1035.05</v>
      </c>
      <c r="N194" s="28">
        <v>1006.75</v>
      </c>
      <c r="O194" s="39">
        <v>14629200</v>
      </c>
      <c r="P194" s="40">
        <v>-4.7280400125039077E-2</v>
      </c>
    </row>
    <row r="195" spans="1:16" ht="12.75" customHeight="1">
      <c r="A195" s="28">
        <v>185</v>
      </c>
      <c r="B195" s="29" t="s">
        <v>56</v>
      </c>
      <c r="C195" s="30" t="s">
        <v>202</v>
      </c>
      <c r="D195" s="31">
        <v>44833</v>
      </c>
      <c r="E195" s="37">
        <v>2579.15</v>
      </c>
      <c r="F195" s="37">
        <v>2593.1166666666663</v>
      </c>
      <c r="G195" s="38">
        <v>2552.7333333333327</v>
      </c>
      <c r="H195" s="38">
        <v>2526.3166666666662</v>
      </c>
      <c r="I195" s="38">
        <v>2485.9333333333325</v>
      </c>
      <c r="J195" s="38">
        <v>2619.5333333333328</v>
      </c>
      <c r="K195" s="38">
        <v>2659.916666666667</v>
      </c>
      <c r="L195" s="38">
        <v>2686.333333333333</v>
      </c>
      <c r="M195" s="28">
        <v>2633.5</v>
      </c>
      <c r="N195" s="28">
        <v>2566.6999999999998</v>
      </c>
      <c r="O195" s="39">
        <v>4984875</v>
      </c>
      <c r="P195" s="40">
        <v>7.5311438278595697E-2</v>
      </c>
    </row>
    <row r="196" spans="1:16" ht="12.75" customHeight="1">
      <c r="A196" s="28">
        <v>186</v>
      </c>
      <c r="B196" s="29" t="s">
        <v>47</v>
      </c>
      <c r="C196" s="30" t="s">
        <v>203</v>
      </c>
      <c r="D196" s="31">
        <v>44833</v>
      </c>
      <c r="E196" s="37">
        <v>1495.55</v>
      </c>
      <c r="F196" s="37">
        <v>1481.0833333333333</v>
      </c>
      <c r="G196" s="38">
        <v>1459.8166666666666</v>
      </c>
      <c r="H196" s="38">
        <v>1424.0833333333333</v>
      </c>
      <c r="I196" s="38">
        <v>1402.8166666666666</v>
      </c>
      <c r="J196" s="38">
        <v>1516.8166666666666</v>
      </c>
      <c r="K196" s="38">
        <v>1538.0833333333335</v>
      </c>
      <c r="L196" s="38">
        <v>1573.8166666666666</v>
      </c>
      <c r="M196" s="28">
        <v>1502.35</v>
      </c>
      <c r="N196" s="28">
        <v>1445.35</v>
      </c>
      <c r="O196" s="39">
        <v>1423500</v>
      </c>
      <c r="P196" s="40">
        <v>-5.289421157684631E-2</v>
      </c>
    </row>
    <row r="197" spans="1:16" ht="12.75" customHeight="1">
      <c r="A197" s="28">
        <v>187</v>
      </c>
      <c r="B197" s="29" t="s">
        <v>168</v>
      </c>
      <c r="C197" s="30" t="s">
        <v>204</v>
      </c>
      <c r="D197" s="31">
        <v>44833</v>
      </c>
      <c r="E197" s="37">
        <v>493.4</v>
      </c>
      <c r="F197" s="37">
        <v>497.2166666666667</v>
      </c>
      <c r="G197" s="38">
        <v>487.88333333333338</v>
      </c>
      <c r="H197" s="38">
        <v>482.36666666666667</v>
      </c>
      <c r="I197" s="38">
        <v>473.03333333333336</v>
      </c>
      <c r="J197" s="38">
        <v>502.73333333333341</v>
      </c>
      <c r="K197" s="38">
        <v>512.06666666666661</v>
      </c>
      <c r="L197" s="38">
        <v>517.58333333333348</v>
      </c>
      <c r="M197" s="28">
        <v>506.55</v>
      </c>
      <c r="N197" s="28">
        <v>491.7</v>
      </c>
      <c r="O197" s="39">
        <v>4374000</v>
      </c>
      <c r="P197" s="40">
        <v>-7.2813990461049291E-2</v>
      </c>
    </row>
    <row r="198" spans="1:16" ht="12.75" customHeight="1">
      <c r="A198" s="28">
        <v>188</v>
      </c>
      <c r="B198" s="29" t="s">
        <v>44</v>
      </c>
      <c r="C198" s="30" t="s">
        <v>205</v>
      </c>
      <c r="D198" s="31">
        <v>44833</v>
      </c>
      <c r="E198" s="37">
        <v>1387.7</v>
      </c>
      <c r="F198" s="37">
        <v>1390.4333333333334</v>
      </c>
      <c r="G198" s="38">
        <v>1371.0666666666668</v>
      </c>
      <c r="H198" s="38">
        <v>1354.4333333333334</v>
      </c>
      <c r="I198" s="38">
        <v>1335.0666666666668</v>
      </c>
      <c r="J198" s="38">
        <v>1407.0666666666668</v>
      </c>
      <c r="K198" s="38">
        <v>1426.4333333333336</v>
      </c>
      <c r="L198" s="38">
        <v>1443.0666666666668</v>
      </c>
      <c r="M198" s="28">
        <v>1409.8</v>
      </c>
      <c r="N198" s="28">
        <v>1373.8</v>
      </c>
      <c r="O198" s="39">
        <v>4110025</v>
      </c>
      <c r="P198" s="40">
        <v>-1.6822754075615679E-2</v>
      </c>
    </row>
    <row r="199" spans="1:16" ht="12.75" customHeight="1">
      <c r="A199" s="28">
        <v>189</v>
      </c>
      <c r="B199" s="29" t="s">
        <v>49</v>
      </c>
      <c r="C199" s="30" t="s">
        <v>206</v>
      </c>
      <c r="D199" s="31">
        <v>44833</v>
      </c>
      <c r="E199" s="37">
        <v>1022</v>
      </c>
      <c r="F199" s="37">
        <v>1026.8666666666668</v>
      </c>
      <c r="G199" s="38">
        <v>1014.0833333333335</v>
      </c>
      <c r="H199" s="38">
        <v>1006.1666666666667</v>
      </c>
      <c r="I199" s="38">
        <v>993.38333333333344</v>
      </c>
      <c r="J199" s="38">
        <v>1034.7833333333335</v>
      </c>
      <c r="K199" s="38">
        <v>1047.5666666666668</v>
      </c>
      <c r="L199" s="38">
        <v>1055.4833333333336</v>
      </c>
      <c r="M199" s="28">
        <v>1039.6500000000001</v>
      </c>
      <c r="N199" s="28">
        <v>1018.95</v>
      </c>
      <c r="O199" s="39">
        <v>8159200</v>
      </c>
      <c r="P199" s="40">
        <v>-7.4920634920634915E-2</v>
      </c>
    </row>
    <row r="200" spans="1:16" ht="12.75" customHeight="1">
      <c r="A200" s="28">
        <v>190</v>
      </c>
      <c r="B200" s="29" t="s">
        <v>56</v>
      </c>
      <c r="C200" s="30" t="s">
        <v>207</v>
      </c>
      <c r="D200" s="31">
        <v>44833</v>
      </c>
      <c r="E200" s="37">
        <v>1683.95</v>
      </c>
      <c r="F200" s="37">
        <v>1673.6666666666667</v>
      </c>
      <c r="G200" s="38">
        <v>1652.3833333333334</v>
      </c>
      <c r="H200" s="38">
        <v>1620.8166666666666</v>
      </c>
      <c r="I200" s="38">
        <v>1599.5333333333333</v>
      </c>
      <c r="J200" s="38">
        <v>1705.2333333333336</v>
      </c>
      <c r="K200" s="38">
        <v>1726.5166666666669</v>
      </c>
      <c r="L200" s="38">
        <v>1758.0833333333337</v>
      </c>
      <c r="M200" s="28">
        <v>1694.95</v>
      </c>
      <c r="N200" s="28">
        <v>1642.1</v>
      </c>
      <c r="O200" s="39">
        <v>1156000</v>
      </c>
      <c r="P200" s="40">
        <v>-0.1194393662400975</v>
      </c>
    </row>
    <row r="201" spans="1:16" ht="12.75" customHeight="1">
      <c r="A201" s="28">
        <v>191</v>
      </c>
      <c r="B201" s="29" t="s">
        <v>42</v>
      </c>
      <c r="C201" s="30" t="s">
        <v>208</v>
      </c>
      <c r="D201" s="31">
        <v>44833</v>
      </c>
      <c r="E201" s="37">
        <v>6163.4</v>
      </c>
      <c r="F201" s="37">
        <v>6182.3499999999995</v>
      </c>
      <c r="G201" s="38">
        <v>6096.9999999999991</v>
      </c>
      <c r="H201" s="38">
        <v>6030.5999999999995</v>
      </c>
      <c r="I201" s="38">
        <v>5945.2499999999991</v>
      </c>
      <c r="J201" s="38">
        <v>6248.7499999999991</v>
      </c>
      <c r="K201" s="38">
        <v>6334.0999999999995</v>
      </c>
      <c r="L201" s="38">
        <v>6400.4999999999991</v>
      </c>
      <c r="M201" s="28">
        <v>6267.7</v>
      </c>
      <c r="N201" s="28">
        <v>6115.95</v>
      </c>
      <c r="O201" s="39">
        <v>2037900</v>
      </c>
      <c r="P201" s="40">
        <v>-5.2359916298535224E-2</v>
      </c>
    </row>
    <row r="202" spans="1:16" ht="12.75" customHeight="1">
      <c r="A202" s="28">
        <v>192</v>
      </c>
      <c r="B202" s="29" t="s">
        <v>38</v>
      </c>
      <c r="C202" s="30" t="s">
        <v>209</v>
      </c>
      <c r="D202" s="31">
        <v>44833</v>
      </c>
      <c r="E202" s="37">
        <v>663.3</v>
      </c>
      <c r="F202" s="37">
        <v>666.98333333333323</v>
      </c>
      <c r="G202" s="38">
        <v>656.96666666666647</v>
      </c>
      <c r="H202" s="38">
        <v>650.63333333333321</v>
      </c>
      <c r="I202" s="38">
        <v>640.61666666666645</v>
      </c>
      <c r="J202" s="38">
        <v>673.31666666666649</v>
      </c>
      <c r="K202" s="38">
        <v>683.33333333333314</v>
      </c>
      <c r="L202" s="38">
        <v>689.66666666666652</v>
      </c>
      <c r="M202" s="28">
        <v>677</v>
      </c>
      <c r="N202" s="28">
        <v>660.65</v>
      </c>
      <c r="O202" s="39">
        <v>25334400</v>
      </c>
      <c r="P202" s="40">
        <v>-6.8290694118846194E-3</v>
      </c>
    </row>
    <row r="203" spans="1:16" ht="12.75" customHeight="1">
      <c r="A203" s="28">
        <v>193</v>
      </c>
      <c r="B203" s="29" t="s">
        <v>119</v>
      </c>
      <c r="C203" s="30" t="s">
        <v>210</v>
      </c>
      <c r="D203" s="31">
        <v>44833</v>
      </c>
      <c r="E203" s="37">
        <v>256.25</v>
      </c>
      <c r="F203" s="37">
        <v>257.56666666666666</v>
      </c>
      <c r="G203" s="38">
        <v>253.38333333333333</v>
      </c>
      <c r="H203" s="38">
        <v>250.51666666666665</v>
      </c>
      <c r="I203" s="38">
        <v>246.33333333333331</v>
      </c>
      <c r="J203" s="38">
        <v>260.43333333333334</v>
      </c>
      <c r="K203" s="38">
        <v>264.61666666666662</v>
      </c>
      <c r="L203" s="38">
        <v>267.48333333333335</v>
      </c>
      <c r="M203" s="28">
        <v>261.75</v>
      </c>
      <c r="N203" s="28">
        <v>254.7</v>
      </c>
      <c r="O203" s="39">
        <v>34017850</v>
      </c>
      <c r="P203" s="40">
        <v>1.0218642117376294E-2</v>
      </c>
    </row>
    <row r="204" spans="1:16" ht="12.75" customHeight="1">
      <c r="A204" s="28">
        <v>194</v>
      </c>
      <c r="B204" s="29" t="s">
        <v>70</v>
      </c>
      <c r="C204" s="30" t="s">
        <v>211</v>
      </c>
      <c r="D204" s="31">
        <v>44833</v>
      </c>
      <c r="E204" s="37">
        <v>898.9</v>
      </c>
      <c r="F204" s="37">
        <v>902.63333333333333</v>
      </c>
      <c r="G204" s="38">
        <v>892.36666666666667</v>
      </c>
      <c r="H204" s="38">
        <v>885.83333333333337</v>
      </c>
      <c r="I204" s="38">
        <v>875.56666666666672</v>
      </c>
      <c r="J204" s="38">
        <v>909.16666666666663</v>
      </c>
      <c r="K204" s="38">
        <v>919.43333333333328</v>
      </c>
      <c r="L204" s="38">
        <v>925.96666666666658</v>
      </c>
      <c r="M204" s="28">
        <v>912.9</v>
      </c>
      <c r="N204" s="28">
        <v>896.1</v>
      </c>
      <c r="O204" s="39">
        <v>5182000</v>
      </c>
      <c r="P204" s="40">
        <v>-5.5758017492711372E-2</v>
      </c>
    </row>
    <row r="205" spans="1:16" ht="12.75" customHeight="1">
      <c r="A205" s="28">
        <v>195</v>
      </c>
      <c r="B205" s="29" t="s">
        <v>70</v>
      </c>
      <c r="C205" s="30" t="s">
        <v>280</v>
      </c>
      <c r="D205" s="31">
        <v>44833</v>
      </c>
      <c r="E205" s="37">
        <v>1632.65</v>
      </c>
      <c r="F205" s="37">
        <v>1628.9166666666667</v>
      </c>
      <c r="G205" s="38">
        <v>1613.7333333333336</v>
      </c>
      <c r="H205" s="38">
        <v>1594.8166666666668</v>
      </c>
      <c r="I205" s="38">
        <v>1579.6333333333337</v>
      </c>
      <c r="J205" s="38">
        <v>1647.8333333333335</v>
      </c>
      <c r="K205" s="38">
        <v>1663.0166666666664</v>
      </c>
      <c r="L205" s="38">
        <v>1681.9333333333334</v>
      </c>
      <c r="M205" s="28">
        <v>1644.1</v>
      </c>
      <c r="N205" s="28">
        <v>1610</v>
      </c>
      <c r="O205" s="39">
        <v>743050</v>
      </c>
      <c r="P205" s="40">
        <v>-4.4124268347591172E-2</v>
      </c>
    </row>
    <row r="206" spans="1:16" ht="12.75" customHeight="1">
      <c r="A206" s="28">
        <v>196</v>
      </c>
      <c r="B206" s="29" t="s">
        <v>86</v>
      </c>
      <c r="C206" s="30" t="s">
        <v>212</v>
      </c>
      <c r="D206" s="31">
        <v>44833</v>
      </c>
      <c r="E206" s="37">
        <v>397.8</v>
      </c>
      <c r="F206" s="37">
        <v>398.2</v>
      </c>
      <c r="G206" s="38">
        <v>395.45</v>
      </c>
      <c r="H206" s="38">
        <v>393.1</v>
      </c>
      <c r="I206" s="38">
        <v>390.35</v>
      </c>
      <c r="J206" s="38">
        <v>400.54999999999995</v>
      </c>
      <c r="K206" s="38">
        <v>403.29999999999995</v>
      </c>
      <c r="L206" s="38">
        <v>405.64999999999992</v>
      </c>
      <c r="M206" s="28">
        <v>400.95</v>
      </c>
      <c r="N206" s="28">
        <v>395.85</v>
      </c>
      <c r="O206" s="39">
        <v>40116000</v>
      </c>
      <c r="P206" s="40">
        <v>-2.3418861677783728E-2</v>
      </c>
    </row>
    <row r="207" spans="1:16" ht="12.75" customHeight="1">
      <c r="A207" s="28">
        <v>197</v>
      </c>
      <c r="B207" s="29" t="s">
        <v>180</v>
      </c>
      <c r="C207" s="30" t="s">
        <v>213</v>
      </c>
      <c r="D207" s="31">
        <v>44833</v>
      </c>
      <c r="E207" s="37">
        <v>256.45</v>
      </c>
      <c r="F207" s="37">
        <v>259.7</v>
      </c>
      <c r="G207" s="38">
        <v>250.75</v>
      </c>
      <c r="H207" s="38">
        <v>245.05</v>
      </c>
      <c r="I207" s="38">
        <v>236.10000000000002</v>
      </c>
      <c r="J207" s="38">
        <v>265.39999999999998</v>
      </c>
      <c r="K207" s="38">
        <v>274.34999999999991</v>
      </c>
      <c r="L207" s="38">
        <v>280.04999999999995</v>
      </c>
      <c r="M207" s="28">
        <v>268.64999999999998</v>
      </c>
      <c r="N207" s="28">
        <v>254</v>
      </c>
      <c r="O207" s="39">
        <v>93966000</v>
      </c>
      <c r="P207" s="40">
        <v>-3.0818738783340554E-2</v>
      </c>
    </row>
    <row r="208" spans="1:16" ht="12.75" customHeight="1">
      <c r="A208" s="28">
        <v>198</v>
      </c>
      <c r="B208" s="29" t="s">
        <v>47</v>
      </c>
      <c r="C208" s="30" t="s">
        <v>825</v>
      </c>
      <c r="D208" s="31">
        <v>44833</v>
      </c>
      <c r="E208" s="37">
        <v>369</v>
      </c>
      <c r="F208" s="37">
        <v>367.06666666666666</v>
      </c>
      <c r="G208" s="38">
        <v>360.38333333333333</v>
      </c>
      <c r="H208" s="38">
        <v>351.76666666666665</v>
      </c>
      <c r="I208" s="38">
        <v>345.08333333333331</v>
      </c>
      <c r="J208" s="38">
        <v>375.68333333333334</v>
      </c>
      <c r="K208" s="38">
        <v>382.36666666666662</v>
      </c>
      <c r="L208" s="38">
        <v>390.98333333333335</v>
      </c>
      <c r="M208" s="28">
        <v>373.75</v>
      </c>
      <c r="N208" s="28">
        <v>358.45</v>
      </c>
      <c r="O208" s="39">
        <v>13701600</v>
      </c>
      <c r="P208" s="40">
        <v>2.0785838809172591E-2</v>
      </c>
    </row>
    <row r="209" spans="1:16" ht="12.75" customHeight="1">
      <c r="A209" s="28"/>
      <c r="B209" s="29"/>
      <c r="C209" s="30"/>
      <c r="D209" s="31"/>
      <c r="E209" s="37"/>
      <c r="F209" s="37"/>
      <c r="G209" s="38"/>
      <c r="H209" s="38"/>
      <c r="I209" s="38"/>
      <c r="J209" s="38"/>
      <c r="K209" s="38"/>
      <c r="L209" s="38"/>
      <c r="M209" s="28"/>
      <c r="N209" s="28"/>
      <c r="O209" s="39"/>
      <c r="P209" s="40"/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70"/>
      <c r="C211" s="249"/>
      <c r="D211" s="271"/>
      <c r="E211" s="250"/>
      <c r="F211" s="250"/>
      <c r="G211" s="272"/>
      <c r="H211" s="272"/>
      <c r="I211" s="272"/>
      <c r="J211" s="272"/>
      <c r="K211" s="272"/>
      <c r="L211" s="272"/>
      <c r="M211" s="249"/>
      <c r="N211" s="249"/>
      <c r="O211" s="273"/>
      <c r="P211" s="274"/>
    </row>
    <row r="212" spans="1:16" ht="12.75" customHeight="1">
      <c r="A212" s="28"/>
      <c r="B212" s="270"/>
      <c r="C212" s="249"/>
      <c r="D212" s="271"/>
      <c r="E212" s="250"/>
      <c r="F212" s="250"/>
      <c r="G212" s="272"/>
      <c r="H212" s="272"/>
      <c r="I212" s="272"/>
      <c r="J212" s="272"/>
      <c r="K212" s="272"/>
      <c r="L212" s="272"/>
      <c r="M212" s="249"/>
      <c r="N212" s="249"/>
      <c r="O212" s="273"/>
      <c r="P212" s="274"/>
    </row>
    <row r="213" spans="1:16" ht="12.75" customHeight="1">
      <c r="A213" s="249"/>
      <c r="B213" s="42"/>
      <c r="C213" s="41"/>
      <c r="D213" s="43"/>
      <c r="E213" s="44"/>
      <c r="F213" s="44"/>
      <c r="G213" s="45"/>
      <c r="H213" s="45"/>
      <c r="I213" s="45"/>
      <c r="J213" s="45"/>
      <c r="K213" s="45"/>
      <c r="L213" s="1"/>
      <c r="M213" s="1"/>
      <c r="N213" s="1"/>
      <c r="O213" s="1"/>
      <c r="P213" s="1"/>
    </row>
    <row r="214" spans="1:16" ht="12.75" customHeight="1">
      <c r="A214" s="249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218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228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1" sqref="B11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82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44833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79" t="s">
        <v>16</v>
      </c>
      <c r="B8" s="481"/>
      <c r="C8" s="485" t="s">
        <v>20</v>
      </c>
      <c r="D8" s="485" t="s">
        <v>21</v>
      </c>
      <c r="E8" s="476" t="s">
        <v>22</v>
      </c>
      <c r="F8" s="477"/>
      <c r="G8" s="478"/>
      <c r="H8" s="476" t="s">
        <v>23</v>
      </c>
      <c r="I8" s="477"/>
      <c r="J8" s="478"/>
      <c r="K8" s="23"/>
      <c r="L8" s="50"/>
      <c r="M8" s="50"/>
      <c r="N8" s="1"/>
      <c r="O8" s="1"/>
    </row>
    <row r="9" spans="1:15" ht="36" customHeight="1">
      <c r="A9" s="483"/>
      <c r="B9" s="484"/>
      <c r="C9" s="484"/>
      <c r="D9" s="484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236">
        <v>1</v>
      </c>
      <c r="B10" s="400" t="s">
        <v>230</v>
      </c>
      <c r="C10" s="400">
        <v>16858.599999999999</v>
      </c>
      <c r="D10" s="400">
        <v>16905.533333333333</v>
      </c>
      <c r="E10" s="400">
        <v>16773.466666666667</v>
      </c>
      <c r="F10" s="400">
        <v>16688.333333333336</v>
      </c>
      <c r="G10" s="400">
        <v>16556.26666666667</v>
      </c>
      <c r="H10" s="400">
        <v>16990.666666666664</v>
      </c>
      <c r="I10" s="400">
        <v>17122.73333333333</v>
      </c>
      <c r="J10" s="400">
        <v>17207.866666666661</v>
      </c>
      <c r="K10" s="400">
        <v>17037.599999999999</v>
      </c>
      <c r="L10" s="400">
        <v>16820.400000000001</v>
      </c>
      <c r="M10" s="401"/>
      <c r="N10" s="1"/>
      <c r="O10" s="1"/>
    </row>
    <row r="11" spans="1:15" ht="12.75" customHeight="1">
      <c r="A11" s="236">
        <v>2</v>
      </c>
      <c r="B11" s="474" t="s">
        <v>231</v>
      </c>
      <c r="C11" s="400">
        <v>37759.85</v>
      </c>
      <c r="D11" s="400">
        <v>37918.283333333333</v>
      </c>
      <c r="E11" s="400">
        <v>37467.766666666663</v>
      </c>
      <c r="F11" s="400">
        <v>37175.683333333327</v>
      </c>
      <c r="G11" s="400">
        <v>36725.166666666657</v>
      </c>
      <c r="H11" s="400">
        <v>38210.366666666669</v>
      </c>
      <c r="I11" s="400">
        <v>38660.883333333346</v>
      </c>
      <c r="J11" s="400">
        <v>38952.966666666674</v>
      </c>
      <c r="K11" s="400">
        <v>38368.800000000003</v>
      </c>
      <c r="L11" s="400">
        <v>37626.199999999997</v>
      </c>
      <c r="M11" s="401"/>
      <c r="N11" s="1"/>
      <c r="O11" s="1"/>
    </row>
    <row r="12" spans="1:15" ht="12.75" customHeight="1">
      <c r="A12" s="236">
        <v>3</v>
      </c>
      <c r="B12" s="268" t="s">
        <v>232</v>
      </c>
      <c r="C12" s="269">
        <v>2520.6999999999998</v>
      </c>
      <c r="D12" s="269">
        <v>2520.2333333333336</v>
      </c>
      <c r="E12" s="269">
        <v>2505.3166666666671</v>
      </c>
      <c r="F12" s="269">
        <v>2489.9333333333334</v>
      </c>
      <c r="G12" s="269">
        <v>2475.0166666666669</v>
      </c>
      <c r="H12" s="269">
        <v>2535.6166666666672</v>
      </c>
      <c r="I12" s="269">
        <v>2550.5333333333333</v>
      </c>
      <c r="J12" s="269">
        <v>2565.9166666666674</v>
      </c>
      <c r="K12" s="269">
        <v>2535.15</v>
      </c>
      <c r="L12" s="269">
        <v>2504.85</v>
      </c>
      <c r="M12" s="401"/>
      <c r="N12" s="1"/>
      <c r="O12" s="1"/>
    </row>
    <row r="13" spans="1:15" ht="12.75" customHeight="1">
      <c r="A13" s="236">
        <v>4</v>
      </c>
      <c r="B13" s="268" t="s">
        <v>233</v>
      </c>
      <c r="C13" s="269">
        <v>4861.75</v>
      </c>
      <c r="D13" s="269">
        <v>4873.5</v>
      </c>
      <c r="E13" s="269">
        <v>4838.95</v>
      </c>
      <c r="F13" s="269">
        <v>4816.1499999999996</v>
      </c>
      <c r="G13" s="269">
        <v>4781.5999999999995</v>
      </c>
      <c r="H13" s="269">
        <v>4896.3</v>
      </c>
      <c r="I13" s="269">
        <v>4930.8499999999995</v>
      </c>
      <c r="J13" s="269">
        <v>4953.6500000000005</v>
      </c>
      <c r="K13" s="269">
        <v>4908.05</v>
      </c>
      <c r="L13" s="269">
        <v>4850.7</v>
      </c>
      <c r="M13" s="401"/>
      <c r="N13" s="1"/>
      <c r="O13" s="1"/>
    </row>
    <row r="14" spans="1:15" ht="12.75" customHeight="1">
      <c r="A14" s="236">
        <v>5</v>
      </c>
      <c r="B14" s="268" t="s">
        <v>234</v>
      </c>
      <c r="C14" s="269">
        <v>27067.65</v>
      </c>
      <c r="D14" s="269">
        <v>27028.216666666671</v>
      </c>
      <c r="E14" s="269">
        <v>26813.233333333341</v>
      </c>
      <c r="F14" s="269">
        <v>26558.816666666669</v>
      </c>
      <c r="G14" s="269">
        <v>26343.833333333339</v>
      </c>
      <c r="H14" s="269">
        <v>27282.633333333342</v>
      </c>
      <c r="I14" s="269">
        <v>27497.616666666672</v>
      </c>
      <c r="J14" s="269">
        <v>27752.033333333344</v>
      </c>
      <c r="K14" s="269">
        <v>27243.200000000001</v>
      </c>
      <c r="L14" s="269">
        <v>26773.8</v>
      </c>
      <c r="M14" s="401"/>
      <c r="N14" s="1"/>
      <c r="O14" s="1"/>
    </row>
    <row r="15" spans="1:15" ht="12.75" customHeight="1">
      <c r="A15" s="236">
        <v>6</v>
      </c>
      <c r="B15" s="268" t="s">
        <v>235</v>
      </c>
      <c r="C15" s="269">
        <v>3926.1</v>
      </c>
      <c r="D15" s="269">
        <v>3927.7166666666667</v>
      </c>
      <c r="E15" s="269">
        <v>3905.2333333333336</v>
      </c>
      <c r="F15" s="269">
        <v>3884.3666666666668</v>
      </c>
      <c r="G15" s="269">
        <v>3861.8833333333337</v>
      </c>
      <c r="H15" s="269">
        <v>3948.5833333333335</v>
      </c>
      <c r="I15" s="269">
        <v>3971.0666666666662</v>
      </c>
      <c r="J15" s="269">
        <v>3991.9333333333334</v>
      </c>
      <c r="K15" s="269">
        <v>3950.2</v>
      </c>
      <c r="L15" s="269">
        <v>3906.85</v>
      </c>
      <c r="M15" s="401"/>
      <c r="N15" s="1"/>
      <c r="O15" s="1"/>
    </row>
    <row r="16" spans="1:15" ht="12.75" customHeight="1">
      <c r="A16" s="236">
        <v>7</v>
      </c>
      <c r="B16" s="268" t="s">
        <v>236</v>
      </c>
      <c r="C16" s="269">
        <v>8140.7</v>
      </c>
      <c r="D16" s="269">
        <v>8157.5333333333328</v>
      </c>
      <c r="E16" s="269">
        <v>8089.8166666666657</v>
      </c>
      <c r="F16" s="269">
        <v>8038.9333333333325</v>
      </c>
      <c r="G16" s="269">
        <v>7971.2166666666653</v>
      </c>
      <c r="H16" s="269">
        <v>8208.4166666666661</v>
      </c>
      <c r="I16" s="269">
        <v>8276.1333333333332</v>
      </c>
      <c r="J16" s="269">
        <v>8327.0166666666664</v>
      </c>
      <c r="K16" s="269">
        <v>8225.25</v>
      </c>
      <c r="L16" s="269">
        <v>8106.65</v>
      </c>
      <c r="M16" s="401"/>
      <c r="N16" s="1"/>
      <c r="O16" s="1"/>
    </row>
    <row r="17" spans="1:15" ht="12.75" customHeight="1">
      <c r="A17" s="236">
        <v>8</v>
      </c>
      <c r="B17" s="278" t="s">
        <v>288</v>
      </c>
      <c r="C17" s="268">
        <v>3009.7</v>
      </c>
      <c r="D17" s="269">
        <v>3023.6</v>
      </c>
      <c r="E17" s="269">
        <v>2977.7</v>
      </c>
      <c r="F17" s="269">
        <v>2945.7</v>
      </c>
      <c r="G17" s="269">
        <v>2899.7999999999997</v>
      </c>
      <c r="H17" s="269">
        <v>3055.6</v>
      </c>
      <c r="I17" s="269">
        <v>3101.5000000000005</v>
      </c>
      <c r="J17" s="269">
        <v>3133.5</v>
      </c>
      <c r="K17" s="268">
        <v>3069.5</v>
      </c>
      <c r="L17" s="268">
        <v>2991.6</v>
      </c>
      <c r="M17" s="268">
        <v>3.4449100000000001</v>
      </c>
      <c r="N17" s="1"/>
      <c r="O17" s="1"/>
    </row>
    <row r="18" spans="1:15" ht="12.75" customHeight="1">
      <c r="A18" s="236">
        <v>9</v>
      </c>
      <c r="B18" s="278" t="s">
        <v>43</v>
      </c>
      <c r="C18" s="268">
        <v>2350.3000000000002</v>
      </c>
      <c r="D18" s="269">
        <v>2361.6333333333332</v>
      </c>
      <c r="E18" s="269">
        <v>2314.2666666666664</v>
      </c>
      <c r="F18" s="269">
        <v>2278.2333333333331</v>
      </c>
      <c r="G18" s="269">
        <v>2230.8666666666663</v>
      </c>
      <c r="H18" s="269">
        <v>2397.6666666666665</v>
      </c>
      <c r="I18" s="269">
        <v>2445.0333333333333</v>
      </c>
      <c r="J18" s="269">
        <v>2481.0666666666666</v>
      </c>
      <c r="K18" s="268">
        <v>2409</v>
      </c>
      <c r="L18" s="268">
        <v>2325.6</v>
      </c>
      <c r="M18" s="268">
        <v>12.57484</v>
      </c>
      <c r="N18" s="1"/>
      <c r="O18" s="1"/>
    </row>
    <row r="19" spans="1:15" ht="12.75" customHeight="1">
      <c r="A19" s="236">
        <v>10</v>
      </c>
      <c r="B19" s="278" t="s">
        <v>59</v>
      </c>
      <c r="C19" s="268">
        <v>582.25</v>
      </c>
      <c r="D19" s="269">
        <v>587.75</v>
      </c>
      <c r="E19" s="269">
        <v>571.5</v>
      </c>
      <c r="F19" s="269">
        <v>560.75</v>
      </c>
      <c r="G19" s="269">
        <v>544.5</v>
      </c>
      <c r="H19" s="269">
        <v>598.5</v>
      </c>
      <c r="I19" s="269">
        <v>614.75</v>
      </c>
      <c r="J19" s="269">
        <v>625.5</v>
      </c>
      <c r="K19" s="268">
        <v>604</v>
      </c>
      <c r="L19" s="268">
        <v>577</v>
      </c>
      <c r="M19" s="268">
        <v>17.711760000000002</v>
      </c>
      <c r="N19" s="1"/>
      <c r="O19" s="1"/>
    </row>
    <row r="20" spans="1:15" ht="12.75" customHeight="1">
      <c r="A20" s="236">
        <v>11</v>
      </c>
      <c r="B20" s="278" t="s">
        <v>237</v>
      </c>
      <c r="C20" s="268">
        <v>18140.2</v>
      </c>
      <c r="D20" s="269">
        <v>18167.733333333334</v>
      </c>
      <c r="E20" s="269">
        <v>17916.316666666666</v>
      </c>
      <c r="F20" s="269">
        <v>17692.433333333331</v>
      </c>
      <c r="G20" s="269">
        <v>17441.016666666663</v>
      </c>
      <c r="H20" s="269">
        <v>18391.616666666669</v>
      </c>
      <c r="I20" s="269">
        <v>18643.033333333333</v>
      </c>
      <c r="J20" s="269">
        <v>18866.916666666672</v>
      </c>
      <c r="K20" s="268">
        <v>18419.150000000001</v>
      </c>
      <c r="L20" s="268">
        <v>17943.849999999999</v>
      </c>
      <c r="M20" s="268">
        <v>0.28547</v>
      </c>
      <c r="N20" s="1"/>
      <c r="O20" s="1"/>
    </row>
    <row r="21" spans="1:15" ht="12.75" customHeight="1">
      <c r="A21" s="236">
        <v>12</v>
      </c>
      <c r="B21" s="278" t="s">
        <v>45</v>
      </c>
      <c r="C21" s="268">
        <v>3548.75</v>
      </c>
      <c r="D21" s="269">
        <v>3549.5666666666671</v>
      </c>
      <c r="E21" s="269">
        <v>3502.1833333333343</v>
      </c>
      <c r="F21" s="269">
        <v>3455.6166666666672</v>
      </c>
      <c r="G21" s="269">
        <v>3408.2333333333345</v>
      </c>
      <c r="H21" s="269">
        <v>3596.1333333333341</v>
      </c>
      <c r="I21" s="269">
        <v>3643.5166666666664</v>
      </c>
      <c r="J21" s="269">
        <v>3690.0833333333339</v>
      </c>
      <c r="K21" s="268">
        <v>3596.95</v>
      </c>
      <c r="L21" s="268">
        <v>3503</v>
      </c>
      <c r="M21" s="268">
        <v>22.598320000000001</v>
      </c>
      <c r="N21" s="1"/>
      <c r="O21" s="1"/>
    </row>
    <row r="22" spans="1:15" ht="12.75" customHeight="1">
      <c r="A22" s="236">
        <v>13</v>
      </c>
      <c r="B22" s="278" t="s">
        <v>238</v>
      </c>
      <c r="C22" s="268">
        <v>2051.0500000000002</v>
      </c>
      <c r="D22" s="269">
        <v>2078.2833333333333</v>
      </c>
      <c r="E22" s="269">
        <v>2012.7666666666664</v>
      </c>
      <c r="F22" s="269">
        <v>1974.4833333333331</v>
      </c>
      <c r="G22" s="269">
        <v>1908.9666666666662</v>
      </c>
      <c r="H22" s="269">
        <v>2116.5666666666666</v>
      </c>
      <c r="I22" s="269">
        <v>2182.0833333333339</v>
      </c>
      <c r="J22" s="269">
        <v>2220.3666666666668</v>
      </c>
      <c r="K22" s="268">
        <v>2143.8000000000002</v>
      </c>
      <c r="L22" s="268">
        <v>2040</v>
      </c>
      <c r="M22" s="268">
        <v>11.12288</v>
      </c>
      <c r="N22" s="1"/>
      <c r="O22" s="1"/>
    </row>
    <row r="23" spans="1:15" ht="12.75" customHeight="1">
      <c r="A23" s="236">
        <v>14</v>
      </c>
      <c r="B23" s="278" t="s">
        <v>46</v>
      </c>
      <c r="C23" s="268">
        <v>827.1</v>
      </c>
      <c r="D23" s="269">
        <v>832.48333333333323</v>
      </c>
      <c r="E23" s="269">
        <v>817.96666666666647</v>
      </c>
      <c r="F23" s="269">
        <v>808.83333333333326</v>
      </c>
      <c r="G23" s="269">
        <v>794.31666666666649</v>
      </c>
      <c r="H23" s="269">
        <v>841.61666666666645</v>
      </c>
      <c r="I23" s="269">
        <v>856.1333333333331</v>
      </c>
      <c r="J23" s="269">
        <v>865.26666666666642</v>
      </c>
      <c r="K23" s="268">
        <v>847</v>
      </c>
      <c r="L23" s="268">
        <v>823.35</v>
      </c>
      <c r="M23" s="268">
        <v>70.40943</v>
      </c>
      <c r="N23" s="1"/>
      <c r="O23" s="1"/>
    </row>
    <row r="24" spans="1:15" ht="12.75" customHeight="1">
      <c r="A24" s="236">
        <v>15</v>
      </c>
      <c r="B24" s="278" t="s">
        <v>239</v>
      </c>
      <c r="C24" s="268">
        <v>3448.05</v>
      </c>
      <c r="D24" s="269">
        <v>3422.6833333333329</v>
      </c>
      <c r="E24" s="269">
        <v>3360.3666666666659</v>
      </c>
      <c r="F24" s="269">
        <v>3272.6833333333329</v>
      </c>
      <c r="G24" s="269">
        <v>3210.3666666666659</v>
      </c>
      <c r="H24" s="269">
        <v>3510.3666666666659</v>
      </c>
      <c r="I24" s="269">
        <v>3572.6833333333325</v>
      </c>
      <c r="J24" s="269">
        <v>3660.3666666666659</v>
      </c>
      <c r="K24" s="268">
        <v>3485</v>
      </c>
      <c r="L24" s="268">
        <v>3335</v>
      </c>
      <c r="M24" s="268">
        <v>2.6736599999999999</v>
      </c>
      <c r="N24" s="1"/>
      <c r="O24" s="1"/>
    </row>
    <row r="25" spans="1:15" ht="12.75" customHeight="1">
      <c r="A25" s="236">
        <v>16</v>
      </c>
      <c r="B25" s="278" t="s">
        <v>240</v>
      </c>
      <c r="C25" s="268">
        <v>3602.1</v>
      </c>
      <c r="D25" s="269">
        <v>3600.0333333333333</v>
      </c>
      <c r="E25" s="269">
        <v>3542.5666666666666</v>
      </c>
      <c r="F25" s="269">
        <v>3483.0333333333333</v>
      </c>
      <c r="G25" s="269">
        <v>3425.5666666666666</v>
      </c>
      <c r="H25" s="269">
        <v>3659.5666666666666</v>
      </c>
      <c r="I25" s="269">
        <v>3717.0333333333328</v>
      </c>
      <c r="J25" s="269">
        <v>3776.5666666666666</v>
      </c>
      <c r="K25" s="268">
        <v>3657.5</v>
      </c>
      <c r="L25" s="268">
        <v>3540.5</v>
      </c>
      <c r="M25" s="268">
        <v>3.6400600000000001</v>
      </c>
      <c r="N25" s="1"/>
      <c r="O25" s="1"/>
    </row>
    <row r="26" spans="1:15" ht="12.75" customHeight="1">
      <c r="A26" s="236">
        <v>17</v>
      </c>
      <c r="B26" s="278" t="s">
        <v>241</v>
      </c>
      <c r="C26" s="268">
        <v>108</v>
      </c>
      <c r="D26" s="269">
        <v>108.16666666666667</v>
      </c>
      <c r="E26" s="269">
        <v>106.48333333333335</v>
      </c>
      <c r="F26" s="269">
        <v>104.96666666666668</v>
      </c>
      <c r="G26" s="269">
        <v>103.28333333333336</v>
      </c>
      <c r="H26" s="269">
        <v>109.68333333333334</v>
      </c>
      <c r="I26" s="269">
        <v>111.36666666666665</v>
      </c>
      <c r="J26" s="269">
        <v>112.88333333333333</v>
      </c>
      <c r="K26" s="268">
        <v>109.85</v>
      </c>
      <c r="L26" s="268">
        <v>106.65</v>
      </c>
      <c r="M26" s="268">
        <v>21.637619999999998</v>
      </c>
      <c r="N26" s="1"/>
      <c r="O26" s="1"/>
    </row>
    <row r="27" spans="1:15" ht="12.75" customHeight="1">
      <c r="A27" s="236">
        <v>18</v>
      </c>
      <c r="B27" s="278" t="s">
        <v>41</v>
      </c>
      <c r="C27" s="268">
        <v>329.75</v>
      </c>
      <c r="D27" s="269">
        <v>325.65000000000003</v>
      </c>
      <c r="E27" s="269">
        <v>319.10000000000008</v>
      </c>
      <c r="F27" s="269">
        <v>308.45000000000005</v>
      </c>
      <c r="G27" s="269">
        <v>301.90000000000009</v>
      </c>
      <c r="H27" s="269">
        <v>336.30000000000007</v>
      </c>
      <c r="I27" s="269">
        <v>342.85</v>
      </c>
      <c r="J27" s="269">
        <v>353.50000000000006</v>
      </c>
      <c r="K27" s="268">
        <v>332.2</v>
      </c>
      <c r="L27" s="268">
        <v>315</v>
      </c>
      <c r="M27" s="268">
        <v>21.66433</v>
      </c>
      <c r="N27" s="1"/>
      <c r="O27" s="1"/>
    </row>
    <row r="28" spans="1:15" ht="12.75" customHeight="1">
      <c r="A28" s="236">
        <v>19</v>
      </c>
      <c r="B28" s="278" t="s">
        <v>52</v>
      </c>
      <c r="C28" s="268">
        <v>602.25</v>
      </c>
      <c r="D28" s="269">
        <v>602.83333333333337</v>
      </c>
      <c r="E28" s="269">
        <v>596.41666666666674</v>
      </c>
      <c r="F28" s="269">
        <v>590.58333333333337</v>
      </c>
      <c r="G28" s="269">
        <v>584.16666666666674</v>
      </c>
      <c r="H28" s="269">
        <v>608.66666666666674</v>
      </c>
      <c r="I28" s="269">
        <v>615.08333333333348</v>
      </c>
      <c r="J28" s="269">
        <v>620.91666666666674</v>
      </c>
      <c r="K28" s="268">
        <v>609.25</v>
      </c>
      <c r="L28" s="268">
        <v>597</v>
      </c>
      <c r="M28" s="268">
        <v>1.49292</v>
      </c>
      <c r="N28" s="1"/>
      <c r="O28" s="1"/>
    </row>
    <row r="29" spans="1:15" ht="12.75" customHeight="1">
      <c r="A29" s="236">
        <v>20</v>
      </c>
      <c r="B29" s="278" t="s">
        <v>48</v>
      </c>
      <c r="C29" s="268">
        <v>3297.1</v>
      </c>
      <c r="D29" s="269">
        <v>3306.75</v>
      </c>
      <c r="E29" s="269">
        <v>3266.85</v>
      </c>
      <c r="F29" s="269">
        <v>3236.6</v>
      </c>
      <c r="G29" s="269">
        <v>3196.7</v>
      </c>
      <c r="H29" s="269">
        <v>3337</v>
      </c>
      <c r="I29" s="269">
        <v>3376.8999999999996</v>
      </c>
      <c r="J29" s="269">
        <v>3407.15</v>
      </c>
      <c r="K29" s="268">
        <v>3346.65</v>
      </c>
      <c r="L29" s="268">
        <v>3276.5</v>
      </c>
      <c r="M29" s="268">
        <v>1.27176</v>
      </c>
      <c r="N29" s="1"/>
      <c r="O29" s="1"/>
    </row>
    <row r="30" spans="1:15" ht="12.75" customHeight="1">
      <c r="A30" s="236">
        <v>21</v>
      </c>
      <c r="B30" s="278" t="s">
        <v>51</v>
      </c>
      <c r="C30" s="268">
        <v>500.05</v>
      </c>
      <c r="D30" s="269">
        <v>501.81666666666666</v>
      </c>
      <c r="E30" s="269">
        <v>489.2833333333333</v>
      </c>
      <c r="F30" s="269">
        <v>478.51666666666665</v>
      </c>
      <c r="G30" s="269">
        <v>465.98333333333329</v>
      </c>
      <c r="H30" s="269">
        <v>512.58333333333326</v>
      </c>
      <c r="I30" s="269">
        <v>525.11666666666679</v>
      </c>
      <c r="J30" s="269">
        <v>535.88333333333333</v>
      </c>
      <c r="K30" s="268">
        <v>514.35</v>
      </c>
      <c r="L30" s="268">
        <v>491.05</v>
      </c>
      <c r="M30" s="268">
        <v>120.2915</v>
      </c>
      <c r="N30" s="1"/>
      <c r="O30" s="1"/>
    </row>
    <row r="31" spans="1:15" ht="12.75" customHeight="1">
      <c r="A31" s="236">
        <v>22</v>
      </c>
      <c r="B31" s="278" t="s">
        <v>53</v>
      </c>
      <c r="C31" s="268">
        <v>4268.95</v>
      </c>
      <c r="D31" s="269">
        <v>4249.0166666666673</v>
      </c>
      <c r="E31" s="269">
        <v>4203.0333333333347</v>
      </c>
      <c r="F31" s="269">
        <v>4137.1166666666677</v>
      </c>
      <c r="G31" s="269">
        <v>4091.133333333335</v>
      </c>
      <c r="H31" s="269">
        <v>4314.9333333333343</v>
      </c>
      <c r="I31" s="269">
        <v>4360.9166666666661</v>
      </c>
      <c r="J31" s="269">
        <v>4426.8333333333339</v>
      </c>
      <c r="K31" s="268">
        <v>4295</v>
      </c>
      <c r="L31" s="268">
        <v>4183.1000000000004</v>
      </c>
      <c r="M31" s="268">
        <v>3.9583699999999999</v>
      </c>
      <c r="N31" s="1"/>
      <c r="O31" s="1"/>
    </row>
    <row r="32" spans="1:15" ht="12.75" customHeight="1">
      <c r="A32" s="236">
        <v>23</v>
      </c>
      <c r="B32" s="278" t="s">
        <v>54</v>
      </c>
      <c r="C32" s="268">
        <v>273.55</v>
      </c>
      <c r="D32" s="269">
        <v>273.16666666666669</v>
      </c>
      <c r="E32" s="269">
        <v>267.63333333333338</v>
      </c>
      <c r="F32" s="269">
        <v>261.7166666666667</v>
      </c>
      <c r="G32" s="269">
        <v>256.18333333333339</v>
      </c>
      <c r="H32" s="269">
        <v>279.08333333333337</v>
      </c>
      <c r="I32" s="269">
        <v>284.61666666666667</v>
      </c>
      <c r="J32" s="269">
        <v>290.53333333333336</v>
      </c>
      <c r="K32" s="268">
        <v>278.7</v>
      </c>
      <c r="L32" s="268">
        <v>267.25</v>
      </c>
      <c r="M32" s="268">
        <v>27.223659999999999</v>
      </c>
      <c r="N32" s="1"/>
      <c r="O32" s="1"/>
    </row>
    <row r="33" spans="1:15" ht="12.75" customHeight="1">
      <c r="A33" s="236">
        <v>24</v>
      </c>
      <c r="B33" s="278" t="s">
        <v>55</v>
      </c>
      <c r="C33" s="268">
        <v>149.80000000000001</v>
      </c>
      <c r="D33" s="269">
        <v>149.66666666666666</v>
      </c>
      <c r="E33" s="269">
        <v>148.13333333333333</v>
      </c>
      <c r="F33" s="269">
        <v>146.46666666666667</v>
      </c>
      <c r="G33" s="269">
        <v>144.93333333333334</v>
      </c>
      <c r="H33" s="269">
        <v>151.33333333333331</v>
      </c>
      <c r="I33" s="269">
        <v>152.86666666666667</v>
      </c>
      <c r="J33" s="269">
        <v>154.5333333333333</v>
      </c>
      <c r="K33" s="268">
        <v>151.19999999999999</v>
      </c>
      <c r="L33" s="268">
        <v>148</v>
      </c>
      <c r="M33" s="268">
        <v>101.94063</v>
      </c>
      <c r="N33" s="1"/>
      <c r="O33" s="1"/>
    </row>
    <row r="34" spans="1:15" ht="12.75" customHeight="1">
      <c r="A34" s="236">
        <v>25</v>
      </c>
      <c r="B34" s="278" t="s">
        <v>57</v>
      </c>
      <c r="C34" s="268">
        <v>3570.65</v>
      </c>
      <c r="D34" s="269">
        <v>3524.5166666666664</v>
      </c>
      <c r="E34" s="269">
        <v>3466.1333333333328</v>
      </c>
      <c r="F34" s="269">
        <v>3361.6166666666663</v>
      </c>
      <c r="G34" s="269">
        <v>3303.2333333333327</v>
      </c>
      <c r="H34" s="269">
        <v>3629.0333333333328</v>
      </c>
      <c r="I34" s="269">
        <v>3687.4166666666661</v>
      </c>
      <c r="J34" s="269">
        <v>3791.9333333333329</v>
      </c>
      <c r="K34" s="268">
        <v>3582.9</v>
      </c>
      <c r="L34" s="268">
        <v>3420</v>
      </c>
      <c r="M34" s="268">
        <v>18.434280000000001</v>
      </c>
      <c r="N34" s="1"/>
      <c r="O34" s="1"/>
    </row>
    <row r="35" spans="1:15" ht="12.75" customHeight="1">
      <c r="A35" s="236">
        <v>26</v>
      </c>
      <c r="B35" s="278" t="s">
        <v>302</v>
      </c>
      <c r="C35" s="268">
        <v>2185.25</v>
      </c>
      <c r="D35" s="269">
        <v>2175.25</v>
      </c>
      <c r="E35" s="269">
        <v>2146.5</v>
      </c>
      <c r="F35" s="269">
        <v>2107.75</v>
      </c>
      <c r="G35" s="269">
        <v>2079</v>
      </c>
      <c r="H35" s="269">
        <v>2214</v>
      </c>
      <c r="I35" s="269">
        <v>2242.75</v>
      </c>
      <c r="J35" s="269">
        <v>2281.5</v>
      </c>
      <c r="K35" s="268">
        <v>2204</v>
      </c>
      <c r="L35" s="268">
        <v>2136.5</v>
      </c>
      <c r="M35" s="268">
        <v>4.2629999999999999</v>
      </c>
      <c r="N35" s="1"/>
      <c r="O35" s="1"/>
    </row>
    <row r="36" spans="1:15" ht="12.75" customHeight="1">
      <c r="A36" s="236">
        <v>27</v>
      </c>
      <c r="B36" s="278" t="s">
        <v>60</v>
      </c>
      <c r="C36" s="268">
        <v>500.55</v>
      </c>
      <c r="D36" s="269">
        <v>501.20000000000005</v>
      </c>
      <c r="E36" s="269">
        <v>497.30000000000007</v>
      </c>
      <c r="F36" s="269">
        <v>494.05</v>
      </c>
      <c r="G36" s="269">
        <v>490.15000000000003</v>
      </c>
      <c r="H36" s="269">
        <v>504.4500000000001</v>
      </c>
      <c r="I36" s="269">
        <v>508.35000000000008</v>
      </c>
      <c r="J36" s="269">
        <v>511.60000000000014</v>
      </c>
      <c r="K36" s="268">
        <v>505.1</v>
      </c>
      <c r="L36" s="268">
        <v>497.95</v>
      </c>
      <c r="M36" s="268">
        <v>9.9998799999999992</v>
      </c>
      <c r="N36" s="1"/>
      <c r="O36" s="1"/>
    </row>
    <row r="37" spans="1:15" ht="12.75" customHeight="1">
      <c r="A37" s="236">
        <v>28</v>
      </c>
      <c r="B37" s="278" t="s">
        <v>243</v>
      </c>
      <c r="C37" s="268">
        <v>4318.1499999999996</v>
      </c>
      <c r="D37" s="269">
        <v>4308.7</v>
      </c>
      <c r="E37" s="269">
        <v>4249.45</v>
      </c>
      <c r="F37" s="269">
        <v>4180.75</v>
      </c>
      <c r="G37" s="269">
        <v>4121.5</v>
      </c>
      <c r="H37" s="269">
        <v>4377.3999999999996</v>
      </c>
      <c r="I37" s="269">
        <v>4436.6499999999996</v>
      </c>
      <c r="J37" s="269">
        <v>4505.3499999999995</v>
      </c>
      <c r="K37" s="268">
        <v>4367.95</v>
      </c>
      <c r="L37" s="268">
        <v>4240</v>
      </c>
      <c r="M37" s="268">
        <v>3.5226099999999998</v>
      </c>
      <c r="N37" s="1"/>
      <c r="O37" s="1"/>
    </row>
    <row r="38" spans="1:15" ht="12.75" customHeight="1">
      <c r="A38" s="236">
        <v>29</v>
      </c>
      <c r="B38" s="278" t="s">
        <v>61</v>
      </c>
      <c r="C38" s="268">
        <v>716.45</v>
      </c>
      <c r="D38" s="269">
        <v>719.35</v>
      </c>
      <c r="E38" s="269">
        <v>704.80000000000007</v>
      </c>
      <c r="F38" s="269">
        <v>693.15000000000009</v>
      </c>
      <c r="G38" s="269">
        <v>678.60000000000014</v>
      </c>
      <c r="H38" s="269">
        <v>731</v>
      </c>
      <c r="I38" s="269">
        <v>745.55</v>
      </c>
      <c r="J38" s="269">
        <v>757.19999999999993</v>
      </c>
      <c r="K38" s="268">
        <v>733.9</v>
      </c>
      <c r="L38" s="268">
        <v>707.7</v>
      </c>
      <c r="M38" s="268">
        <v>131.70668000000001</v>
      </c>
      <c r="N38" s="1"/>
      <c r="O38" s="1"/>
    </row>
    <row r="39" spans="1:15" ht="12.75" customHeight="1">
      <c r="A39" s="236">
        <v>30</v>
      </c>
      <c r="B39" s="278" t="s">
        <v>62</v>
      </c>
      <c r="C39" s="268">
        <v>3545.9</v>
      </c>
      <c r="D39" s="269">
        <v>3541.6</v>
      </c>
      <c r="E39" s="269">
        <v>3509.2999999999997</v>
      </c>
      <c r="F39" s="269">
        <v>3472.7</v>
      </c>
      <c r="G39" s="269">
        <v>3440.3999999999996</v>
      </c>
      <c r="H39" s="269">
        <v>3578.2</v>
      </c>
      <c r="I39" s="269">
        <v>3610.5</v>
      </c>
      <c r="J39" s="269">
        <v>3647.1</v>
      </c>
      <c r="K39" s="268">
        <v>3573.9</v>
      </c>
      <c r="L39" s="268">
        <v>3505</v>
      </c>
      <c r="M39" s="268">
        <v>1.81128</v>
      </c>
      <c r="N39" s="1"/>
      <c r="O39" s="1"/>
    </row>
    <row r="40" spans="1:15" ht="12.75" customHeight="1">
      <c r="A40" s="236">
        <v>31</v>
      </c>
      <c r="B40" s="278" t="s">
        <v>65</v>
      </c>
      <c r="C40" s="268">
        <v>7202.5</v>
      </c>
      <c r="D40" s="269">
        <v>7220.0333333333328</v>
      </c>
      <c r="E40" s="269">
        <v>7142.5666666666657</v>
      </c>
      <c r="F40" s="269">
        <v>7082.6333333333332</v>
      </c>
      <c r="G40" s="269">
        <v>7005.1666666666661</v>
      </c>
      <c r="H40" s="269">
        <v>7279.9666666666653</v>
      </c>
      <c r="I40" s="269">
        <v>7357.4333333333325</v>
      </c>
      <c r="J40" s="269">
        <v>7417.366666666665</v>
      </c>
      <c r="K40" s="268">
        <v>7297.5</v>
      </c>
      <c r="L40" s="268">
        <v>7160.1</v>
      </c>
      <c r="M40" s="268">
        <v>8.69069</v>
      </c>
      <c r="N40" s="1"/>
      <c r="O40" s="1"/>
    </row>
    <row r="41" spans="1:15" ht="12.75" customHeight="1">
      <c r="A41" s="236">
        <v>32</v>
      </c>
      <c r="B41" s="278" t="s">
        <v>64</v>
      </c>
      <c r="C41" s="268">
        <v>1652.2</v>
      </c>
      <c r="D41" s="269">
        <v>1658.7833333333335</v>
      </c>
      <c r="E41" s="269">
        <v>1638.666666666667</v>
      </c>
      <c r="F41" s="269">
        <v>1625.1333333333334</v>
      </c>
      <c r="G41" s="269">
        <v>1605.0166666666669</v>
      </c>
      <c r="H41" s="269">
        <v>1672.3166666666671</v>
      </c>
      <c r="I41" s="269">
        <v>1692.4333333333334</v>
      </c>
      <c r="J41" s="269">
        <v>1705.9666666666672</v>
      </c>
      <c r="K41" s="268">
        <v>1678.9</v>
      </c>
      <c r="L41" s="268">
        <v>1645.25</v>
      </c>
      <c r="M41" s="268">
        <v>21.142659999999999</v>
      </c>
      <c r="N41" s="1"/>
      <c r="O41" s="1"/>
    </row>
    <row r="42" spans="1:15" ht="12.75" customHeight="1">
      <c r="A42" s="236">
        <v>33</v>
      </c>
      <c r="B42" s="278" t="s">
        <v>244</v>
      </c>
      <c r="C42" s="268">
        <v>6637</v>
      </c>
      <c r="D42" s="269">
        <v>6641.416666666667</v>
      </c>
      <c r="E42" s="269">
        <v>6545.5833333333339</v>
      </c>
      <c r="F42" s="269">
        <v>6454.166666666667</v>
      </c>
      <c r="G42" s="269">
        <v>6358.3333333333339</v>
      </c>
      <c r="H42" s="269">
        <v>6732.8333333333339</v>
      </c>
      <c r="I42" s="269">
        <v>6828.6666666666679</v>
      </c>
      <c r="J42" s="269">
        <v>6920.0833333333339</v>
      </c>
      <c r="K42" s="268">
        <v>6737.25</v>
      </c>
      <c r="L42" s="268">
        <v>6550</v>
      </c>
      <c r="M42" s="268">
        <v>0.89861000000000002</v>
      </c>
      <c r="N42" s="1"/>
      <c r="O42" s="1"/>
    </row>
    <row r="43" spans="1:15" ht="12.75" customHeight="1">
      <c r="A43" s="236">
        <v>34</v>
      </c>
      <c r="B43" s="278" t="s">
        <v>66</v>
      </c>
      <c r="C43" s="268">
        <v>1880.8</v>
      </c>
      <c r="D43" s="269">
        <v>1878.0666666666666</v>
      </c>
      <c r="E43" s="269">
        <v>1847.1833333333332</v>
      </c>
      <c r="F43" s="269">
        <v>1813.5666666666666</v>
      </c>
      <c r="G43" s="269">
        <v>1782.6833333333332</v>
      </c>
      <c r="H43" s="269">
        <v>1911.6833333333332</v>
      </c>
      <c r="I43" s="269">
        <v>1942.5666666666664</v>
      </c>
      <c r="J43" s="269">
        <v>1976.1833333333332</v>
      </c>
      <c r="K43" s="268">
        <v>1908.95</v>
      </c>
      <c r="L43" s="268">
        <v>1844.45</v>
      </c>
      <c r="M43" s="268">
        <v>4.3089300000000001</v>
      </c>
      <c r="N43" s="1"/>
      <c r="O43" s="1"/>
    </row>
    <row r="44" spans="1:15" ht="12.75" customHeight="1">
      <c r="A44" s="236">
        <v>35</v>
      </c>
      <c r="B44" s="278" t="s">
        <v>67</v>
      </c>
      <c r="C44" s="268">
        <v>253.8</v>
      </c>
      <c r="D44" s="269">
        <v>255.36666666666667</v>
      </c>
      <c r="E44" s="269">
        <v>249.93333333333334</v>
      </c>
      <c r="F44" s="269">
        <v>246.06666666666666</v>
      </c>
      <c r="G44" s="269">
        <v>240.63333333333333</v>
      </c>
      <c r="H44" s="269">
        <v>259.23333333333335</v>
      </c>
      <c r="I44" s="269">
        <v>264.66666666666674</v>
      </c>
      <c r="J44" s="269">
        <v>268.53333333333336</v>
      </c>
      <c r="K44" s="268">
        <v>260.8</v>
      </c>
      <c r="L44" s="268">
        <v>251.5</v>
      </c>
      <c r="M44" s="268">
        <v>96.794060000000002</v>
      </c>
      <c r="N44" s="1"/>
      <c r="O44" s="1"/>
    </row>
    <row r="45" spans="1:15" ht="12.75" customHeight="1">
      <c r="A45" s="236">
        <v>36</v>
      </c>
      <c r="B45" s="278" t="s">
        <v>68</v>
      </c>
      <c r="C45" s="268">
        <v>126.45</v>
      </c>
      <c r="D45" s="269">
        <v>126.23333333333333</v>
      </c>
      <c r="E45" s="269">
        <v>124.21666666666667</v>
      </c>
      <c r="F45" s="269">
        <v>121.98333333333333</v>
      </c>
      <c r="G45" s="269">
        <v>119.96666666666667</v>
      </c>
      <c r="H45" s="269">
        <v>128.46666666666667</v>
      </c>
      <c r="I45" s="269">
        <v>130.48333333333335</v>
      </c>
      <c r="J45" s="269">
        <v>132.71666666666667</v>
      </c>
      <c r="K45" s="268">
        <v>128.25</v>
      </c>
      <c r="L45" s="268">
        <v>124</v>
      </c>
      <c r="M45" s="268">
        <v>243.12344999999999</v>
      </c>
      <c r="N45" s="1"/>
      <c r="O45" s="1"/>
    </row>
    <row r="46" spans="1:15" ht="12.75" customHeight="1">
      <c r="A46" s="236">
        <v>37</v>
      </c>
      <c r="B46" s="278" t="s">
        <v>245</v>
      </c>
      <c r="C46" s="268">
        <v>46.1</v>
      </c>
      <c r="D46" s="269">
        <v>46.449999999999996</v>
      </c>
      <c r="E46" s="269">
        <v>45.649999999999991</v>
      </c>
      <c r="F46" s="269">
        <v>45.199999999999996</v>
      </c>
      <c r="G46" s="269">
        <v>44.399999999999991</v>
      </c>
      <c r="H46" s="269">
        <v>46.899999999999991</v>
      </c>
      <c r="I46" s="269">
        <v>47.699999999999989</v>
      </c>
      <c r="J46" s="269">
        <v>48.149999999999991</v>
      </c>
      <c r="K46" s="268">
        <v>47.25</v>
      </c>
      <c r="L46" s="268">
        <v>46</v>
      </c>
      <c r="M46" s="268">
        <v>26.69603</v>
      </c>
      <c r="N46" s="1"/>
      <c r="O46" s="1"/>
    </row>
    <row r="47" spans="1:15" ht="12.75" customHeight="1">
      <c r="A47" s="236">
        <v>38</v>
      </c>
      <c r="B47" s="278" t="s">
        <v>69</v>
      </c>
      <c r="C47" s="268">
        <v>1780.45</v>
      </c>
      <c r="D47" s="269">
        <v>1778.7333333333333</v>
      </c>
      <c r="E47" s="269">
        <v>1765.7166666666667</v>
      </c>
      <c r="F47" s="269">
        <v>1750.9833333333333</v>
      </c>
      <c r="G47" s="269">
        <v>1737.9666666666667</v>
      </c>
      <c r="H47" s="269">
        <v>1793.4666666666667</v>
      </c>
      <c r="I47" s="269">
        <v>1806.4833333333336</v>
      </c>
      <c r="J47" s="269">
        <v>1821.2166666666667</v>
      </c>
      <c r="K47" s="268">
        <v>1791.75</v>
      </c>
      <c r="L47" s="268">
        <v>1764</v>
      </c>
      <c r="M47" s="268">
        <v>2.78234</v>
      </c>
      <c r="N47" s="1"/>
      <c r="O47" s="1"/>
    </row>
    <row r="48" spans="1:15" ht="12.75" customHeight="1">
      <c r="A48" s="236">
        <v>39</v>
      </c>
      <c r="B48" s="278" t="s">
        <v>72</v>
      </c>
      <c r="C48" s="268">
        <v>628.70000000000005</v>
      </c>
      <c r="D48" s="269">
        <v>628.80000000000007</v>
      </c>
      <c r="E48" s="269">
        <v>622.10000000000014</v>
      </c>
      <c r="F48" s="269">
        <v>615.50000000000011</v>
      </c>
      <c r="G48" s="269">
        <v>608.80000000000018</v>
      </c>
      <c r="H48" s="269">
        <v>635.40000000000009</v>
      </c>
      <c r="I48" s="269">
        <v>642.10000000000014</v>
      </c>
      <c r="J48" s="269">
        <v>648.70000000000005</v>
      </c>
      <c r="K48" s="268">
        <v>635.5</v>
      </c>
      <c r="L48" s="268">
        <v>622.20000000000005</v>
      </c>
      <c r="M48" s="268">
        <v>9.5088799999999996</v>
      </c>
      <c r="N48" s="1"/>
      <c r="O48" s="1"/>
    </row>
    <row r="49" spans="1:15" ht="12.75" customHeight="1">
      <c r="A49" s="236">
        <v>40</v>
      </c>
      <c r="B49" s="278" t="s">
        <v>71</v>
      </c>
      <c r="C49" s="268">
        <v>99.15</v>
      </c>
      <c r="D49" s="269">
        <v>99.566666666666677</v>
      </c>
      <c r="E49" s="269">
        <v>98.183333333333351</v>
      </c>
      <c r="F49" s="269">
        <v>97.216666666666669</v>
      </c>
      <c r="G49" s="269">
        <v>95.833333333333343</v>
      </c>
      <c r="H49" s="269">
        <v>100.53333333333336</v>
      </c>
      <c r="I49" s="269">
        <v>101.91666666666669</v>
      </c>
      <c r="J49" s="269">
        <v>102.88333333333337</v>
      </c>
      <c r="K49" s="268">
        <v>100.95</v>
      </c>
      <c r="L49" s="268">
        <v>98.6</v>
      </c>
      <c r="M49" s="268">
        <v>248.92912000000001</v>
      </c>
      <c r="N49" s="1"/>
      <c r="O49" s="1"/>
    </row>
    <row r="50" spans="1:15" ht="12.75" customHeight="1">
      <c r="A50" s="236">
        <v>41</v>
      </c>
      <c r="B50" s="278" t="s">
        <v>73</v>
      </c>
      <c r="C50" s="268">
        <v>694.2</v>
      </c>
      <c r="D50" s="269">
        <v>695.85</v>
      </c>
      <c r="E50" s="269">
        <v>683.90000000000009</v>
      </c>
      <c r="F50" s="269">
        <v>673.6</v>
      </c>
      <c r="G50" s="269">
        <v>661.65000000000009</v>
      </c>
      <c r="H50" s="269">
        <v>706.15000000000009</v>
      </c>
      <c r="I50" s="269">
        <v>718.10000000000014</v>
      </c>
      <c r="J50" s="269">
        <v>728.40000000000009</v>
      </c>
      <c r="K50" s="268">
        <v>707.8</v>
      </c>
      <c r="L50" s="268">
        <v>685.55</v>
      </c>
      <c r="M50" s="268">
        <v>15.08897</v>
      </c>
      <c r="N50" s="1"/>
      <c r="O50" s="1"/>
    </row>
    <row r="51" spans="1:15" ht="12.75" customHeight="1">
      <c r="A51" s="236">
        <v>42</v>
      </c>
      <c r="B51" s="278" t="s">
        <v>76</v>
      </c>
      <c r="C51" s="268">
        <v>57.05</v>
      </c>
      <c r="D51" s="269">
        <v>56.65</v>
      </c>
      <c r="E51" s="269">
        <v>55.75</v>
      </c>
      <c r="F51" s="269">
        <v>54.45</v>
      </c>
      <c r="G51" s="269">
        <v>53.550000000000004</v>
      </c>
      <c r="H51" s="269">
        <v>57.949999999999996</v>
      </c>
      <c r="I51" s="269">
        <v>58.849999999999987</v>
      </c>
      <c r="J51" s="269">
        <v>60.149999999999991</v>
      </c>
      <c r="K51" s="268">
        <v>57.55</v>
      </c>
      <c r="L51" s="268">
        <v>55.35</v>
      </c>
      <c r="M51" s="268">
        <v>297.09269999999998</v>
      </c>
      <c r="N51" s="1"/>
      <c r="O51" s="1"/>
    </row>
    <row r="52" spans="1:15" ht="12.75" customHeight="1">
      <c r="A52" s="236">
        <v>43</v>
      </c>
      <c r="B52" s="278" t="s">
        <v>80</v>
      </c>
      <c r="C52" s="268">
        <v>306</v>
      </c>
      <c r="D52" s="269">
        <v>307.06666666666666</v>
      </c>
      <c r="E52" s="269">
        <v>304.13333333333333</v>
      </c>
      <c r="F52" s="269">
        <v>302.26666666666665</v>
      </c>
      <c r="G52" s="269">
        <v>299.33333333333331</v>
      </c>
      <c r="H52" s="269">
        <v>308.93333333333334</v>
      </c>
      <c r="I52" s="269">
        <v>311.86666666666662</v>
      </c>
      <c r="J52" s="269">
        <v>313.73333333333335</v>
      </c>
      <c r="K52" s="268">
        <v>310</v>
      </c>
      <c r="L52" s="268">
        <v>305.2</v>
      </c>
      <c r="M52" s="268">
        <v>22.25544</v>
      </c>
      <c r="N52" s="1"/>
      <c r="O52" s="1"/>
    </row>
    <row r="53" spans="1:15" ht="12.75" customHeight="1">
      <c r="A53" s="236">
        <v>44</v>
      </c>
      <c r="B53" s="278" t="s">
        <v>75</v>
      </c>
      <c r="C53" s="268">
        <v>761.45</v>
      </c>
      <c r="D53" s="269">
        <v>762.48333333333323</v>
      </c>
      <c r="E53" s="269">
        <v>753.96666666666647</v>
      </c>
      <c r="F53" s="269">
        <v>746.48333333333323</v>
      </c>
      <c r="G53" s="269">
        <v>737.96666666666647</v>
      </c>
      <c r="H53" s="269">
        <v>769.96666666666647</v>
      </c>
      <c r="I53" s="269">
        <v>778.48333333333312</v>
      </c>
      <c r="J53" s="269">
        <v>785.96666666666647</v>
      </c>
      <c r="K53" s="268">
        <v>771</v>
      </c>
      <c r="L53" s="268">
        <v>755</v>
      </c>
      <c r="M53" s="268">
        <v>55.469320000000003</v>
      </c>
      <c r="N53" s="1"/>
      <c r="O53" s="1"/>
    </row>
    <row r="54" spans="1:15" ht="12.75" customHeight="1">
      <c r="A54" s="236">
        <v>45</v>
      </c>
      <c r="B54" s="278" t="s">
        <v>77</v>
      </c>
      <c r="C54" s="268">
        <v>284.05</v>
      </c>
      <c r="D54" s="269">
        <v>282.86666666666667</v>
      </c>
      <c r="E54" s="269">
        <v>278.68333333333334</v>
      </c>
      <c r="F54" s="269">
        <v>273.31666666666666</v>
      </c>
      <c r="G54" s="269">
        <v>269.13333333333333</v>
      </c>
      <c r="H54" s="269">
        <v>288.23333333333335</v>
      </c>
      <c r="I54" s="269">
        <v>292.41666666666674</v>
      </c>
      <c r="J54" s="269">
        <v>297.78333333333336</v>
      </c>
      <c r="K54" s="268">
        <v>287.05</v>
      </c>
      <c r="L54" s="268">
        <v>277.5</v>
      </c>
      <c r="M54" s="268">
        <v>19.778590000000001</v>
      </c>
      <c r="N54" s="1"/>
      <c r="O54" s="1"/>
    </row>
    <row r="55" spans="1:15" ht="12.75" customHeight="1">
      <c r="A55" s="236">
        <v>46</v>
      </c>
      <c r="B55" s="278" t="s">
        <v>78</v>
      </c>
      <c r="C55" s="268">
        <v>15659.25</v>
      </c>
      <c r="D55" s="269">
        <v>15701.25</v>
      </c>
      <c r="E55" s="269">
        <v>15558</v>
      </c>
      <c r="F55" s="269">
        <v>15456.75</v>
      </c>
      <c r="G55" s="269">
        <v>15313.5</v>
      </c>
      <c r="H55" s="269">
        <v>15802.5</v>
      </c>
      <c r="I55" s="269">
        <v>15945.75</v>
      </c>
      <c r="J55" s="269">
        <v>16047</v>
      </c>
      <c r="K55" s="268">
        <v>15844.5</v>
      </c>
      <c r="L55" s="268">
        <v>15600</v>
      </c>
      <c r="M55" s="268">
        <v>0.18018000000000001</v>
      </c>
      <c r="N55" s="1"/>
      <c r="O55" s="1"/>
    </row>
    <row r="56" spans="1:15" ht="12.75" customHeight="1">
      <c r="A56" s="236">
        <v>47</v>
      </c>
      <c r="B56" s="278" t="s">
        <v>81</v>
      </c>
      <c r="C56" s="268">
        <v>3853.2</v>
      </c>
      <c r="D56" s="269">
        <v>3838.9333333333329</v>
      </c>
      <c r="E56" s="269">
        <v>3809.8666666666659</v>
      </c>
      <c r="F56" s="269">
        <v>3766.5333333333328</v>
      </c>
      <c r="G56" s="269">
        <v>3737.4666666666658</v>
      </c>
      <c r="H56" s="269">
        <v>3882.266666666666</v>
      </c>
      <c r="I56" s="269">
        <v>3911.3333333333326</v>
      </c>
      <c r="J56" s="269">
        <v>3954.6666666666661</v>
      </c>
      <c r="K56" s="268">
        <v>3868</v>
      </c>
      <c r="L56" s="268">
        <v>3795.6</v>
      </c>
      <c r="M56" s="268">
        <v>3.6491699999999998</v>
      </c>
      <c r="N56" s="1"/>
      <c r="O56" s="1"/>
    </row>
    <row r="57" spans="1:15" ht="12.75" customHeight="1">
      <c r="A57" s="236">
        <v>48</v>
      </c>
      <c r="B57" s="278" t="s">
        <v>82</v>
      </c>
      <c r="C57" s="268">
        <v>210</v>
      </c>
      <c r="D57" s="269">
        <v>210.48333333333335</v>
      </c>
      <c r="E57" s="269">
        <v>207.01666666666671</v>
      </c>
      <c r="F57" s="269">
        <v>204.03333333333336</v>
      </c>
      <c r="G57" s="269">
        <v>200.56666666666672</v>
      </c>
      <c r="H57" s="269">
        <v>213.4666666666667</v>
      </c>
      <c r="I57" s="269">
        <v>216.93333333333334</v>
      </c>
      <c r="J57" s="269">
        <v>219.91666666666669</v>
      </c>
      <c r="K57" s="268">
        <v>213.95</v>
      </c>
      <c r="L57" s="268">
        <v>207.5</v>
      </c>
      <c r="M57" s="268">
        <v>99.282679999999999</v>
      </c>
      <c r="N57" s="1"/>
      <c r="O57" s="1"/>
    </row>
    <row r="58" spans="1:15" ht="12.75" customHeight="1">
      <c r="A58" s="236">
        <v>49</v>
      </c>
      <c r="B58" s="278" t="s">
        <v>83</v>
      </c>
      <c r="C58" s="268">
        <v>719.85</v>
      </c>
      <c r="D58" s="269">
        <v>718.95000000000016</v>
      </c>
      <c r="E58" s="269">
        <v>707.95000000000027</v>
      </c>
      <c r="F58" s="269">
        <v>696.05000000000007</v>
      </c>
      <c r="G58" s="269">
        <v>685.05000000000018</v>
      </c>
      <c r="H58" s="269">
        <v>730.85000000000036</v>
      </c>
      <c r="I58" s="269">
        <v>741.85000000000014</v>
      </c>
      <c r="J58" s="269">
        <v>753.75000000000045</v>
      </c>
      <c r="K58" s="268">
        <v>729.95</v>
      </c>
      <c r="L58" s="268">
        <v>707.05</v>
      </c>
      <c r="M58" s="268">
        <v>11.160069999999999</v>
      </c>
      <c r="N58" s="1"/>
      <c r="O58" s="1"/>
    </row>
    <row r="59" spans="1:15" ht="12.75" customHeight="1">
      <c r="A59" s="236">
        <v>50</v>
      </c>
      <c r="B59" s="278" t="s">
        <v>84</v>
      </c>
      <c r="C59" s="268">
        <v>1097.1500000000001</v>
      </c>
      <c r="D59" s="269">
        <v>1100.8333333333335</v>
      </c>
      <c r="E59" s="269">
        <v>1083.9666666666669</v>
      </c>
      <c r="F59" s="269">
        <v>1070.7833333333335</v>
      </c>
      <c r="G59" s="269">
        <v>1053.916666666667</v>
      </c>
      <c r="H59" s="269">
        <v>1114.0166666666669</v>
      </c>
      <c r="I59" s="269">
        <v>1130.8833333333337</v>
      </c>
      <c r="J59" s="269">
        <v>1144.0666666666668</v>
      </c>
      <c r="K59" s="268">
        <v>1117.7</v>
      </c>
      <c r="L59" s="268">
        <v>1087.6500000000001</v>
      </c>
      <c r="M59" s="268">
        <v>34.505339999999997</v>
      </c>
      <c r="N59" s="1"/>
      <c r="O59" s="1"/>
    </row>
    <row r="60" spans="1:15" ht="12.75" customHeight="1">
      <c r="A60" s="236">
        <v>51</v>
      </c>
      <c r="B60" s="278" t="s">
        <v>830</v>
      </c>
      <c r="C60" s="268">
        <v>1711.1</v>
      </c>
      <c r="D60" s="269">
        <v>1720.0166666666667</v>
      </c>
      <c r="E60" s="269">
        <v>1696.0833333333333</v>
      </c>
      <c r="F60" s="269">
        <v>1681.0666666666666</v>
      </c>
      <c r="G60" s="269">
        <v>1657.1333333333332</v>
      </c>
      <c r="H60" s="269">
        <v>1735.0333333333333</v>
      </c>
      <c r="I60" s="269">
        <v>1758.9666666666667</v>
      </c>
      <c r="J60" s="269">
        <v>1773.9833333333333</v>
      </c>
      <c r="K60" s="268">
        <v>1743.95</v>
      </c>
      <c r="L60" s="268">
        <v>1705</v>
      </c>
      <c r="M60" s="268">
        <v>0.50248000000000004</v>
      </c>
      <c r="N60" s="1"/>
      <c r="O60" s="1"/>
    </row>
    <row r="61" spans="1:15" ht="12.75" customHeight="1">
      <c r="A61" s="236">
        <v>52</v>
      </c>
      <c r="B61" s="278" t="s">
        <v>85</v>
      </c>
      <c r="C61" s="268">
        <v>210.8</v>
      </c>
      <c r="D61" s="269">
        <v>211.03333333333333</v>
      </c>
      <c r="E61" s="269">
        <v>208.66666666666666</v>
      </c>
      <c r="F61" s="269">
        <v>206.53333333333333</v>
      </c>
      <c r="G61" s="269">
        <v>204.16666666666666</v>
      </c>
      <c r="H61" s="269">
        <v>213.16666666666666</v>
      </c>
      <c r="I61" s="269">
        <v>215.53333333333333</v>
      </c>
      <c r="J61" s="269">
        <v>217.66666666666666</v>
      </c>
      <c r="K61" s="268">
        <v>213.4</v>
      </c>
      <c r="L61" s="268">
        <v>208.9</v>
      </c>
      <c r="M61" s="268">
        <v>61.347059999999999</v>
      </c>
      <c r="N61" s="1"/>
      <c r="O61" s="1"/>
    </row>
    <row r="62" spans="1:15" ht="12.75" customHeight="1">
      <c r="A62" s="236">
        <v>53</v>
      </c>
      <c r="B62" s="278" t="s">
        <v>87</v>
      </c>
      <c r="C62" s="268">
        <v>3450.4</v>
      </c>
      <c r="D62" s="269">
        <v>3458.7333333333336</v>
      </c>
      <c r="E62" s="269">
        <v>3417.666666666667</v>
      </c>
      <c r="F62" s="269">
        <v>3384.9333333333334</v>
      </c>
      <c r="G62" s="269">
        <v>3343.8666666666668</v>
      </c>
      <c r="H62" s="269">
        <v>3491.4666666666672</v>
      </c>
      <c r="I62" s="269">
        <v>3532.5333333333338</v>
      </c>
      <c r="J62" s="269">
        <v>3565.2666666666673</v>
      </c>
      <c r="K62" s="268">
        <v>3499.8</v>
      </c>
      <c r="L62" s="268">
        <v>3426</v>
      </c>
      <c r="M62" s="268">
        <v>3.1129600000000002</v>
      </c>
      <c r="N62" s="1"/>
      <c r="O62" s="1"/>
    </row>
    <row r="63" spans="1:15" ht="12.75" customHeight="1">
      <c r="A63" s="236">
        <v>54</v>
      </c>
      <c r="B63" s="278" t="s">
        <v>88</v>
      </c>
      <c r="C63" s="268">
        <v>1585.15</v>
      </c>
      <c r="D63" s="269">
        <v>1582.2833333333335</v>
      </c>
      <c r="E63" s="269">
        <v>1566.7666666666671</v>
      </c>
      <c r="F63" s="269">
        <v>1548.3833333333337</v>
      </c>
      <c r="G63" s="269">
        <v>1532.8666666666672</v>
      </c>
      <c r="H63" s="269">
        <v>1600.666666666667</v>
      </c>
      <c r="I63" s="269">
        <v>1616.1833333333334</v>
      </c>
      <c r="J63" s="269">
        <v>1634.5666666666668</v>
      </c>
      <c r="K63" s="268">
        <v>1597.8</v>
      </c>
      <c r="L63" s="268">
        <v>1563.9</v>
      </c>
      <c r="M63" s="268">
        <v>1.69232</v>
      </c>
      <c r="N63" s="1"/>
      <c r="O63" s="1"/>
    </row>
    <row r="64" spans="1:15" ht="12.75" customHeight="1">
      <c r="A64" s="236">
        <v>55</v>
      </c>
      <c r="B64" s="278" t="s">
        <v>89</v>
      </c>
      <c r="C64" s="268">
        <v>686.6</v>
      </c>
      <c r="D64" s="269">
        <v>687.55000000000007</v>
      </c>
      <c r="E64" s="269">
        <v>680.65000000000009</v>
      </c>
      <c r="F64" s="269">
        <v>674.7</v>
      </c>
      <c r="G64" s="269">
        <v>667.80000000000007</v>
      </c>
      <c r="H64" s="269">
        <v>693.50000000000011</v>
      </c>
      <c r="I64" s="269">
        <v>700.4</v>
      </c>
      <c r="J64" s="269">
        <v>706.35000000000014</v>
      </c>
      <c r="K64" s="268">
        <v>694.45</v>
      </c>
      <c r="L64" s="268">
        <v>681.6</v>
      </c>
      <c r="M64" s="268">
        <v>10.54161</v>
      </c>
      <c r="N64" s="1"/>
      <c r="O64" s="1"/>
    </row>
    <row r="65" spans="1:15" ht="12.75" customHeight="1">
      <c r="A65" s="236">
        <v>56</v>
      </c>
      <c r="B65" s="278" t="s">
        <v>90</v>
      </c>
      <c r="C65" s="268">
        <v>982.25</v>
      </c>
      <c r="D65" s="269">
        <v>986.04999999999984</v>
      </c>
      <c r="E65" s="269">
        <v>967.24999999999966</v>
      </c>
      <c r="F65" s="269">
        <v>952.24999999999977</v>
      </c>
      <c r="G65" s="269">
        <v>933.44999999999959</v>
      </c>
      <c r="H65" s="269">
        <v>1001.0499999999997</v>
      </c>
      <c r="I65" s="269">
        <v>1019.8499999999999</v>
      </c>
      <c r="J65" s="269">
        <v>1034.8499999999999</v>
      </c>
      <c r="K65" s="268">
        <v>1004.85</v>
      </c>
      <c r="L65" s="268">
        <v>971.05</v>
      </c>
      <c r="M65" s="268">
        <v>5.0541</v>
      </c>
      <c r="N65" s="1"/>
      <c r="O65" s="1"/>
    </row>
    <row r="66" spans="1:15" ht="12.75" customHeight="1">
      <c r="A66" s="236">
        <v>57</v>
      </c>
      <c r="B66" s="278" t="s">
        <v>249</v>
      </c>
      <c r="C66" s="268">
        <v>406.75</v>
      </c>
      <c r="D66" s="269">
        <v>406.66666666666669</v>
      </c>
      <c r="E66" s="269">
        <v>400.68333333333339</v>
      </c>
      <c r="F66" s="269">
        <v>394.61666666666673</v>
      </c>
      <c r="G66" s="269">
        <v>388.63333333333344</v>
      </c>
      <c r="H66" s="269">
        <v>412.73333333333335</v>
      </c>
      <c r="I66" s="269">
        <v>418.71666666666658</v>
      </c>
      <c r="J66" s="269">
        <v>424.7833333333333</v>
      </c>
      <c r="K66" s="268">
        <v>412.65</v>
      </c>
      <c r="L66" s="268">
        <v>400.6</v>
      </c>
      <c r="M66" s="268">
        <v>17.940470000000001</v>
      </c>
      <c r="N66" s="1"/>
      <c r="O66" s="1"/>
    </row>
    <row r="67" spans="1:15" ht="12.75" customHeight="1">
      <c r="A67" s="236">
        <v>58</v>
      </c>
      <c r="B67" s="278" t="s">
        <v>92</v>
      </c>
      <c r="C67" s="268">
        <v>1177.4000000000001</v>
      </c>
      <c r="D67" s="269">
        <v>1180.8</v>
      </c>
      <c r="E67" s="269">
        <v>1171.5999999999999</v>
      </c>
      <c r="F67" s="269">
        <v>1165.8</v>
      </c>
      <c r="G67" s="269">
        <v>1156.5999999999999</v>
      </c>
      <c r="H67" s="269">
        <v>1186.5999999999999</v>
      </c>
      <c r="I67" s="269">
        <v>1195.8000000000002</v>
      </c>
      <c r="J67" s="269">
        <v>1201.5999999999999</v>
      </c>
      <c r="K67" s="268">
        <v>1190</v>
      </c>
      <c r="L67" s="268">
        <v>1175</v>
      </c>
      <c r="M67" s="268">
        <v>3.4439099999999998</v>
      </c>
      <c r="N67" s="1"/>
      <c r="O67" s="1"/>
    </row>
    <row r="68" spans="1:15" ht="12.75" customHeight="1">
      <c r="A68" s="236">
        <v>59</v>
      </c>
      <c r="B68" s="278" t="s">
        <v>97</v>
      </c>
      <c r="C68" s="268">
        <v>348.75</v>
      </c>
      <c r="D68" s="269">
        <v>349.45</v>
      </c>
      <c r="E68" s="269">
        <v>344.5</v>
      </c>
      <c r="F68" s="269">
        <v>340.25</v>
      </c>
      <c r="G68" s="269">
        <v>335.3</v>
      </c>
      <c r="H68" s="269">
        <v>353.7</v>
      </c>
      <c r="I68" s="269">
        <v>358.64999999999992</v>
      </c>
      <c r="J68" s="269">
        <v>362.9</v>
      </c>
      <c r="K68" s="268">
        <v>354.4</v>
      </c>
      <c r="L68" s="268">
        <v>345.2</v>
      </c>
      <c r="M68" s="268">
        <v>39.875120000000003</v>
      </c>
      <c r="N68" s="1"/>
      <c r="O68" s="1"/>
    </row>
    <row r="69" spans="1:15" ht="12.75" customHeight="1">
      <c r="A69" s="236">
        <v>60</v>
      </c>
      <c r="B69" s="278" t="s">
        <v>93</v>
      </c>
      <c r="C69" s="268">
        <v>564.04999999999995</v>
      </c>
      <c r="D69" s="269">
        <v>562.83333333333337</v>
      </c>
      <c r="E69" s="269">
        <v>557.16666666666674</v>
      </c>
      <c r="F69" s="269">
        <v>550.28333333333342</v>
      </c>
      <c r="G69" s="269">
        <v>544.61666666666679</v>
      </c>
      <c r="H69" s="269">
        <v>569.7166666666667</v>
      </c>
      <c r="I69" s="269">
        <v>575.38333333333344</v>
      </c>
      <c r="J69" s="269">
        <v>582.26666666666665</v>
      </c>
      <c r="K69" s="268">
        <v>568.5</v>
      </c>
      <c r="L69" s="268">
        <v>555.95000000000005</v>
      </c>
      <c r="M69" s="268">
        <v>15.51538</v>
      </c>
      <c r="N69" s="1"/>
      <c r="O69" s="1"/>
    </row>
    <row r="70" spans="1:15" ht="12.75" customHeight="1">
      <c r="A70" s="236">
        <v>61</v>
      </c>
      <c r="B70" s="278" t="s">
        <v>250</v>
      </c>
      <c r="C70" s="268">
        <v>1523</v>
      </c>
      <c r="D70" s="269">
        <v>1520.3333333333333</v>
      </c>
      <c r="E70" s="269">
        <v>1498.3166666666666</v>
      </c>
      <c r="F70" s="269">
        <v>1473.6333333333334</v>
      </c>
      <c r="G70" s="269">
        <v>1451.6166666666668</v>
      </c>
      <c r="H70" s="269">
        <v>1545.0166666666664</v>
      </c>
      <c r="I70" s="269">
        <v>1567.0333333333333</v>
      </c>
      <c r="J70" s="269">
        <v>1591.7166666666662</v>
      </c>
      <c r="K70" s="268">
        <v>1542.35</v>
      </c>
      <c r="L70" s="268">
        <v>1495.65</v>
      </c>
      <c r="M70" s="268">
        <v>1.30786</v>
      </c>
      <c r="N70" s="1"/>
      <c r="O70" s="1"/>
    </row>
    <row r="71" spans="1:15" ht="12.75" customHeight="1">
      <c r="A71" s="236">
        <v>62</v>
      </c>
      <c r="B71" s="278" t="s">
        <v>94</v>
      </c>
      <c r="C71" s="268">
        <v>2076.5500000000002</v>
      </c>
      <c r="D71" s="269">
        <v>2057.2166666666667</v>
      </c>
      <c r="E71" s="269">
        <v>2024.4333333333334</v>
      </c>
      <c r="F71" s="269">
        <v>1972.3166666666666</v>
      </c>
      <c r="G71" s="269">
        <v>1939.5333333333333</v>
      </c>
      <c r="H71" s="269">
        <v>2109.3333333333335</v>
      </c>
      <c r="I71" s="269">
        <v>2142.1166666666672</v>
      </c>
      <c r="J71" s="269">
        <v>2194.2333333333336</v>
      </c>
      <c r="K71" s="268">
        <v>2090</v>
      </c>
      <c r="L71" s="268">
        <v>2005.1</v>
      </c>
      <c r="M71" s="268">
        <v>6.8419299999999996</v>
      </c>
      <c r="N71" s="1"/>
      <c r="O71" s="1"/>
    </row>
    <row r="72" spans="1:15" ht="12.75" customHeight="1">
      <c r="A72" s="236">
        <v>63</v>
      </c>
      <c r="B72" s="278" t="s">
        <v>95</v>
      </c>
      <c r="C72" s="268">
        <v>3703.35</v>
      </c>
      <c r="D72" s="269">
        <v>3691.0333333333333</v>
      </c>
      <c r="E72" s="269">
        <v>3657.0666666666666</v>
      </c>
      <c r="F72" s="269">
        <v>3610.7833333333333</v>
      </c>
      <c r="G72" s="269">
        <v>3576.8166666666666</v>
      </c>
      <c r="H72" s="269">
        <v>3737.3166666666666</v>
      </c>
      <c r="I72" s="269">
        <v>3771.2833333333328</v>
      </c>
      <c r="J72" s="269">
        <v>3817.5666666666666</v>
      </c>
      <c r="K72" s="268">
        <v>3725</v>
      </c>
      <c r="L72" s="268">
        <v>3644.75</v>
      </c>
      <c r="M72" s="268">
        <v>4.5480099999999997</v>
      </c>
      <c r="N72" s="1"/>
      <c r="O72" s="1"/>
    </row>
    <row r="73" spans="1:15" ht="12.75" customHeight="1">
      <c r="A73" s="236">
        <v>64</v>
      </c>
      <c r="B73" s="278" t="s">
        <v>252</v>
      </c>
      <c r="C73" s="268">
        <v>4253</v>
      </c>
      <c r="D73" s="269">
        <v>4240.333333333333</v>
      </c>
      <c r="E73" s="269">
        <v>4172.6666666666661</v>
      </c>
      <c r="F73" s="269">
        <v>4092.333333333333</v>
      </c>
      <c r="G73" s="269">
        <v>4024.6666666666661</v>
      </c>
      <c r="H73" s="269">
        <v>4320.6666666666661</v>
      </c>
      <c r="I73" s="269">
        <v>4388.3333333333321</v>
      </c>
      <c r="J73" s="269">
        <v>4468.6666666666661</v>
      </c>
      <c r="K73" s="268">
        <v>4308</v>
      </c>
      <c r="L73" s="268">
        <v>4160</v>
      </c>
      <c r="M73" s="268">
        <v>3.44191</v>
      </c>
      <c r="N73" s="1"/>
      <c r="O73" s="1"/>
    </row>
    <row r="74" spans="1:15" ht="12.75" customHeight="1">
      <c r="A74" s="236">
        <v>65</v>
      </c>
      <c r="B74" s="278" t="s">
        <v>143</v>
      </c>
      <c r="C74" s="268">
        <v>2694.35</v>
      </c>
      <c r="D74" s="269">
        <v>2684.4333333333334</v>
      </c>
      <c r="E74" s="269">
        <v>2618.8666666666668</v>
      </c>
      <c r="F74" s="269">
        <v>2543.3833333333332</v>
      </c>
      <c r="G74" s="269">
        <v>2477.8166666666666</v>
      </c>
      <c r="H74" s="269">
        <v>2759.916666666667</v>
      </c>
      <c r="I74" s="269">
        <v>2825.4833333333336</v>
      </c>
      <c r="J74" s="269">
        <v>2900.9666666666672</v>
      </c>
      <c r="K74" s="268">
        <v>2750</v>
      </c>
      <c r="L74" s="268">
        <v>2608.9499999999998</v>
      </c>
      <c r="M74" s="268">
        <v>7.7555300000000003</v>
      </c>
      <c r="N74" s="1"/>
      <c r="O74" s="1"/>
    </row>
    <row r="75" spans="1:15" ht="12.75" customHeight="1">
      <c r="A75" s="236">
        <v>66</v>
      </c>
      <c r="B75" s="278" t="s">
        <v>98</v>
      </c>
      <c r="C75" s="268">
        <v>4269.7</v>
      </c>
      <c r="D75" s="269">
        <v>4248.2833333333338</v>
      </c>
      <c r="E75" s="269">
        <v>4199.5666666666675</v>
      </c>
      <c r="F75" s="269">
        <v>4129.4333333333334</v>
      </c>
      <c r="G75" s="269">
        <v>4080.7166666666672</v>
      </c>
      <c r="H75" s="269">
        <v>4318.4166666666679</v>
      </c>
      <c r="I75" s="269">
        <v>4367.1333333333332</v>
      </c>
      <c r="J75" s="269">
        <v>4437.2666666666682</v>
      </c>
      <c r="K75" s="268">
        <v>4297</v>
      </c>
      <c r="L75" s="268">
        <v>4178.1499999999996</v>
      </c>
      <c r="M75" s="268">
        <v>6.2664799999999996</v>
      </c>
      <c r="N75" s="1"/>
      <c r="O75" s="1"/>
    </row>
    <row r="76" spans="1:15" ht="12.75" customHeight="1">
      <c r="A76" s="236">
        <v>67</v>
      </c>
      <c r="B76" s="278" t="s">
        <v>99</v>
      </c>
      <c r="C76" s="268">
        <v>3628.3</v>
      </c>
      <c r="D76" s="269">
        <v>3607.6666666666665</v>
      </c>
      <c r="E76" s="269">
        <v>3549.6333333333332</v>
      </c>
      <c r="F76" s="269">
        <v>3470.9666666666667</v>
      </c>
      <c r="G76" s="269">
        <v>3412.9333333333334</v>
      </c>
      <c r="H76" s="269">
        <v>3686.333333333333</v>
      </c>
      <c r="I76" s="269">
        <v>3744.3666666666668</v>
      </c>
      <c r="J76" s="269">
        <v>3823.0333333333328</v>
      </c>
      <c r="K76" s="268">
        <v>3665.7</v>
      </c>
      <c r="L76" s="268">
        <v>3529</v>
      </c>
      <c r="M76" s="268">
        <v>6.7081400000000002</v>
      </c>
      <c r="N76" s="1"/>
      <c r="O76" s="1"/>
    </row>
    <row r="77" spans="1:15" ht="12.75" customHeight="1">
      <c r="A77" s="236">
        <v>68</v>
      </c>
      <c r="B77" s="278" t="s">
        <v>253</v>
      </c>
      <c r="C77" s="268">
        <v>499.7</v>
      </c>
      <c r="D77" s="269">
        <v>500.73333333333335</v>
      </c>
      <c r="E77" s="269">
        <v>493.9666666666667</v>
      </c>
      <c r="F77" s="269">
        <v>488.23333333333335</v>
      </c>
      <c r="G77" s="269">
        <v>481.4666666666667</v>
      </c>
      <c r="H77" s="269">
        <v>506.4666666666667</v>
      </c>
      <c r="I77" s="269">
        <v>513.23333333333335</v>
      </c>
      <c r="J77" s="269">
        <v>518.9666666666667</v>
      </c>
      <c r="K77" s="268">
        <v>507.5</v>
      </c>
      <c r="L77" s="268">
        <v>495</v>
      </c>
      <c r="M77" s="268">
        <v>1.3534600000000001</v>
      </c>
      <c r="N77" s="1"/>
      <c r="O77" s="1"/>
    </row>
    <row r="78" spans="1:15" ht="12.75" customHeight="1">
      <c r="A78" s="236">
        <v>69</v>
      </c>
      <c r="B78" s="278" t="s">
        <v>100</v>
      </c>
      <c r="C78" s="268">
        <v>2031.4</v>
      </c>
      <c r="D78" s="269">
        <v>2034.2833333333331</v>
      </c>
      <c r="E78" s="269">
        <v>1988.5666666666662</v>
      </c>
      <c r="F78" s="269">
        <v>1945.7333333333331</v>
      </c>
      <c r="G78" s="269">
        <v>1900.0166666666662</v>
      </c>
      <c r="H78" s="269">
        <v>2077.1166666666659</v>
      </c>
      <c r="I78" s="269">
        <v>2122.833333333333</v>
      </c>
      <c r="J78" s="269">
        <v>2165.6666666666661</v>
      </c>
      <c r="K78" s="268">
        <v>2080</v>
      </c>
      <c r="L78" s="268">
        <v>1991.45</v>
      </c>
      <c r="M78" s="268">
        <v>7.9886999999999997</v>
      </c>
      <c r="N78" s="1"/>
      <c r="O78" s="1"/>
    </row>
    <row r="79" spans="1:15" ht="12.75" customHeight="1">
      <c r="A79" s="236">
        <v>70</v>
      </c>
      <c r="B79" s="278" t="s">
        <v>101</v>
      </c>
      <c r="C79" s="268">
        <v>155.80000000000001</v>
      </c>
      <c r="D79" s="269">
        <v>156.00000000000003</v>
      </c>
      <c r="E79" s="269">
        <v>154.60000000000005</v>
      </c>
      <c r="F79" s="269">
        <v>153.40000000000003</v>
      </c>
      <c r="G79" s="269">
        <v>152.00000000000006</v>
      </c>
      <c r="H79" s="269">
        <v>157.20000000000005</v>
      </c>
      <c r="I79" s="269">
        <v>158.60000000000002</v>
      </c>
      <c r="J79" s="269">
        <v>159.80000000000004</v>
      </c>
      <c r="K79" s="268">
        <v>157.4</v>
      </c>
      <c r="L79" s="268">
        <v>154.80000000000001</v>
      </c>
      <c r="M79" s="268">
        <v>29.936889999999998</v>
      </c>
      <c r="N79" s="1"/>
      <c r="O79" s="1"/>
    </row>
    <row r="80" spans="1:15" ht="12.75" customHeight="1">
      <c r="A80" s="236">
        <v>71</v>
      </c>
      <c r="B80" s="278" t="s">
        <v>831</v>
      </c>
      <c r="C80" s="268">
        <v>1278.2</v>
      </c>
      <c r="D80" s="269">
        <v>1272.9333333333332</v>
      </c>
      <c r="E80" s="269">
        <v>1258.8666666666663</v>
      </c>
      <c r="F80" s="269">
        <v>1239.5333333333331</v>
      </c>
      <c r="G80" s="269">
        <v>1225.4666666666662</v>
      </c>
      <c r="H80" s="269">
        <v>1292.2666666666664</v>
      </c>
      <c r="I80" s="269">
        <v>1306.3333333333335</v>
      </c>
      <c r="J80" s="269">
        <v>1325.6666666666665</v>
      </c>
      <c r="K80" s="268">
        <v>1287</v>
      </c>
      <c r="L80" s="268">
        <v>1253.5999999999999</v>
      </c>
      <c r="M80" s="268">
        <v>3.4580700000000002</v>
      </c>
      <c r="N80" s="1"/>
      <c r="O80" s="1"/>
    </row>
    <row r="81" spans="1:15" ht="12.75" customHeight="1">
      <c r="A81" s="236">
        <v>72</v>
      </c>
      <c r="B81" s="278" t="s">
        <v>102</v>
      </c>
      <c r="C81" s="268">
        <v>111.85</v>
      </c>
      <c r="D81" s="269">
        <v>112.5</v>
      </c>
      <c r="E81" s="269">
        <v>110.9</v>
      </c>
      <c r="F81" s="269">
        <v>109.95</v>
      </c>
      <c r="G81" s="269">
        <v>108.35000000000001</v>
      </c>
      <c r="H81" s="269">
        <v>113.45</v>
      </c>
      <c r="I81" s="269">
        <v>115.05</v>
      </c>
      <c r="J81" s="269">
        <v>116</v>
      </c>
      <c r="K81" s="268">
        <v>114.1</v>
      </c>
      <c r="L81" s="268">
        <v>111.55</v>
      </c>
      <c r="M81" s="268">
        <v>101.17759</v>
      </c>
      <c r="N81" s="1"/>
      <c r="O81" s="1"/>
    </row>
    <row r="82" spans="1:15" ht="12.75" customHeight="1">
      <c r="A82" s="236">
        <v>73</v>
      </c>
      <c r="B82" s="278" t="s">
        <v>255</v>
      </c>
      <c r="C82" s="268">
        <v>258.39999999999998</v>
      </c>
      <c r="D82" s="269">
        <v>258.25</v>
      </c>
      <c r="E82" s="269">
        <v>255.2</v>
      </c>
      <c r="F82" s="269">
        <v>252</v>
      </c>
      <c r="G82" s="269">
        <v>248.95</v>
      </c>
      <c r="H82" s="269">
        <v>261.45</v>
      </c>
      <c r="I82" s="269">
        <v>264.49999999999994</v>
      </c>
      <c r="J82" s="269">
        <v>267.7</v>
      </c>
      <c r="K82" s="268">
        <v>261.3</v>
      </c>
      <c r="L82" s="268">
        <v>255.05</v>
      </c>
      <c r="M82" s="268">
        <v>13.931570000000001</v>
      </c>
      <c r="N82" s="1"/>
      <c r="O82" s="1"/>
    </row>
    <row r="83" spans="1:15" ht="12.75" customHeight="1">
      <c r="A83" s="236">
        <v>74</v>
      </c>
      <c r="B83" s="278" t="s">
        <v>103</v>
      </c>
      <c r="C83" s="268">
        <v>85.7</v>
      </c>
      <c r="D83" s="269">
        <v>85.483333333333334</v>
      </c>
      <c r="E83" s="269">
        <v>84.666666666666671</v>
      </c>
      <c r="F83" s="269">
        <v>83.63333333333334</v>
      </c>
      <c r="G83" s="269">
        <v>82.816666666666677</v>
      </c>
      <c r="H83" s="269">
        <v>86.516666666666666</v>
      </c>
      <c r="I83" s="269">
        <v>87.333333333333329</v>
      </c>
      <c r="J83" s="269">
        <v>88.36666666666666</v>
      </c>
      <c r="K83" s="268">
        <v>86.3</v>
      </c>
      <c r="L83" s="268">
        <v>84.45</v>
      </c>
      <c r="M83" s="268">
        <v>120.68828999999999</v>
      </c>
      <c r="N83" s="1"/>
      <c r="O83" s="1"/>
    </row>
    <row r="84" spans="1:15" ht="12.75" customHeight="1">
      <c r="A84" s="236">
        <v>75</v>
      </c>
      <c r="B84" s="278" t="s">
        <v>256</v>
      </c>
      <c r="C84" s="268">
        <v>2051.0500000000002</v>
      </c>
      <c r="D84" s="269">
        <v>2064.6333333333332</v>
      </c>
      <c r="E84" s="269">
        <v>2029.2666666666664</v>
      </c>
      <c r="F84" s="269">
        <v>2007.4833333333331</v>
      </c>
      <c r="G84" s="269">
        <v>1972.1166666666663</v>
      </c>
      <c r="H84" s="269">
        <v>2086.4166666666665</v>
      </c>
      <c r="I84" s="269">
        <v>2121.7833333333333</v>
      </c>
      <c r="J84" s="269">
        <v>2143.5666666666666</v>
      </c>
      <c r="K84" s="268">
        <v>2100</v>
      </c>
      <c r="L84" s="268">
        <v>2042.85</v>
      </c>
      <c r="M84" s="268">
        <v>2.3503599999999998</v>
      </c>
      <c r="N84" s="1"/>
      <c r="O84" s="1"/>
    </row>
    <row r="85" spans="1:15" ht="12.75" customHeight="1">
      <c r="A85" s="236">
        <v>76</v>
      </c>
      <c r="B85" s="278" t="s">
        <v>104</v>
      </c>
      <c r="C85" s="268">
        <v>382.75</v>
      </c>
      <c r="D85" s="269">
        <v>379.61666666666662</v>
      </c>
      <c r="E85" s="269">
        <v>371.13333333333321</v>
      </c>
      <c r="F85" s="269">
        <v>359.51666666666659</v>
      </c>
      <c r="G85" s="269">
        <v>351.03333333333319</v>
      </c>
      <c r="H85" s="269">
        <v>391.23333333333323</v>
      </c>
      <c r="I85" s="269">
        <v>399.7166666666667</v>
      </c>
      <c r="J85" s="269">
        <v>411.33333333333326</v>
      </c>
      <c r="K85" s="268">
        <v>388.1</v>
      </c>
      <c r="L85" s="268">
        <v>368</v>
      </c>
      <c r="M85" s="268">
        <v>10.57624</v>
      </c>
      <c r="N85" s="1"/>
      <c r="O85" s="1"/>
    </row>
    <row r="86" spans="1:15" ht="12.75" customHeight="1">
      <c r="A86" s="236">
        <v>77</v>
      </c>
      <c r="B86" s="278" t="s">
        <v>107</v>
      </c>
      <c r="C86" s="268">
        <v>885.05</v>
      </c>
      <c r="D86" s="269">
        <v>885</v>
      </c>
      <c r="E86" s="269">
        <v>875.65</v>
      </c>
      <c r="F86" s="269">
        <v>866.25</v>
      </c>
      <c r="G86" s="269">
        <v>856.9</v>
      </c>
      <c r="H86" s="269">
        <v>894.4</v>
      </c>
      <c r="I86" s="269">
        <v>903.74999999999989</v>
      </c>
      <c r="J86" s="269">
        <v>913.15</v>
      </c>
      <c r="K86" s="268">
        <v>894.35</v>
      </c>
      <c r="L86" s="268">
        <v>875.6</v>
      </c>
      <c r="M86" s="268">
        <v>9.2356300000000005</v>
      </c>
      <c r="N86" s="1"/>
      <c r="O86" s="1"/>
    </row>
    <row r="87" spans="1:15" ht="12.75" customHeight="1">
      <c r="A87" s="236">
        <v>78</v>
      </c>
      <c r="B87" s="278" t="s">
        <v>108</v>
      </c>
      <c r="C87" s="268">
        <v>1155.25</v>
      </c>
      <c r="D87" s="269">
        <v>1159.3833333333334</v>
      </c>
      <c r="E87" s="269">
        <v>1138.7666666666669</v>
      </c>
      <c r="F87" s="269">
        <v>1122.2833333333335</v>
      </c>
      <c r="G87" s="269">
        <v>1101.666666666667</v>
      </c>
      <c r="H87" s="269">
        <v>1175.8666666666668</v>
      </c>
      <c r="I87" s="269">
        <v>1196.4833333333331</v>
      </c>
      <c r="J87" s="269">
        <v>1212.9666666666667</v>
      </c>
      <c r="K87" s="268">
        <v>1180</v>
      </c>
      <c r="L87" s="268">
        <v>1142.9000000000001</v>
      </c>
      <c r="M87" s="268">
        <v>7.6629800000000001</v>
      </c>
      <c r="N87" s="1"/>
      <c r="O87" s="1"/>
    </row>
    <row r="88" spans="1:15" ht="12.75" customHeight="1">
      <c r="A88" s="236">
        <v>79</v>
      </c>
      <c r="B88" s="278" t="s">
        <v>110</v>
      </c>
      <c r="C88" s="268">
        <v>1669.15</v>
      </c>
      <c r="D88" s="269">
        <v>1670.3999999999999</v>
      </c>
      <c r="E88" s="269">
        <v>1653.0499999999997</v>
      </c>
      <c r="F88" s="269">
        <v>1636.9499999999998</v>
      </c>
      <c r="G88" s="269">
        <v>1619.5999999999997</v>
      </c>
      <c r="H88" s="269">
        <v>1686.4999999999998</v>
      </c>
      <c r="I88" s="269">
        <v>1703.8499999999997</v>
      </c>
      <c r="J88" s="269">
        <v>1719.9499999999998</v>
      </c>
      <c r="K88" s="268">
        <v>1687.75</v>
      </c>
      <c r="L88" s="268">
        <v>1654.3</v>
      </c>
      <c r="M88" s="268">
        <v>5.4811899999999998</v>
      </c>
      <c r="N88" s="1"/>
      <c r="O88" s="1"/>
    </row>
    <row r="89" spans="1:15" ht="12.75" customHeight="1">
      <c r="A89" s="236">
        <v>80</v>
      </c>
      <c r="B89" s="278" t="s">
        <v>111</v>
      </c>
      <c r="C89" s="268">
        <v>506.85</v>
      </c>
      <c r="D89" s="269">
        <v>511.40000000000003</v>
      </c>
      <c r="E89" s="269">
        <v>500.45000000000005</v>
      </c>
      <c r="F89" s="269">
        <v>494.05</v>
      </c>
      <c r="G89" s="269">
        <v>483.1</v>
      </c>
      <c r="H89" s="269">
        <v>517.80000000000007</v>
      </c>
      <c r="I89" s="269">
        <v>528.75</v>
      </c>
      <c r="J89" s="269">
        <v>535.15000000000009</v>
      </c>
      <c r="K89" s="268">
        <v>522.35</v>
      </c>
      <c r="L89" s="268">
        <v>505</v>
      </c>
      <c r="M89" s="268">
        <v>10.82372</v>
      </c>
      <c r="N89" s="1"/>
      <c r="O89" s="1"/>
    </row>
    <row r="90" spans="1:15" ht="12.75" customHeight="1">
      <c r="A90" s="236">
        <v>81</v>
      </c>
      <c r="B90" s="278" t="s">
        <v>259</v>
      </c>
      <c r="C90" s="268">
        <v>227.8</v>
      </c>
      <c r="D90" s="269">
        <v>228.26666666666665</v>
      </c>
      <c r="E90" s="269">
        <v>225.5333333333333</v>
      </c>
      <c r="F90" s="269">
        <v>223.26666666666665</v>
      </c>
      <c r="G90" s="269">
        <v>220.5333333333333</v>
      </c>
      <c r="H90" s="269">
        <v>230.5333333333333</v>
      </c>
      <c r="I90" s="269">
        <v>233.26666666666665</v>
      </c>
      <c r="J90" s="269">
        <v>235.5333333333333</v>
      </c>
      <c r="K90" s="268">
        <v>231</v>
      </c>
      <c r="L90" s="268">
        <v>226</v>
      </c>
      <c r="M90" s="268">
        <v>4.4512900000000002</v>
      </c>
      <c r="N90" s="1"/>
      <c r="O90" s="1"/>
    </row>
    <row r="91" spans="1:15" ht="12.75" customHeight="1">
      <c r="A91" s="236">
        <v>82</v>
      </c>
      <c r="B91" s="278" t="s">
        <v>113</v>
      </c>
      <c r="C91" s="268">
        <v>920.8</v>
      </c>
      <c r="D91" s="269">
        <v>919.86666666666667</v>
      </c>
      <c r="E91" s="269">
        <v>912.7833333333333</v>
      </c>
      <c r="F91" s="269">
        <v>904.76666666666665</v>
      </c>
      <c r="G91" s="269">
        <v>897.68333333333328</v>
      </c>
      <c r="H91" s="269">
        <v>927.88333333333333</v>
      </c>
      <c r="I91" s="269">
        <v>934.96666666666658</v>
      </c>
      <c r="J91" s="269">
        <v>942.98333333333335</v>
      </c>
      <c r="K91" s="268">
        <v>926.95</v>
      </c>
      <c r="L91" s="268">
        <v>911.85</v>
      </c>
      <c r="M91" s="268">
        <v>41.54139</v>
      </c>
      <c r="N91" s="1"/>
      <c r="O91" s="1"/>
    </row>
    <row r="92" spans="1:15" ht="12.75" customHeight="1">
      <c r="A92" s="236">
        <v>83</v>
      </c>
      <c r="B92" s="278" t="s">
        <v>115</v>
      </c>
      <c r="C92" s="268">
        <v>1859.6</v>
      </c>
      <c r="D92" s="269">
        <v>1854.6833333333334</v>
      </c>
      <c r="E92" s="269">
        <v>1835.9166666666667</v>
      </c>
      <c r="F92" s="269">
        <v>1812.2333333333333</v>
      </c>
      <c r="G92" s="269">
        <v>1793.4666666666667</v>
      </c>
      <c r="H92" s="269">
        <v>1878.3666666666668</v>
      </c>
      <c r="I92" s="269">
        <v>1897.1333333333332</v>
      </c>
      <c r="J92" s="269">
        <v>1920.8166666666668</v>
      </c>
      <c r="K92" s="268">
        <v>1873.45</v>
      </c>
      <c r="L92" s="268">
        <v>1831</v>
      </c>
      <c r="M92" s="268">
        <v>1.9797499999999999</v>
      </c>
      <c r="N92" s="1"/>
      <c r="O92" s="1"/>
    </row>
    <row r="93" spans="1:15" ht="12.75" customHeight="1">
      <c r="A93" s="236">
        <v>84</v>
      </c>
      <c r="B93" s="278" t="s">
        <v>116</v>
      </c>
      <c r="C93" s="268">
        <v>1389.55</v>
      </c>
      <c r="D93" s="269">
        <v>1395.3499999999997</v>
      </c>
      <c r="E93" s="269">
        <v>1380.0999999999995</v>
      </c>
      <c r="F93" s="269">
        <v>1370.6499999999999</v>
      </c>
      <c r="G93" s="269">
        <v>1355.3999999999996</v>
      </c>
      <c r="H93" s="269">
        <v>1404.7999999999993</v>
      </c>
      <c r="I93" s="269">
        <v>1420.0499999999997</v>
      </c>
      <c r="J93" s="269">
        <v>1429.4999999999991</v>
      </c>
      <c r="K93" s="268">
        <v>1410.6</v>
      </c>
      <c r="L93" s="268">
        <v>1385.9</v>
      </c>
      <c r="M93" s="268">
        <v>59.080660000000002</v>
      </c>
      <c r="N93" s="1"/>
      <c r="O93" s="1"/>
    </row>
    <row r="94" spans="1:15" ht="12.75" customHeight="1">
      <c r="A94" s="236">
        <v>85</v>
      </c>
      <c r="B94" s="278" t="s">
        <v>117</v>
      </c>
      <c r="C94" s="268">
        <v>514.45000000000005</v>
      </c>
      <c r="D94" s="269">
        <v>514.9</v>
      </c>
      <c r="E94" s="269">
        <v>509.54999999999995</v>
      </c>
      <c r="F94" s="269">
        <v>504.65</v>
      </c>
      <c r="G94" s="269">
        <v>499.29999999999995</v>
      </c>
      <c r="H94" s="269">
        <v>519.79999999999995</v>
      </c>
      <c r="I94" s="269">
        <v>525.15000000000009</v>
      </c>
      <c r="J94" s="269">
        <v>530.04999999999995</v>
      </c>
      <c r="K94" s="268">
        <v>520.25</v>
      </c>
      <c r="L94" s="268">
        <v>510</v>
      </c>
      <c r="M94" s="268">
        <v>35.645539999999997</v>
      </c>
      <c r="N94" s="1"/>
      <c r="O94" s="1"/>
    </row>
    <row r="95" spans="1:15" ht="12.75" customHeight="1">
      <c r="A95" s="236">
        <v>86</v>
      </c>
      <c r="B95" s="278" t="s">
        <v>112</v>
      </c>
      <c r="C95" s="268">
        <v>1319.3</v>
      </c>
      <c r="D95" s="269">
        <v>1313.6833333333334</v>
      </c>
      <c r="E95" s="269">
        <v>1301.6666666666667</v>
      </c>
      <c r="F95" s="269">
        <v>1284.0333333333333</v>
      </c>
      <c r="G95" s="269">
        <v>1272.0166666666667</v>
      </c>
      <c r="H95" s="269">
        <v>1331.3166666666668</v>
      </c>
      <c r="I95" s="269">
        <v>1343.3333333333333</v>
      </c>
      <c r="J95" s="269">
        <v>1360.9666666666669</v>
      </c>
      <c r="K95" s="268">
        <v>1325.7</v>
      </c>
      <c r="L95" s="268">
        <v>1296.05</v>
      </c>
      <c r="M95" s="268">
        <v>7.1949500000000004</v>
      </c>
      <c r="N95" s="1"/>
      <c r="O95" s="1"/>
    </row>
    <row r="96" spans="1:15" ht="12.75" customHeight="1">
      <c r="A96" s="236">
        <v>87</v>
      </c>
      <c r="B96" s="278" t="s">
        <v>118</v>
      </c>
      <c r="C96" s="268">
        <v>2591.35</v>
      </c>
      <c r="D96" s="269">
        <v>2597.15</v>
      </c>
      <c r="E96" s="269">
        <v>2569.3000000000002</v>
      </c>
      <c r="F96" s="269">
        <v>2547.25</v>
      </c>
      <c r="G96" s="269">
        <v>2519.4</v>
      </c>
      <c r="H96" s="269">
        <v>2619.2000000000003</v>
      </c>
      <c r="I96" s="269">
        <v>2647.0499999999997</v>
      </c>
      <c r="J96" s="269">
        <v>2669.1000000000004</v>
      </c>
      <c r="K96" s="268">
        <v>2625</v>
      </c>
      <c r="L96" s="268">
        <v>2575.1</v>
      </c>
      <c r="M96" s="268">
        <v>9.2339099999999998</v>
      </c>
      <c r="N96" s="1"/>
      <c r="O96" s="1"/>
    </row>
    <row r="97" spans="1:15" ht="12.75" customHeight="1">
      <c r="A97" s="236">
        <v>88</v>
      </c>
      <c r="B97" s="278" t="s">
        <v>120</v>
      </c>
      <c r="C97" s="268">
        <v>360.75</v>
      </c>
      <c r="D97" s="269">
        <v>363.88333333333338</v>
      </c>
      <c r="E97" s="269">
        <v>355.66666666666674</v>
      </c>
      <c r="F97" s="269">
        <v>350.58333333333337</v>
      </c>
      <c r="G97" s="269">
        <v>342.36666666666673</v>
      </c>
      <c r="H97" s="269">
        <v>368.96666666666675</v>
      </c>
      <c r="I97" s="269">
        <v>377.18333333333334</v>
      </c>
      <c r="J97" s="269">
        <v>382.26666666666677</v>
      </c>
      <c r="K97" s="268">
        <v>372.1</v>
      </c>
      <c r="L97" s="268">
        <v>358.8</v>
      </c>
      <c r="M97" s="268">
        <v>107.51443999999999</v>
      </c>
      <c r="N97" s="1"/>
      <c r="O97" s="1"/>
    </row>
    <row r="98" spans="1:15" ht="12.75" customHeight="1">
      <c r="A98" s="236">
        <v>89</v>
      </c>
      <c r="B98" s="278" t="s">
        <v>260</v>
      </c>
      <c r="C98" s="268">
        <v>2290.1999999999998</v>
      </c>
      <c r="D98" s="269">
        <v>2282.75</v>
      </c>
      <c r="E98" s="269">
        <v>2248.5</v>
      </c>
      <c r="F98" s="269">
        <v>2206.8000000000002</v>
      </c>
      <c r="G98" s="269">
        <v>2172.5500000000002</v>
      </c>
      <c r="H98" s="269">
        <v>2324.4499999999998</v>
      </c>
      <c r="I98" s="269">
        <v>2358.6999999999998</v>
      </c>
      <c r="J98" s="269">
        <v>2400.3999999999996</v>
      </c>
      <c r="K98" s="268">
        <v>2317</v>
      </c>
      <c r="L98" s="268">
        <v>2241.0500000000002</v>
      </c>
      <c r="M98" s="268">
        <v>6.7146400000000002</v>
      </c>
      <c r="N98" s="1"/>
      <c r="O98" s="1"/>
    </row>
    <row r="99" spans="1:15" ht="12.75" customHeight="1">
      <c r="A99" s="236">
        <v>90</v>
      </c>
      <c r="B99" s="278" t="s">
        <v>121</v>
      </c>
      <c r="C99" s="268">
        <v>219</v>
      </c>
      <c r="D99" s="269">
        <v>219.6</v>
      </c>
      <c r="E99" s="269">
        <v>217.2</v>
      </c>
      <c r="F99" s="269">
        <v>215.4</v>
      </c>
      <c r="G99" s="269">
        <v>213</v>
      </c>
      <c r="H99" s="269">
        <v>221.39999999999998</v>
      </c>
      <c r="I99" s="269">
        <v>223.8</v>
      </c>
      <c r="J99" s="269">
        <v>225.59999999999997</v>
      </c>
      <c r="K99" s="268">
        <v>222</v>
      </c>
      <c r="L99" s="268">
        <v>217.8</v>
      </c>
      <c r="M99" s="268">
        <v>26.572700000000001</v>
      </c>
      <c r="N99" s="1"/>
      <c r="O99" s="1"/>
    </row>
    <row r="100" spans="1:15" ht="12.75" customHeight="1">
      <c r="A100" s="236">
        <v>91</v>
      </c>
      <c r="B100" s="278" t="s">
        <v>122</v>
      </c>
      <c r="C100" s="268">
        <v>2702.1</v>
      </c>
      <c r="D100" s="269">
        <v>2687.6333333333337</v>
      </c>
      <c r="E100" s="269">
        <v>2666.5166666666673</v>
      </c>
      <c r="F100" s="269">
        <v>2630.9333333333338</v>
      </c>
      <c r="G100" s="269">
        <v>2609.8166666666675</v>
      </c>
      <c r="H100" s="269">
        <v>2723.2166666666672</v>
      </c>
      <c r="I100" s="269">
        <v>2744.333333333333</v>
      </c>
      <c r="J100" s="269">
        <v>2779.916666666667</v>
      </c>
      <c r="K100" s="268">
        <v>2708.75</v>
      </c>
      <c r="L100" s="268">
        <v>2652.05</v>
      </c>
      <c r="M100" s="268">
        <v>15.26197</v>
      </c>
      <c r="N100" s="1"/>
      <c r="O100" s="1"/>
    </row>
    <row r="101" spans="1:15" ht="12.75" customHeight="1">
      <c r="A101" s="236">
        <v>92</v>
      </c>
      <c r="B101" s="278" t="s">
        <v>261</v>
      </c>
      <c r="C101" s="268">
        <v>266.10000000000002</v>
      </c>
      <c r="D101" s="269">
        <v>267.41666666666669</v>
      </c>
      <c r="E101" s="269">
        <v>261.33333333333337</v>
      </c>
      <c r="F101" s="269">
        <v>256.56666666666666</v>
      </c>
      <c r="G101" s="269">
        <v>250.48333333333335</v>
      </c>
      <c r="H101" s="269">
        <v>272.18333333333339</v>
      </c>
      <c r="I101" s="269">
        <v>278.26666666666677</v>
      </c>
      <c r="J101" s="269">
        <v>283.03333333333342</v>
      </c>
      <c r="K101" s="268">
        <v>273.5</v>
      </c>
      <c r="L101" s="268">
        <v>262.64999999999998</v>
      </c>
      <c r="M101" s="268">
        <v>3.0823800000000001</v>
      </c>
      <c r="N101" s="1"/>
      <c r="O101" s="1"/>
    </row>
    <row r="102" spans="1:15" ht="12.75" customHeight="1">
      <c r="A102" s="236">
        <v>93</v>
      </c>
      <c r="B102" s="278" t="s">
        <v>380</v>
      </c>
      <c r="C102" s="268">
        <v>39233.949999999997</v>
      </c>
      <c r="D102" s="269">
        <v>39465.98333333333</v>
      </c>
      <c r="E102" s="269">
        <v>38941.96666666666</v>
      </c>
      <c r="F102" s="269">
        <v>38649.98333333333</v>
      </c>
      <c r="G102" s="269">
        <v>38125.96666666666</v>
      </c>
      <c r="H102" s="269">
        <v>39757.96666666666</v>
      </c>
      <c r="I102" s="269">
        <v>40281.983333333337</v>
      </c>
      <c r="J102" s="269">
        <v>40573.96666666666</v>
      </c>
      <c r="K102" s="268">
        <v>39990</v>
      </c>
      <c r="L102" s="268">
        <v>39174</v>
      </c>
      <c r="M102" s="268">
        <v>4.4600000000000001E-2</v>
      </c>
      <c r="N102" s="1"/>
      <c r="O102" s="1"/>
    </row>
    <row r="103" spans="1:15" ht="12.75" customHeight="1">
      <c r="A103" s="236">
        <v>94</v>
      </c>
      <c r="B103" s="278" t="s">
        <v>114</v>
      </c>
      <c r="C103" s="268">
        <v>2244.0500000000002</v>
      </c>
      <c r="D103" s="269">
        <v>2253.1333333333332</v>
      </c>
      <c r="E103" s="269">
        <v>2228.1666666666665</v>
      </c>
      <c r="F103" s="269">
        <v>2212.2833333333333</v>
      </c>
      <c r="G103" s="269">
        <v>2187.3166666666666</v>
      </c>
      <c r="H103" s="269">
        <v>2269.0166666666664</v>
      </c>
      <c r="I103" s="269">
        <v>2293.9833333333336</v>
      </c>
      <c r="J103" s="269">
        <v>2309.8666666666663</v>
      </c>
      <c r="K103" s="268">
        <v>2278.1</v>
      </c>
      <c r="L103" s="268">
        <v>2237.25</v>
      </c>
      <c r="M103" s="268">
        <v>28.09685</v>
      </c>
      <c r="N103" s="1"/>
      <c r="O103" s="1"/>
    </row>
    <row r="104" spans="1:15" ht="12.75" customHeight="1">
      <c r="A104" s="236">
        <v>95</v>
      </c>
      <c r="B104" s="278" t="s">
        <v>124</v>
      </c>
      <c r="C104" s="268">
        <v>849.5</v>
      </c>
      <c r="D104" s="269">
        <v>852.25</v>
      </c>
      <c r="E104" s="269">
        <v>841.25</v>
      </c>
      <c r="F104" s="269">
        <v>833</v>
      </c>
      <c r="G104" s="269">
        <v>822</v>
      </c>
      <c r="H104" s="269">
        <v>860.5</v>
      </c>
      <c r="I104" s="269">
        <v>871.5</v>
      </c>
      <c r="J104" s="269">
        <v>879.75</v>
      </c>
      <c r="K104" s="268">
        <v>863.25</v>
      </c>
      <c r="L104" s="268">
        <v>844</v>
      </c>
      <c r="M104" s="268">
        <v>114.11458</v>
      </c>
      <c r="N104" s="1"/>
      <c r="O104" s="1"/>
    </row>
    <row r="105" spans="1:15" ht="12.75" customHeight="1">
      <c r="A105" s="236">
        <v>96</v>
      </c>
      <c r="B105" s="278" t="s">
        <v>125</v>
      </c>
      <c r="C105" s="268">
        <v>1164.05</v>
      </c>
      <c r="D105" s="269">
        <v>1158.3999999999999</v>
      </c>
      <c r="E105" s="269">
        <v>1145.6499999999996</v>
      </c>
      <c r="F105" s="269">
        <v>1127.2499999999998</v>
      </c>
      <c r="G105" s="269">
        <v>1114.4999999999995</v>
      </c>
      <c r="H105" s="269">
        <v>1176.7999999999997</v>
      </c>
      <c r="I105" s="269">
        <v>1189.5500000000002</v>
      </c>
      <c r="J105" s="269">
        <v>1207.9499999999998</v>
      </c>
      <c r="K105" s="268">
        <v>1171.1500000000001</v>
      </c>
      <c r="L105" s="268">
        <v>1140</v>
      </c>
      <c r="M105" s="268">
        <v>5.0147300000000001</v>
      </c>
      <c r="N105" s="1"/>
      <c r="O105" s="1"/>
    </row>
    <row r="106" spans="1:15" ht="12.75" customHeight="1">
      <c r="A106" s="236">
        <v>97</v>
      </c>
      <c r="B106" s="278" t="s">
        <v>126</v>
      </c>
      <c r="C106" s="268">
        <v>532.70000000000005</v>
      </c>
      <c r="D106" s="269">
        <v>532.4</v>
      </c>
      <c r="E106" s="269">
        <v>526.75</v>
      </c>
      <c r="F106" s="269">
        <v>520.80000000000007</v>
      </c>
      <c r="G106" s="269">
        <v>515.15000000000009</v>
      </c>
      <c r="H106" s="269">
        <v>538.34999999999991</v>
      </c>
      <c r="I106" s="269">
        <v>543.99999999999977</v>
      </c>
      <c r="J106" s="269">
        <v>549.94999999999982</v>
      </c>
      <c r="K106" s="268">
        <v>538.04999999999995</v>
      </c>
      <c r="L106" s="268">
        <v>526.45000000000005</v>
      </c>
      <c r="M106" s="268">
        <v>10.203290000000001</v>
      </c>
      <c r="N106" s="1"/>
      <c r="O106" s="1"/>
    </row>
    <row r="107" spans="1:15" ht="12.75" customHeight="1">
      <c r="A107" s="236">
        <v>98</v>
      </c>
      <c r="B107" s="278" t="s">
        <v>262</v>
      </c>
      <c r="C107" s="268">
        <v>511.9</v>
      </c>
      <c r="D107" s="269">
        <v>510.63333333333338</v>
      </c>
      <c r="E107" s="269">
        <v>506.26666666666677</v>
      </c>
      <c r="F107" s="269">
        <v>500.63333333333338</v>
      </c>
      <c r="G107" s="269">
        <v>496.26666666666677</v>
      </c>
      <c r="H107" s="269">
        <v>516.26666666666677</v>
      </c>
      <c r="I107" s="269">
        <v>520.63333333333344</v>
      </c>
      <c r="J107" s="269">
        <v>526.26666666666677</v>
      </c>
      <c r="K107" s="268">
        <v>515</v>
      </c>
      <c r="L107" s="268">
        <v>505</v>
      </c>
      <c r="M107" s="268">
        <v>0.96879999999999999</v>
      </c>
      <c r="N107" s="1"/>
      <c r="O107" s="1"/>
    </row>
    <row r="108" spans="1:15" ht="12.75" customHeight="1">
      <c r="A108" s="236">
        <v>99</v>
      </c>
      <c r="B108" s="278" t="s">
        <v>383</v>
      </c>
      <c r="C108" s="268">
        <v>40.1</v>
      </c>
      <c r="D108" s="269">
        <v>40.15</v>
      </c>
      <c r="E108" s="269">
        <v>39.75</v>
      </c>
      <c r="F108" s="269">
        <v>39.4</v>
      </c>
      <c r="G108" s="269">
        <v>39</v>
      </c>
      <c r="H108" s="269">
        <v>40.5</v>
      </c>
      <c r="I108" s="269">
        <v>40.899999999999991</v>
      </c>
      <c r="J108" s="269">
        <v>41.25</v>
      </c>
      <c r="K108" s="268">
        <v>40.549999999999997</v>
      </c>
      <c r="L108" s="268">
        <v>39.799999999999997</v>
      </c>
      <c r="M108" s="268">
        <v>61.572620000000001</v>
      </c>
      <c r="N108" s="1"/>
      <c r="O108" s="1"/>
    </row>
    <row r="109" spans="1:15" ht="12.75" customHeight="1">
      <c r="A109" s="236">
        <v>100</v>
      </c>
      <c r="B109" s="278" t="s">
        <v>128</v>
      </c>
      <c r="C109" s="268">
        <v>46.7</v>
      </c>
      <c r="D109" s="269">
        <v>46.800000000000004</v>
      </c>
      <c r="E109" s="269">
        <v>46.100000000000009</v>
      </c>
      <c r="F109" s="269">
        <v>45.500000000000007</v>
      </c>
      <c r="G109" s="269">
        <v>44.800000000000011</v>
      </c>
      <c r="H109" s="269">
        <v>47.400000000000006</v>
      </c>
      <c r="I109" s="269">
        <v>48.100000000000009</v>
      </c>
      <c r="J109" s="269">
        <v>48.7</v>
      </c>
      <c r="K109" s="268">
        <v>47.5</v>
      </c>
      <c r="L109" s="268">
        <v>46.2</v>
      </c>
      <c r="M109" s="268">
        <v>299.74164999999999</v>
      </c>
      <c r="N109" s="1"/>
      <c r="O109" s="1"/>
    </row>
    <row r="110" spans="1:15" ht="12.75" customHeight="1">
      <c r="A110" s="236">
        <v>101</v>
      </c>
      <c r="B110" s="278" t="s">
        <v>137</v>
      </c>
      <c r="C110" s="268">
        <v>324.95</v>
      </c>
      <c r="D110" s="269">
        <v>327.51666666666665</v>
      </c>
      <c r="E110" s="269">
        <v>321.73333333333329</v>
      </c>
      <c r="F110" s="269">
        <v>318.51666666666665</v>
      </c>
      <c r="G110" s="269">
        <v>312.73333333333329</v>
      </c>
      <c r="H110" s="269">
        <v>330.73333333333329</v>
      </c>
      <c r="I110" s="269">
        <v>336.51666666666659</v>
      </c>
      <c r="J110" s="269">
        <v>339.73333333333329</v>
      </c>
      <c r="K110" s="268">
        <v>333.3</v>
      </c>
      <c r="L110" s="268">
        <v>324.3</v>
      </c>
      <c r="M110" s="268">
        <v>155.52911</v>
      </c>
      <c r="N110" s="1"/>
      <c r="O110" s="1"/>
    </row>
    <row r="111" spans="1:15" ht="12.75" customHeight="1">
      <c r="A111" s="236">
        <v>102</v>
      </c>
      <c r="B111" s="278" t="s">
        <v>263</v>
      </c>
      <c r="C111" s="268">
        <v>4341.3999999999996</v>
      </c>
      <c r="D111" s="269">
        <v>4358.1333333333323</v>
      </c>
      <c r="E111" s="269">
        <v>4291.3166666666648</v>
      </c>
      <c r="F111" s="269">
        <v>4241.2333333333327</v>
      </c>
      <c r="G111" s="269">
        <v>4174.4166666666652</v>
      </c>
      <c r="H111" s="269">
        <v>4408.2166666666644</v>
      </c>
      <c r="I111" s="269">
        <v>4475.0333333333319</v>
      </c>
      <c r="J111" s="269">
        <v>4525.1166666666641</v>
      </c>
      <c r="K111" s="268">
        <v>4424.95</v>
      </c>
      <c r="L111" s="268">
        <v>4308.05</v>
      </c>
      <c r="M111" s="268">
        <v>1.0482899999999999</v>
      </c>
      <c r="N111" s="1"/>
      <c r="O111" s="1"/>
    </row>
    <row r="112" spans="1:15" ht="12.75" customHeight="1">
      <c r="A112" s="236">
        <v>103</v>
      </c>
      <c r="B112" s="278" t="s">
        <v>393</v>
      </c>
      <c r="C112" s="268">
        <v>186.8</v>
      </c>
      <c r="D112" s="269">
        <v>186.95000000000002</v>
      </c>
      <c r="E112" s="269">
        <v>184.35000000000002</v>
      </c>
      <c r="F112" s="269">
        <v>181.9</v>
      </c>
      <c r="G112" s="269">
        <v>179.3</v>
      </c>
      <c r="H112" s="269">
        <v>189.40000000000003</v>
      </c>
      <c r="I112" s="269">
        <v>192</v>
      </c>
      <c r="J112" s="269">
        <v>194.45000000000005</v>
      </c>
      <c r="K112" s="268">
        <v>189.55</v>
      </c>
      <c r="L112" s="268">
        <v>184.5</v>
      </c>
      <c r="M112" s="268">
        <v>7.5821199999999997</v>
      </c>
      <c r="N112" s="1"/>
      <c r="O112" s="1"/>
    </row>
    <row r="113" spans="1:15" ht="12.75" customHeight="1">
      <c r="A113" s="236">
        <v>104</v>
      </c>
      <c r="B113" s="278" t="s">
        <v>394</v>
      </c>
      <c r="C113" s="268">
        <v>140.55000000000001</v>
      </c>
      <c r="D113" s="269">
        <v>141.03333333333333</v>
      </c>
      <c r="E113" s="269">
        <v>139.16666666666666</v>
      </c>
      <c r="F113" s="269">
        <v>137.78333333333333</v>
      </c>
      <c r="G113" s="269">
        <v>135.91666666666666</v>
      </c>
      <c r="H113" s="269">
        <v>142.41666666666666</v>
      </c>
      <c r="I113" s="269">
        <v>144.28333333333333</v>
      </c>
      <c r="J113" s="269">
        <v>145.66666666666666</v>
      </c>
      <c r="K113" s="268">
        <v>142.9</v>
      </c>
      <c r="L113" s="268">
        <v>139.65</v>
      </c>
      <c r="M113" s="268">
        <v>46.489109999999997</v>
      </c>
      <c r="N113" s="1"/>
      <c r="O113" s="1"/>
    </row>
    <row r="114" spans="1:15" ht="12.75" customHeight="1">
      <c r="A114" s="236">
        <v>105</v>
      </c>
      <c r="B114" s="278" t="s">
        <v>130</v>
      </c>
      <c r="C114" s="268">
        <v>324.95</v>
      </c>
      <c r="D114" s="269">
        <v>327.26666666666671</v>
      </c>
      <c r="E114" s="269">
        <v>321.53333333333342</v>
      </c>
      <c r="F114" s="269">
        <v>318.11666666666673</v>
      </c>
      <c r="G114" s="269">
        <v>312.38333333333344</v>
      </c>
      <c r="H114" s="269">
        <v>330.68333333333339</v>
      </c>
      <c r="I114" s="269">
        <v>336.41666666666663</v>
      </c>
      <c r="J114" s="269">
        <v>339.83333333333337</v>
      </c>
      <c r="K114" s="268">
        <v>333</v>
      </c>
      <c r="L114" s="268">
        <v>323.85000000000002</v>
      </c>
      <c r="M114" s="268">
        <v>80.684229999999999</v>
      </c>
      <c r="N114" s="1"/>
      <c r="O114" s="1"/>
    </row>
    <row r="115" spans="1:15" ht="12.75" customHeight="1">
      <c r="A115" s="236">
        <v>106</v>
      </c>
      <c r="B115" s="278" t="s">
        <v>135</v>
      </c>
      <c r="C115" s="268">
        <v>65.75</v>
      </c>
      <c r="D115" s="269">
        <v>65.899999999999991</v>
      </c>
      <c r="E115" s="269">
        <v>65.399999999999977</v>
      </c>
      <c r="F115" s="269">
        <v>65.049999999999983</v>
      </c>
      <c r="G115" s="269">
        <v>64.549999999999969</v>
      </c>
      <c r="H115" s="269">
        <v>66.249999999999986</v>
      </c>
      <c r="I115" s="269">
        <v>66.750000000000014</v>
      </c>
      <c r="J115" s="269">
        <v>67.099999999999994</v>
      </c>
      <c r="K115" s="268">
        <v>66.400000000000006</v>
      </c>
      <c r="L115" s="268">
        <v>65.55</v>
      </c>
      <c r="M115" s="268">
        <v>159.74880999999999</v>
      </c>
      <c r="N115" s="1"/>
      <c r="O115" s="1"/>
    </row>
    <row r="116" spans="1:15" ht="12.75" customHeight="1">
      <c r="A116" s="236">
        <v>107</v>
      </c>
      <c r="B116" s="278" t="s">
        <v>136</v>
      </c>
      <c r="C116" s="268">
        <v>680.1</v>
      </c>
      <c r="D116" s="269">
        <v>676.56666666666672</v>
      </c>
      <c r="E116" s="269">
        <v>670.23333333333346</v>
      </c>
      <c r="F116" s="269">
        <v>660.36666666666679</v>
      </c>
      <c r="G116" s="269">
        <v>654.03333333333353</v>
      </c>
      <c r="H116" s="269">
        <v>686.43333333333339</v>
      </c>
      <c r="I116" s="269">
        <v>692.76666666666665</v>
      </c>
      <c r="J116" s="269">
        <v>702.63333333333333</v>
      </c>
      <c r="K116" s="268">
        <v>682.9</v>
      </c>
      <c r="L116" s="268">
        <v>666.7</v>
      </c>
      <c r="M116" s="268">
        <v>20.44821</v>
      </c>
      <c r="N116" s="1"/>
      <c r="O116" s="1"/>
    </row>
    <row r="117" spans="1:15" ht="12.75" customHeight="1">
      <c r="A117" s="236">
        <v>108</v>
      </c>
      <c r="B117" s="278" t="s">
        <v>129</v>
      </c>
      <c r="C117" s="268">
        <v>424.45</v>
      </c>
      <c r="D117" s="269">
        <v>423.08333333333331</v>
      </c>
      <c r="E117" s="269">
        <v>418.76666666666665</v>
      </c>
      <c r="F117" s="269">
        <v>413.08333333333331</v>
      </c>
      <c r="G117" s="269">
        <v>408.76666666666665</v>
      </c>
      <c r="H117" s="269">
        <v>428.76666666666665</v>
      </c>
      <c r="I117" s="269">
        <v>433.08333333333337</v>
      </c>
      <c r="J117" s="269">
        <v>438.76666666666665</v>
      </c>
      <c r="K117" s="268">
        <v>427.4</v>
      </c>
      <c r="L117" s="268">
        <v>417.4</v>
      </c>
      <c r="M117" s="268">
        <v>26.486609999999999</v>
      </c>
      <c r="N117" s="1"/>
      <c r="O117" s="1"/>
    </row>
    <row r="118" spans="1:15" ht="12.75" customHeight="1">
      <c r="A118" s="236">
        <v>109</v>
      </c>
      <c r="B118" s="278" t="s">
        <v>133</v>
      </c>
      <c r="C118" s="268">
        <v>183.25</v>
      </c>
      <c r="D118" s="269">
        <v>184.9</v>
      </c>
      <c r="E118" s="269">
        <v>180.85000000000002</v>
      </c>
      <c r="F118" s="269">
        <v>178.45000000000002</v>
      </c>
      <c r="G118" s="269">
        <v>174.40000000000003</v>
      </c>
      <c r="H118" s="269">
        <v>187.3</v>
      </c>
      <c r="I118" s="269">
        <v>191.35000000000002</v>
      </c>
      <c r="J118" s="269">
        <v>193.75</v>
      </c>
      <c r="K118" s="268">
        <v>188.95</v>
      </c>
      <c r="L118" s="268">
        <v>182.5</v>
      </c>
      <c r="M118" s="268">
        <v>18.518419999999999</v>
      </c>
      <c r="N118" s="1"/>
      <c r="O118" s="1"/>
    </row>
    <row r="119" spans="1:15" ht="12.75" customHeight="1">
      <c r="A119" s="236">
        <v>110</v>
      </c>
      <c r="B119" s="278" t="s">
        <v>132</v>
      </c>
      <c r="C119" s="268">
        <v>1140.9000000000001</v>
      </c>
      <c r="D119" s="269">
        <v>1144.6333333333334</v>
      </c>
      <c r="E119" s="269">
        <v>1129.2666666666669</v>
      </c>
      <c r="F119" s="269">
        <v>1117.6333333333334</v>
      </c>
      <c r="G119" s="269">
        <v>1102.2666666666669</v>
      </c>
      <c r="H119" s="269">
        <v>1156.2666666666669</v>
      </c>
      <c r="I119" s="269">
        <v>1171.6333333333332</v>
      </c>
      <c r="J119" s="269">
        <v>1183.2666666666669</v>
      </c>
      <c r="K119" s="268">
        <v>1160</v>
      </c>
      <c r="L119" s="268">
        <v>1133</v>
      </c>
      <c r="M119" s="268">
        <v>48.985280000000003</v>
      </c>
      <c r="N119" s="1"/>
      <c r="O119" s="1"/>
    </row>
    <row r="120" spans="1:15" ht="12.75" customHeight="1">
      <c r="A120" s="236">
        <v>111</v>
      </c>
      <c r="B120" s="278" t="s">
        <v>164</v>
      </c>
      <c r="C120" s="268">
        <v>3879.25</v>
      </c>
      <c r="D120" s="269">
        <v>3870.1</v>
      </c>
      <c r="E120" s="269">
        <v>3820.2</v>
      </c>
      <c r="F120" s="269">
        <v>3761.15</v>
      </c>
      <c r="G120" s="269">
        <v>3711.25</v>
      </c>
      <c r="H120" s="269">
        <v>3929.1499999999996</v>
      </c>
      <c r="I120" s="269">
        <v>3979.05</v>
      </c>
      <c r="J120" s="269">
        <v>4038.0999999999995</v>
      </c>
      <c r="K120" s="268">
        <v>3920</v>
      </c>
      <c r="L120" s="268">
        <v>3811.05</v>
      </c>
      <c r="M120" s="268">
        <v>2.8002199999999999</v>
      </c>
      <c r="N120" s="1"/>
      <c r="O120" s="1"/>
    </row>
    <row r="121" spans="1:15" ht="12.75" customHeight="1">
      <c r="A121" s="236">
        <v>112</v>
      </c>
      <c r="B121" s="278" t="s">
        <v>134</v>
      </c>
      <c r="C121" s="268">
        <v>1394.7</v>
      </c>
      <c r="D121" s="269">
        <v>1392.5166666666667</v>
      </c>
      <c r="E121" s="269">
        <v>1379.1833333333334</v>
      </c>
      <c r="F121" s="269">
        <v>1363.6666666666667</v>
      </c>
      <c r="G121" s="269">
        <v>1350.3333333333335</v>
      </c>
      <c r="H121" s="269">
        <v>1408.0333333333333</v>
      </c>
      <c r="I121" s="269">
        <v>1421.3666666666668</v>
      </c>
      <c r="J121" s="269">
        <v>1436.8833333333332</v>
      </c>
      <c r="K121" s="268">
        <v>1405.85</v>
      </c>
      <c r="L121" s="268">
        <v>1377</v>
      </c>
      <c r="M121" s="268">
        <v>70.220979999999997</v>
      </c>
      <c r="N121" s="1"/>
      <c r="O121" s="1"/>
    </row>
    <row r="122" spans="1:15" ht="12.75" customHeight="1">
      <c r="A122" s="236">
        <v>113</v>
      </c>
      <c r="B122" s="278" t="s">
        <v>131</v>
      </c>
      <c r="C122" s="268">
        <v>1819.7</v>
      </c>
      <c r="D122" s="269">
        <v>1827.5666666666666</v>
      </c>
      <c r="E122" s="269">
        <v>1803.1333333333332</v>
      </c>
      <c r="F122" s="269">
        <v>1786.5666666666666</v>
      </c>
      <c r="G122" s="269">
        <v>1762.1333333333332</v>
      </c>
      <c r="H122" s="269">
        <v>1844.1333333333332</v>
      </c>
      <c r="I122" s="269">
        <v>1868.5666666666666</v>
      </c>
      <c r="J122" s="269">
        <v>1885.1333333333332</v>
      </c>
      <c r="K122" s="268">
        <v>1852</v>
      </c>
      <c r="L122" s="268">
        <v>1811</v>
      </c>
      <c r="M122" s="268">
        <v>4.1886299999999999</v>
      </c>
      <c r="N122" s="1"/>
      <c r="O122" s="1"/>
    </row>
    <row r="123" spans="1:15" ht="12.75" customHeight="1">
      <c r="A123" s="236">
        <v>114</v>
      </c>
      <c r="B123" s="278" t="s">
        <v>264</v>
      </c>
      <c r="C123" s="268">
        <v>895.6</v>
      </c>
      <c r="D123" s="269">
        <v>898.7166666666667</v>
      </c>
      <c r="E123" s="269">
        <v>879.73333333333335</v>
      </c>
      <c r="F123" s="269">
        <v>863.86666666666667</v>
      </c>
      <c r="G123" s="269">
        <v>844.88333333333333</v>
      </c>
      <c r="H123" s="269">
        <v>914.58333333333337</v>
      </c>
      <c r="I123" s="269">
        <v>933.56666666666672</v>
      </c>
      <c r="J123" s="269">
        <v>949.43333333333339</v>
      </c>
      <c r="K123" s="268">
        <v>917.7</v>
      </c>
      <c r="L123" s="268">
        <v>882.85</v>
      </c>
      <c r="M123" s="268">
        <v>3.9681299999999999</v>
      </c>
      <c r="N123" s="1"/>
      <c r="O123" s="1"/>
    </row>
    <row r="124" spans="1:15" ht="12.75" customHeight="1">
      <c r="A124" s="236">
        <v>115</v>
      </c>
      <c r="B124" s="278" t="s">
        <v>265</v>
      </c>
      <c r="C124" s="268">
        <v>292.05</v>
      </c>
      <c r="D124" s="269">
        <v>294.28333333333336</v>
      </c>
      <c r="E124" s="269">
        <v>287.86666666666673</v>
      </c>
      <c r="F124" s="269">
        <v>283.68333333333339</v>
      </c>
      <c r="G124" s="269">
        <v>277.26666666666677</v>
      </c>
      <c r="H124" s="269">
        <v>298.4666666666667</v>
      </c>
      <c r="I124" s="269">
        <v>304.88333333333333</v>
      </c>
      <c r="J124" s="269">
        <v>309.06666666666666</v>
      </c>
      <c r="K124" s="268">
        <v>300.7</v>
      </c>
      <c r="L124" s="268">
        <v>290.10000000000002</v>
      </c>
      <c r="M124" s="268">
        <v>8.3788999999999998</v>
      </c>
      <c r="N124" s="1"/>
      <c r="O124" s="1"/>
    </row>
    <row r="125" spans="1:15" ht="12.75" customHeight="1">
      <c r="A125" s="236">
        <v>116</v>
      </c>
      <c r="B125" s="278" t="s">
        <v>139</v>
      </c>
      <c r="C125" s="268">
        <v>616.5</v>
      </c>
      <c r="D125" s="269">
        <v>621.33333333333337</v>
      </c>
      <c r="E125" s="269">
        <v>610.16666666666674</v>
      </c>
      <c r="F125" s="269">
        <v>603.83333333333337</v>
      </c>
      <c r="G125" s="269">
        <v>592.66666666666674</v>
      </c>
      <c r="H125" s="269">
        <v>627.66666666666674</v>
      </c>
      <c r="I125" s="269">
        <v>638.83333333333348</v>
      </c>
      <c r="J125" s="269">
        <v>645.16666666666674</v>
      </c>
      <c r="K125" s="268">
        <v>632.5</v>
      </c>
      <c r="L125" s="268">
        <v>615</v>
      </c>
      <c r="M125" s="268">
        <v>21.641860000000001</v>
      </c>
      <c r="N125" s="1"/>
      <c r="O125" s="1"/>
    </row>
    <row r="126" spans="1:15" ht="12.75" customHeight="1">
      <c r="A126" s="236">
        <v>117</v>
      </c>
      <c r="B126" s="278" t="s">
        <v>138</v>
      </c>
      <c r="C126" s="268">
        <v>403.75</v>
      </c>
      <c r="D126" s="269">
        <v>400.09999999999997</v>
      </c>
      <c r="E126" s="269">
        <v>394.94999999999993</v>
      </c>
      <c r="F126" s="269">
        <v>386.15</v>
      </c>
      <c r="G126" s="269">
        <v>380.99999999999994</v>
      </c>
      <c r="H126" s="269">
        <v>408.89999999999992</v>
      </c>
      <c r="I126" s="269">
        <v>414.0499999999999</v>
      </c>
      <c r="J126" s="269">
        <v>422.84999999999991</v>
      </c>
      <c r="K126" s="268">
        <v>405.25</v>
      </c>
      <c r="L126" s="268">
        <v>391.3</v>
      </c>
      <c r="M126" s="268">
        <v>79.256979999999999</v>
      </c>
      <c r="N126" s="1"/>
      <c r="O126" s="1"/>
    </row>
    <row r="127" spans="1:15" ht="12.75" customHeight="1">
      <c r="A127" s="236">
        <v>118</v>
      </c>
      <c r="B127" s="278" t="s">
        <v>140</v>
      </c>
      <c r="C127" s="268">
        <v>603.4</v>
      </c>
      <c r="D127" s="269">
        <v>605.63333333333333</v>
      </c>
      <c r="E127" s="269">
        <v>596.06666666666661</v>
      </c>
      <c r="F127" s="269">
        <v>588.73333333333323</v>
      </c>
      <c r="G127" s="269">
        <v>579.16666666666652</v>
      </c>
      <c r="H127" s="269">
        <v>612.9666666666667</v>
      </c>
      <c r="I127" s="269">
        <v>622.53333333333353</v>
      </c>
      <c r="J127" s="269">
        <v>629.86666666666679</v>
      </c>
      <c r="K127" s="268">
        <v>615.20000000000005</v>
      </c>
      <c r="L127" s="268">
        <v>598.29999999999995</v>
      </c>
      <c r="M127" s="268">
        <v>25.96978</v>
      </c>
      <c r="N127" s="1"/>
      <c r="O127" s="1"/>
    </row>
    <row r="128" spans="1:15" ht="12.75" customHeight="1">
      <c r="A128" s="236">
        <v>119</v>
      </c>
      <c r="B128" s="278" t="s">
        <v>141</v>
      </c>
      <c r="C128" s="268">
        <v>1792.6</v>
      </c>
      <c r="D128" s="269">
        <v>1791.8999999999999</v>
      </c>
      <c r="E128" s="269">
        <v>1775.7999999999997</v>
      </c>
      <c r="F128" s="269">
        <v>1758.9999999999998</v>
      </c>
      <c r="G128" s="269">
        <v>1742.8999999999996</v>
      </c>
      <c r="H128" s="269">
        <v>1808.6999999999998</v>
      </c>
      <c r="I128" s="269">
        <v>1824.7999999999997</v>
      </c>
      <c r="J128" s="269">
        <v>1841.6</v>
      </c>
      <c r="K128" s="268">
        <v>1808</v>
      </c>
      <c r="L128" s="268">
        <v>1775.1</v>
      </c>
      <c r="M128" s="268">
        <v>17.711169999999999</v>
      </c>
      <c r="N128" s="1"/>
      <c r="O128" s="1"/>
    </row>
    <row r="129" spans="1:15" ht="12.75" customHeight="1">
      <c r="A129" s="236">
        <v>120</v>
      </c>
      <c r="B129" s="278" t="s">
        <v>142</v>
      </c>
      <c r="C129" s="268">
        <v>72.650000000000006</v>
      </c>
      <c r="D129" s="269">
        <v>72.95</v>
      </c>
      <c r="E129" s="269">
        <v>72</v>
      </c>
      <c r="F129" s="269">
        <v>71.349999999999994</v>
      </c>
      <c r="G129" s="269">
        <v>70.399999999999991</v>
      </c>
      <c r="H129" s="269">
        <v>73.600000000000009</v>
      </c>
      <c r="I129" s="269">
        <v>74.550000000000026</v>
      </c>
      <c r="J129" s="269">
        <v>75.200000000000017</v>
      </c>
      <c r="K129" s="268">
        <v>73.900000000000006</v>
      </c>
      <c r="L129" s="268">
        <v>72.3</v>
      </c>
      <c r="M129" s="268">
        <v>51.228099999999998</v>
      </c>
      <c r="N129" s="1"/>
      <c r="O129" s="1"/>
    </row>
    <row r="130" spans="1:15" ht="12.75" customHeight="1">
      <c r="A130" s="236">
        <v>121</v>
      </c>
      <c r="B130" s="278" t="s">
        <v>147</v>
      </c>
      <c r="C130" s="268">
        <v>3511.9</v>
      </c>
      <c r="D130" s="269">
        <v>3514.1</v>
      </c>
      <c r="E130" s="269">
        <v>3459.2</v>
      </c>
      <c r="F130" s="269">
        <v>3406.5</v>
      </c>
      <c r="G130" s="269">
        <v>3351.6</v>
      </c>
      <c r="H130" s="269">
        <v>3566.7999999999997</v>
      </c>
      <c r="I130" s="269">
        <v>3621.7000000000003</v>
      </c>
      <c r="J130" s="269">
        <v>3674.3999999999996</v>
      </c>
      <c r="K130" s="268">
        <v>3569</v>
      </c>
      <c r="L130" s="268">
        <v>3461.4</v>
      </c>
      <c r="M130" s="268">
        <v>2.6451199999999999</v>
      </c>
      <c r="N130" s="1"/>
      <c r="O130" s="1"/>
    </row>
    <row r="131" spans="1:15" ht="12.75" customHeight="1">
      <c r="A131" s="236">
        <v>122</v>
      </c>
      <c r="B131" s="278" t="s">
        <v>144</v>
      </c>
      <c r="C131" s="268">
        <v>396.05</v>
      </c>
      <c r="D131" s="269">
        <v>396.13333333333338</v>
      </c>
      <c r="E131" s="269">
        <v>392.11666666666679</v>
      </c>
      <c r="F131" s="269">
        <v>388.18333333333339</v>
      </c>
      <c r="G131" s="269">
        <v>384.1666666666668</v>
      </c>
      <c r="H131" s="269">
        <v>400.06666666666678</v>
      </c>
      <c r="I131" s="269">
        <v>404.08333333333331</v>
      </c>
      <c r="J131" s="269">
        <v>408.01666666666677</v>
      </c>
      <c r="K131" s="268">
        <v>400.15</v>
      </c>
      <c r="L131" s="268">
        <v>392.2</v>
      </c>
      <c r="M131" s="268">
        <v>24.178599999999999</v>
      </c>
      <c r="N131" s="1"/>
      <c r="O131" s="1"/>
    </row>
    <row r="132" spans="1:15" ht="12.75" customHeight="1">
      <c r="A132" s="236">
        <v>123</v>
      </c>
      <c r="B132" s="278" t="s">
        <v>146</v>
      </c>
      <c r="C132" s="268">
        <v>4526.1499999999996</v>
      </c>
      <c r="D132" s="269">
        <v>4516.4333333333334</v>
      </c>
      <c r="E132" s="269">
        <v>4469.8666666666668</v>
      </c>
      <c r="F132" s="269">
        <v>4413.583333333333</v>
      </c>
      <c r="G132" s="269">
        <v>4367.0166666666664</v>
      </c>
      <c r="H132" s="269">
        <v>4572.7166666666672</v>
      </c>
      <c r="I132" s="269">
        <v>4619.2833333333347</v>
      </c>
      <c r="J132" s="269">
        <v>4675.5666666666675</v>
      </c>
      <c r="K132" s="268">
        <v>4563</v>
      </c>
      <c r="L132" s="268">
        <v>4460.1499999999996</v>
      </c>
      <c r="M132" s="268">
        <v>3.74946</v>
      </c>
      <c r="N132" s="1"/>
      <c r="O132" s="1"/>
    </row>
    <row r="133" spans="1:15" ht="12.75" customHeight="1">
      <c r="A133" s="236">
        <v>124</v>
      </c>
      <c r="B133" s="278" t="s">
        <v>145</v>
      </c>
      <c r="C133" s="268">
        <v>1835.45</v>
      </c>
      <c r="D133" s="269">
        <v>1839.0166666666664</v>
      </c>
      <c r="E133" s="269">
        <v>1822.0333333333328</v>
      </c>
      <c r="F133" s="269">
        <v>1808.6166666666663</v>
      </c>
      <c r="G133" s="269">
        <v>1791.6333333333328</v>
      </c>
      <c r="H133" s="269">
        <v>1852.4333333333329</v>
      </c>
      <c r="I133" s="269">
        <v>1869.4166666666665</v>
      </c>
      <c r="J133" s="269">
        <v>1882.833333333333</v>
      </c>
      <c r="K133" s="268">
        <v>1856</v>
      </c>
      <c r="L133" s="268">
        <v>1825.6</v>
      </c>
      <c r="M133" s="268">
        <v>18.535029999999999</v>
      </c>
      <c r="N133" s="1"/>
      <c r="O133" s="1"/>
    </row>
    <row r="134" spans="1:15" ht="12.75" customHeight="1">
      <c r="A134" s="236">
        <v>125</v>
      </c>
      <c r="B134" s="278" t="s">
        <v>266</v>
      </c>
      <c r="C134" s="268">
        <v>501.95</v>
      </c>
      <c r="D134" s="269">
        <v>503.98333333333335</v>
      </c>
      <c r="E134" s="269">
        <v>497.9666666666667</v>
      </c>
      <c r="F134" s="269">
        <v>493.98333333333335</v>
      </c>
      <c r="G134" s="269">
        <v>487.9666666666667</v>
      </c>
      <c r="H134" s="269">
        <v>507.9666666666667</v>
      </c>
      <c r="I134" s="269">
        <v>513.98333333333335</v>
      </c>
      <c r="J134" s="269">
        <v>517.9666666666667</v>
      </c>
      <c r="K134" s="268">
        <v>510</v>
      </c>
      <c r="L134" s="268">
        <v>500</v>
      </c>
      <c r="M134" s="268">
        <v>9.4104200000000002</v>
      </c>
      <c r="N134" s="1"/>
      <c r="O134" s="1"/>
    </row>
    <row r="135" spans="1:15" ht="12.75" customHeight="1">
      <c r="A135" s="236">
        <v>126</v>
      </c>
      <c r="B135" s="278" t="s">
        <v>148</v>
      </c>
      <c r="C135" s="268">
        <v>670.2</v>
      </c>
      <c r="D135" s="269">
        <v>662.98333333333323</v>
      </c>
      <c r="E135" s="269">
        <v>653.56666666666649</v>
      </c>
      <c r="F135" s="269">
        <v>636.93333333333328</v>
      </c>
      <c r="G135" s="269">
        <v>627.51666666666654</v>
      </c>
      <c r="H135" s="269">
        <v>679.61666666666645</v>
      </c>
      <c r="I135" s="269">
        <v>689.03333333333319</v>
      </c>
      <c r="J135" s="269">
        <v>705.6666666666664</v>
      </c>
      <c r="K135" s="268">
        <v>672.4</v>
      </c>
      <c r="L135" s="268">
        <v>646.35</v>
      </c>
      <c r="M135" s="268">
        <v>11.66934</v>
      </c>
      <c r="N135" s="1"/>
      <c r="O135" s="1"/>
    </row>
    <row r="136" spans="1:15" ht="12.75" customHeight="1">
      <c r="A136" s="236">
        <v>127</v>
      </c>
      <c r="B136" s="278" t="s">
        <v>160</v>
      </c>
      <c r="C136" s="268">
        <v>80416.7</v>
      </c>
      <c r="D136" s="269">
        <v>80276.95</v>
      </c>
      <c r="E136" s="269">
        <v>79451.199999999997</v>
      </c>
      <c r="F136" s="269">
        <v>78485.7</v>
      </c>
      <c r="G136" s="269">
        <v>77659.95</v>
      </c>
      <c r="H136" s="269">
        <v>81242.45</v>
      </c>
      <c r="I136" s="269">
        <v>82068.2</v>
      </c>
      <c r="J136" s="269">
        <v>83033.7</v>
      </c>
      <c r="K136" s="268">
        <v>81102.7</v>
      </c>
      <c r="L136" s="268">
        <v>79311.45</v>
      </c>
      <c r="M136" s="268">
        <v>0.15206</v>
      </c>
      <c r="N136" s="1"/>
      <c r="O136" s="1"/>
    </row>
    <row r="137" spans="1:15" ht="12.75" customHeight="1">
      <c r="A137" s="236">
        <v>128</v>
      </c>
      <c r="B137" s="278" t="s">
        <v>150</v>
      </c>
      <c r="C137" s="268">
        <v>177.7</v>
      </c>
      <c r="D137" s="269">
        <v>179.25</v>
      </c>
      <c r="E137" s="269">
        <v>174.55</v>
      </c>
      <c r="F137" s="269">
        <v>171.4</v>
      </c>
      <c r="G137" s="269">
        <v>166.70000000000002</v>
      </c>
      <c r="H137" s="269">
        <v>182.4</v>
      </c>
      <c r="I137" s="269">
        <v>187.1</v>
      </c>
      <c r="J137" s="269">
        <v>190.25</v>
      </c>
      <c r="K137" s="268">
        <v>183.95</v>
      </c>
      <c r="L137" s="268">
        <v>176.1</v>
      </c>
      <c r="M137" s="268">
        <v>82.010530000000003</v>
      </c>
      <c r="N137" s="1"/>
      <c r="O137" s="1"/>
    </row>
    <row r="138" spans="1:15" ht="12.75" customHeight="1">
      <c r="A138" s="236">
        <v>129</v>
      </c>
      <c r="B138" s="278" t="s">
        <v>149</v>
      </c>
      <c r="C138" s="268">
        <v>1242.4000000000001</v>
      </c>
      <c r="D138" s="269">
        <v>1238.4666666666667</v>
      </c>
      <c r="E138" s="269">
        <v>1215.1833333333334</v>
      </c>
      <c r="F138" s="269">
        <v>1187.9666666666667</v>
      </c>
      <c r="G138" s="269">
        <v>1164.6833333333334</v>
      </c>
      <c r="H138" s="269">
        <v>1265.6833333333334</v>
      </c>
      <c r="I138" s="269">
        <v>1288.9666666666667</v>
      </c>
      <c r="J138" s="269">
        <v>1316.1833333333334</v>
      </c>
      <c r="K138" s="268">
        <v>1261.75</v>
      </c>
      <c r="L138" s="268">
        <v>1211.25</v>
      </c>
      <c r="M138" s="268">
        <v>33.614510000000003</v>
      </c>
      <c r="N138" s="1"/>
      <c r="O138" s="1"/>
    </row>
    <row r="139" spans="1:15" ht="12.75" customHeight="1">
      <c r="A139" s="236">
        <v>130</v>
      </c>
      <c r="B139" s="278" t="s">
        <v>151</v>
      </c>
      <c r="C139" s="268">
        <v>93.85</v>
      </c>
      <c r="D139" s="269">
        <v>93.45</v>
      </c>
      <c r="E139" s="269">
        <v>92.5</v>
      </c>
      <c r="F139" s="269">
        <v>91.149999999999991</v>
      </c>
      <c r="G139" s="269">
        <v>90.199999999999989</v>
      </c>
      <c r="H139" s="269">
        <v>94.800000000000011</v>
      </c>
      <c r="I139" s="269">
        <v>95.750000000000028</v>
      </c>
      <c r="J139" s="269">
        <v>97.100000000000023</v>
      </c>
      <c r="K139" s="268">
        <v>94.4</v>
      </c>
      <c r="L139" s="268">
        <v>92.1</v>
      </c>
      <c r="M139" s="268">
        <v>38.151980000000002</v>
      </c>
      <c r="N139" s="1"/>
      <c r="O139" s="1"/>
    </row>
    <row r="140" spans="1:15" ht="12.75" customHeight="1">
      <c r="A140" s="236">
        <v>131</v>
      </c>
      <c r="B140" s="278" t="s">
        <v>152</v>
      </c>
      <c r="C140" s="268">
        <v>547.4</v>
      </c>
      <c r="D140" s="269">
        <v>543.73333333333335</v>
      </c>
      <c r="E140" s="269">
        <v>534.4666666666667</v>
      </c>
      <c r="F140" s="269">
        <v>521.5333333333333</v>
      </c>
      <c r="G140" s="269">
        <v>512.26666666666665</v>
      </c>
      <c r="H140" s="269">
        <v>556.66666666666674</v>
      </c>
      <c r="I140" s="269">
        <v>565.93333333333339</v>
      </c>
      <c r="J140" s="269">
        <v>578.86666666666679</v>
      </c>
      <c r="K140" s="268">
        <v>553</v>
      </c>
      <c r="L140" s="268">
        <v>530.79999999999995</v>
      </c>
      <c r="M140" s="268">
        <v>31.396460000000001</v>
      </c>
      <c r="N140" s="1"/>
      <c r="O140" s="1"/>
    </row>
    <row r="141" spans="1:15" ht="12.75" customHeight="1">
      <c r="A141" s="236">
        <v>132</v>
      </c>
      <c r="B141" s="278" t="s">
        <v>153</v>
      </c>
      <c r="C141" s="268">
        <v>8726.75</v>
      </c>
      <c r="D141" s="269">
        <v>8745.6</v>
      </c>
      <c r="E141" s="269">
        <v>8641.2000000000007</v>
      </c>
      <c r="F141" s="269">
        <v>8555.65</v>
      </c>
      <c r="G141" s="269">
        <v>8451.25</v>
      </c>
      <c r="H141" s="269">
        <v>8831.1500000000015</v>
      </c>
      <c r="I141" s="269">
        <v>8935.5499999999993</v>
      </c>
      <c r="J141" s="269">
        <v>9021.1000000000022</v>
      </c>
      <c r="K141" s="268">
        <v>8850</v>
      </c>
      <c r="L141" s="268">
        <v>8660.0499999999993</v>
      </c>
      <c r="M141" s="268">
        <v>6.6374000000000004</v>
      </c>
      <c r="N141" s="1"/>
      <c r="O141" s="1"/>
    </row>
    <row r="142" spans="1:15" ht="12.75" customHeight="1">
      <c r="A142" s="236">
        <v>133</v>
      </c>
      <c r="B142" s="278" t="s">
        <v>156</v>
      </c>
      <c r="C142" s="268">
        <v>753</v>
      </c>
      <c r="D142" s="269">
        <v>757.05000000000007</v>
      </c>
      <c r="E142" s="269">
        <v>745.95000000000016</v>
      </c>
      <c r="F142" s="269">
        <v>738.90000000000009</v>
      </c>
      <c r="G142" s="269">
        <v>727.80000000000018</v>
      </c>
      <c r="H142" s="269">
        <v>764.10000000000014</v>
      </c>
      <c r="I142" s="269">
        <v>775.2</v>
      </c>
      <c r="J142" s="269">
        <v>782.25000000000011</v>
      </c>
      <c r="K142" s="268">
        <v>768.15</v>
      </c>
      <c r="L142" s="268">
        <v>750</v>
      </c>
      <c r="M142" s="268">
        <v>4.1446100000000001</v>
      </c>
      <c r="N142" s="1"/>
      <c r="O142" s="1"/>
    </row>
    <row r="143" spans="1:15" ht="12.75" customHeight="1">
      <c r="A143" s="236">
        <v>134</v>
      </c>
      <c r="B143" s="278" t="s">
        <v>429</v>
      </c>
      <c r="C143" s="268">
        <v>406</v>
      </c>
      <c r="D143" s="269">
        <v>407.15000000000003</v>
      </c>
      <c r="E143" s="269">
        <v>402.10000000000008</v>
      </c>
      <c r="F143" s="269">
        <v>398.20000000000005</v>
      </c>
      <c r="G143" s="269">
        <v>393.15000000000009</v>
      </c>
      <c r="H143" s="269">
        <v>411.05000000000007</v>
      </c>
      <c r="I143" s="269">
        <v>416.1</v>
      </c>
      <c r="J143" s="269">
        <v>420.00000000000006</v>
      </c>
      <c r="K143" s="268">
        <v>412.2</v>
      </c>
      <c r="L143" s="268">
        <v>403.25</v>
      </c>
      <c r="M143" s="268">
        <v>14.511380000000001</v>
      </c>
      <c r="N143" s="1"/>
      <c r="O143" s="1"/>
    </row>
    <row r="144" spans="1:15" ht="12.75" customHeight="1">
      <c r="A144" s="236">
        <v>135</v>
      </c>
      <c r="B144" s="278" t="s">
        <v>155</v>
      </c>
      <c r="C144" s="268">
        <v>1523.3</v>
      </c>
      <c r="D144" s="269">
        <v>1507.7666666666667</v>
      </c>
      <c r="E144" s="269">
        <v>1485.5333333333333</v>
      </c>
      <c r="F144" s="269">
        <v>1447.7666666666667</v>
      </c>
      <c r="G144" s="269">
        <v>1425.5333333333333</v>
      </c>
      <c r="H144" s="269">
        <v>1545.5333333333333</v>
      </c>
      <c r="I144" s="269">
        <v>1567.7666666666664</v>
      </c>
      <c r="J144" s="269">
        <v>1605.5333333333333</v>
      </c>
      <c r="K144" s="268">
        <v>1530</v>
      </c>
      <c r="L144" s="268">
        <v>1470</v>
      </c>
      <c r="M144" s="268">
        <v>3.57565</v>
      </c>
      <c r="N144" s="1"/>
      <c r="O144" s="1"/>
    </row>
    <row r="145" spans="1:15" ht="12.75" customHeight="1">
      <c r="A145" s="236">
        <v>136</v>
      </c>
      <c r="B145" s="278" t="s">
        <v>158</v>
      </c>
      <c r="C145" s="268">
        <v>3191.5</v>
      </c>
      <c r="D145" s="269">
        <v>3209.9500000000003</v>
      </c>
      <c r="E145" s="269">
        <v>3151.9000000000005</v>
      </c>
      <c r="F145" s="269">
        <v>3112.3</v>
      </c>
      <c r="G145" s="269">
        <v>3054.2500000000005</v>
      </c>
      <c r="H145" s="269">
        <v>3249.5500000000006</v>
      </c>
      <c r="I145" s="269">
        <v>3307.6000000000008</v>
      </c>
      <c r="J145" s="269">
        <v>3347.2000000000007</v>
      </c>
      <c r="K145" s="268">
        <v>3268</v>
      </c>
      <c r="L145" s="268">
        <v>3170.35</v>
      </c>
      <c r="M145" s="268">
        <v>6.6626399999999997</v>
      </c>
      <c r="N145" s="1"/>
      <c r="O145" s="1"/>
    </row>
    <row r="146" spans="1:15" ht="12.75" customHeight="1">
      <c r="A146" s="236">
        <v>137</v>
      </c>
      <c r="B146" s="278" t="s">
        <v>159</v>
      </c>
      <c r="C146" s="268">
        <v>2082.5</v>
      </c>
      <c r="D146" s="269">
        <v>2074.5</v>
      </c>
      <c r="E146" s="269">
        <v>2050</v>
      </c>
      <c r="F146" s="269">
        <v>2017.5</v>
      </c>
      <c r="G146" s="269">
        <v>1993</v>
      </c>
      <c r="H146" s="269">
        <v>2107</v>
      </c>
      <c r="I146" s="269">
        <v>2131.5</v>
      </c>
      <c r="J146" s="269">
        <v>2164</v>
      </c>
      <c r="K146" s="268">
        <v>2099</v>
      </c>
      <c r="L146" s="268">
        <v>2042</v>
      </c>
      <c r="M146" s="268">
        <v>6.0221499999999999</v>
      </c>
      <c r="N146" s="1"/>
      <c r="O146" s="1"/>
    </row>
    <row r="147" spans="1:15" ht="12.75" customHeight="1">
      <c r="A147" s="236">
        <v>138</v>
      </c>
      <c r="B147" s="278" t="s">
        <v>161</v>
      </c>
      <c r="C147" s="268">
        <v>1048.6500000000001</v>
      </c>
      <c r="D147" s="269">
        <v>1033.4833333333333</v>
      </c>
      <c r="E147" s="269">
        <v>1012.9666666666667</v>
      </c>
      <c r="F147" s="269">
        <v>977.2833333333333</v>
      </c>
      <c r="G147" s="269">
        <v>956.76666666666665</v>
      </c>
      <c r="H147" s="269">
        <v>1069.1666666666667</v>
      </c>
      <c r="I147" s="269">
        <v>1089.6833333333336</v>
      </c>
      <c r="J147" s="269">
        <v>1125.3666666666668</v>
      </c>
      <c r="K147" s="268">
        <v>1054</v>
      </c>
      <c r="L147" s="268">
        <v>997.8</v>
      </c>
      <c r="M147" s="268">
        <v>24.598490000000002</v>
      </c>
      <c r="N147" s="1"/>
      <c r="O147" s="1"/>
    </row>
    <row r="148" spans="1:15" ht="12.75" customHeight="1">
      <c r="A148" s="236">
        <v>139</v>
      </c>
      <c r="B148" s="278" t="s">
        <v>167</v>
      </c>
      <c r="C148" s="268">
        <v>122.2</v>
      </c>
      <c r="D148" s="269">
        <v>122.8</v>
      </c>
      <c r="E148" s="269">
        <v>121.3</v>
      </c>
      <c r="F148" s="269">
        <v>120.4</v>
      </c>
      <c r="G148" s="269">
        <v>118.9</v>
      </c>
      <c r="H148" s="269">
        <v>123.69999999999999</v>
      </c>
      <c r="I148" s="269">
        <v>125.19999999999999</v>
      </c>
      <c r="J148" s="269">
        <v>126.09999999999998</v>
      </c>
      <c r="K148" s="268">
        <v>124.3</v>
      </c>
      <c r="L148" s="268">
        <v>121.9</v>
      </c>
      <c r="M148" s="268">
        <v>37.330689999999997</v>
      </c>
      <c r="N148" s="1"/>
      <c r="O148" s="1"/>
    </row>
    <row r="149" spans="1:15" ht="12.75" customHeight="1">
      <c r="A149" s="236">
        <v>140</v>
      </c>
      <c r="B149" s="278" t="s">
        <v>169</v>
      </c>
      <c r="C149" s="268">
        <v>157.94999999999999</v>
      </c>
      <c r="D149" s="269">
        <v>157.46666666666667</v>
      </c>
      <c r="E149" s="269">
        <v>155.48333333333335</v>
      </c>
      <c r="F149" s="269">
        <v>153.01666666666668</v>
      </c>
      <c r="G149" s="269">
        <v>151.03333333333336</v>
      </c>
      <c r="H149" s="269">
        <v>159.93333333333334</v>
      </c>
      <c r="I149" s="269">
        <v>161.91666666666663</v>
      </c>
      <c r="J149" s="269">
        <v>164.38333333333333</v>
      </c>
      <c r="K149" s="268">
        <v>159.44999999999999</v>
      </c>
      <c r="L149" s="268">
        <v>155</v>
      </c>
      <c r="M149" s="268">
        <v>142.61815000000001</v>
      </c>
      <c r="N149" s="1"/>
      <c r="O149" s="1"/>
    </row>
    <row r="150" spans="1:15" ht="12.75" customHeight="1">
      <c r="A150" s="236">
        <v>141</v>
      </c>
      <c r="B150" s="278" t="s">
        <v>163</v>
      </c>
      <c r="C150" s="268">
        <v>67.099999999999994</v>
      </c>
      <c r="D150" s="269">
        <v>67.666666666666671</v>
      </c>
      <c r="E150" s="269">
        <v>66.38333333333334</v>
      </c>
      <c r="F150" s="269">
        <v>65.666666666666671</v>
      </c>
      <c r="G150" s="269">
        <v>64.38333333333334</v>
      </c>
      <c r="H150" s="269">
        <v>68.38333333333334</v>
      </c>
      <c r="I150" s="269">
        <v>69.666666666666671</v>
      </c>
      <c r="J150" s="269">
        <v>70.38333333333334</v>
      </c>
      <c r="K150" s="268">
        <v>68.95</v>
      </c>
      <c r="L150" s="268">
        <v>66.95</v>
      </c>
      <c r="M150" s="268">
        <v>96.1631</v>
      </c>
      <c r="N150" s="1"/>
      <c r="O150" s="1"/>
    </row>
    <row r="151" spans="1:15" ht="12.75" customHeight="1">
      <c r="A151" s="236">
        <v>142</v>
      </c>
      <c r="B151" s="278" t="s">
        <v>165</v>
      </c>
      <c r="C151" s="268">
        <v>4435</v>
      </c>
      <c r="D151" s="269">
        <v>4417</v>
      </c>
      <c r="E151" s="269">
        <v>4373.05</v>
      </c>
      <c r="F151" s="269">
        <v>4311.1000000000004</v>
      </c>
      <c r="G151" s="269">
        <v>4267.1500000000005</v>
      </c>
      <c r="H151" s="269">
        <v>4478.95</v>
      </c>
      <c r="I151" s="269">
        <v>4522.9000000000005</v>
      </c>
      <c r="J151" s="269">
        <v>4584.8499999999995</v>
      </c>
      <c r="K151" s="268">
        <v>4460.95</v>
      </c>
      <c r="L151" s="268">
        <v>4355.05</v>
      </c>
      <c r="M151" s="268">
        <v>1.09937</v>
      </c>
      <c r="N151" s="1"/>
      <c r="O151" s="1"/>
    </row>
    <row r="152" spans="1:15" ht="12.75" customHeight="1">
      <c r="A152" s="236">
        <v>143</v>
      </c>
      <c r="B152" s="278" t="s">
        <v>166</v>
      </c>
      <c r="C152" s="268">
        <v>18840.95</v>
      </c>
      <c r="D152" s="269">
        <v>18781.883333333331</v>
      </c>
      <c r="E152" s="269">
        <v>18584.766666666663</v>
      </c>
      <c r="F152" s="269">
        <v>18328.583333333332</v>
      </c>
      <c r="G152" s="269">
        <v>18131.466666666664</v>
      </c>
      <c r="H152" s="269">
        <v>19038.066666666662</v>
      </c>
      <c r="I152" s="269">
        <v>19235.183333333331</v>
      </c>
      <c r="J152" s="269">
        <v>19491.366666666661</v>
      </c>
      <c r="K152" s="268">
        <v>18979</v>
      </c>
      <c r="L152" s="268">
        <v>18525.7</v>
      </c>
      <c r="M152" s="268">
        <v>1.0551699999999999</v>
      </c>
      <c r="N152" s="1"/>
      <c r="O152" s="1"/>
    </row>
    <row r="153" spans="1:15" ht="12.75" customHeight="1">
      <c r="A153" s="236">
        <v>144</v>
      </c>
      <c r="B153" s="278" t="s">
        <v>162</v>
      </c>
      <c r="C153" s="268">
        <v>263.85000000000002</v>
      </c>
      <c r="D153" s="269">
        <v>266.86666666666667</v>
      </c>
      <c r="E153" s="269">
        <v>257.48333333333335</v>
      </c>
      <c r="F153" s="269">
        <v>251.11666666666667</v>
      </c>
      <c r="G153" s="269">
        <v>241.73333333333335</v>
      </c>
      <c r="H153" s="269">
        <v>273.23333333333335</v>
      </c>
      <c r="I153" s="269">
        <v>282.61666666666667</v>
      </c>
      <c r="J153" s="269">
        <v>288.98333333333335</v>
      </c>
      <c r="K153" s="268">
        <v>276.25</v>
      </c>
      <c r="L153" s="268">
        <v>260.5</v>
      </c>
      <c r="M153" s="268">
        <v>5.7002300000000004</v>
      </c>
      <c r="N153" s="1"/>
      <c r="O153" s="1"/>
    </row>
    <row r="154" spans="1:15" ht="12.75" customHeight="1">
      <c r="A154" s="236">
        <v>145</v>
      </c>
      <c r="B154" s="278" t="s">
        <v>268</v>
      </c>
      <c r="C154" s="268">
        <v>901.8</v>
      </c>
      <c r="D154" s="269">
        <v>901.76666666666677</v>
      </c>
      <c r="E154" s="269">
        <v>878.33333333333348</v>
      </c>
      <c r="F154" s="269">
        <v>854.86666666666667</v>
      </c>
      <c r="G154" s="269">
        <v>831.43333333333339</v>
      </c>
      <c r="H154" s="269">
        <v>925.23333333333358</v>
      </c>
      <c r="I154" s="269">
        <v>948.66666666666674</v>
      </c>
      <c r="J154" s="269">
        <v>972.13333333333367</v>
      </c>
      <c r="K154" s="268">
        <v>925.2</v>
      </c>
      <c r="L154" s="268">
        <v>878.3</v>
      </c>
      <c r="M154" s="268">
        <v>6.5498200000000004</v>
      </c>
      <c r="N154" s="1"/>
      <c r="O154" s="1"/>
    </row>
    <row r="155" spans="1:15" ht="12.75" customHeight="1">
      <c r="A155" s="236">
        <v>146</v>
      </c>
      <c r="B155" s="278" t="s">
        <v>170</v>
      </c>
      <c r="C155" s="268">
        <v>122.55</v>
      </c>
      <c r="D155" s="269">
        <v>122.66666666666667</v>
      </c>
      <c r="E155" s="269">
        <v>121.38333333333334</v>
      </c>
      <c r="F155" s="269">
        <v>120.21666666666667</v>
      </c>
      <c r="G155" s="269">
        <v>118.93333333333334</v>
      </c>
      <c r="H155" s="269">
        <v>123.83333333333334</v>
      </c>
      <c r="I155" s="269">
        <v>125.11666666666667</v>
      </c>
      <c r="J155" s="269">
        <v>126.28333333333335</v>
      </c>
      <c r="K155" s="268">
        <v>123.95</v>
      </c>
      <c r="L155" s="268">
        <v>121.5</v>
      </c>
      <c r="M155" s="268">
        <v>152.67017999999999</v>
      </c>
      <c r="N155" s="1"/>
      <c r="O155" s="1"/>
    </row>
    <row r="156" spans="1:15" ht="12.75" customHeight="1">
      <c r="A156" s="236">
        <v>147</v>
      </c>
      <c r="B156" s="278" t="s">
        <v>269</v>
      </c>
      <c r="C156" s="268">
        <v>169.6</v>
      </c>
      <c r="D156" s="269">
        <v>170.96666666666667</v>
      </c>
      <c r="E156" s="269">
        <v>166.48333333333335</v>
      </c>
      <c r="F156" s="269">
        <v>163.36666666666667</v>
      </c>
      <c r="G156" s="269">
        <v>158.88333333333335</v>
      </c>
      <c r="H156" s="269">
        <v>174.08333333333334</v>
      </c>
      <c r="I156" s="269">
        <v>178.56666666666663</v>
      </c>
      <c r="J156" s="269">
        <v>181.68333333333334</v>
      </c>
      <c r="K156" s="268">
        <v>175.45</v>
      </c>
      <c r="L156" s="268">
        <v>167.85</v>
      </c>
      <c r="M156" s="268">
        <v>18.50562</v>
      </c>
      <c r="N156" s="1"/>
      <c r="O156" s="1"/>
    </row>
    <row r="157" spans="1:15" ht="12.75" customHeight="1">
      <c r="A157" s="236">
        <v>148</v>
      </c>
      <c r="B157" s="278" t="s">
        <v>832</v>
      </c>
      <c r="C157" s="268">
        <v>643.20000000000005</v>
      </c>
      <c r="D157" s="269">
        <v>648.76666666666677</v>
      </c>
      <c r="E157" s="269">
        <v>633.53333333333353</v>
      </c>
      <c r="F157" s="269">
        <v>623.86666666666679</v>
      </c>
      <c r="G157" s="269">
        <v>608.63333333333355</v>
      </c>
      <c r="H157" s="269">
        <v>658.43333333333351</v>
      </c>
      <c r="I157" s="269">
        <v>673.66666666666686</v>
      </c>
      <c r="J157" s="269">
        <v>683.33333333333348</v>
      </c>
      <c r="K157" s="268">
        <v>664</v>
      </c>
      <c r="L157" s="268">
        <v>639.1</v>
      </c>
      <c r="M157" s="268">
        <v>6.32376</v>
      </c>
      <c r="N157" s="1"/>
      <c r="O157" s="1"/>
    </row>
    <row r="158" spans="1:15" ht="12.75" customHeight="1">
      <c r="A158" s="236">
        <v>149</v>
      </c>
      <c r="B158" s="278" t="s">
        <v>442</v>
      </c>
      <c r="C158" s="268">
        <v>2949.9</v>
      </c>
      <c r="D158" s="269">
        <v>2961</v>
      </c>
      <c r="E158" s="269">
        <v>2929</v>
      </c>
      <c r="F158" s="269">
        <v>2908.1</v>
      </c>
      <c r="G158" s="269">
        <v>2876.1</v>
      </c>
      <c r="H158" s="269">
        <v>2981.9</v>
      </c>
      <c r="I158" s="269">
        <v>3013.9</v>
      </c>
      <c r="J158" s="269">
        <v>3034.8</v>
      </c>
      <c r="K158" s="268">
        <v>2993</v>
      </c>
      <c r="L158" s="268">
        <v>2940.1</v>
      </c>
      <c r="M158" s="268">
        <v>0.87997000000000003</v>
      </c>
      <c r="N158" s="1"/>
      <c r="O158" s="1"/>
    </row>
    <row r="159" spans="1:15" ht="12.75" customHeight="1">
      <c r="A159" s="236">
        <v>150</v>
      </c>
      <c r="B159" s="278" t="s">
        <v>833</v>
      </c>
      <c r="C159" s="268">
        <v>469.45</v>
      </c>
      <c r="D159" s="269">
        <v>470.08333333333331</v>
      </c>
      <c r="E159" s="269">
        <v>465.36666666666662</v>
      </c>
      <c r="F159" s="269">
        <v>461.2833333333333</v>
      </c>
      <c r="G159" s="269">
        <v>456.56666666666661</v>
      </c>
      <c r="H159" s="269">
        <v>474.16666666666663</v>
      </c>
      <c r="I159" s="269">
        <v>478.88333333333333</v>
      </c>
      <c r="J159" s="269">
        <v>482.96666666666664</v>
      </c>
      <c r="K159" s="268">
        <v>474.8</v>
      </c>
      <c r="L159" s="268">
        <v>466</v>
      </c>
      <c r="M159" s="268">
        <v>3.7198600000000002</v>
      </c>
      <c r="N159" s="1"/>
      <c r="O159" s="1"/>
    </row>
    <row r="160" spans="1:15" ht="12.75" customHeight="1">
      <c r="A160" s="236">
        <v>151</v>
      </c>
      <c r="B160" s="278" t="s">
        <v>177</v>
      </c>
      <c r="C160" s="268">
        <v>2967.9</v>
      </c>
      <c r="D160" s="269">
        <v>2979.0666666666671</v>
      </c>
      <c r="E160" s="269">
        <v>2942.8333333333339</v>
      </c>
      <c r="F160" s="269">
        <v>2917.7666666666669</v>
      </c>
      <c r="G160" s="269">
        <v>2881.5333333333338</v>
      </c>
      <c r="H160" s="269">
        <v>3004.1333333333341</v>
      </c>
      <c r="I160" s="269">
        <v>3040.3666666666668</v>
      </c>
      <c r="J160" s="269">
        <v>3065.4333333333343</v>
      </c>
      <c r="K160" s="268">
        <v>3015.3</v>
      </c>
      <c r="L160" s="268">
        <v>2954</v>
      </c>
      <c r="M160" s="268">
        <v>4.1328399999999998</v>
      </c>
      <c r="N160" s="1"/>
      <c r="O160" s="1"/>
    </row>
    <row r="161" spans="1:15" ht="12.75" customHeight="1">
      <c r="A161" s="236">
        <v>152</v>
      </c>
      <c r="B161" s="278" t="s">
        <v>171</v>
      </c>
      <c r="C161" s="268">
        <v>49991.8</v>
      </c>
      <c r="D161" s="269">
        <v>49843.933333333327</v>
      </c>
      <c r="E161" s="269">
        <v>49447.866666666654</v>
      </c>
      <c r="F161" s="269">
        <v>48903.933333333327</v>
      </c>
      <c r="G161" s="269">
        <v>48507.866666666654</v>
      </c>
      <c r="H161" s="269">
        <v>50387.866666666654</v>
      </c>
      <c r="I161" s="269">
        <v>50783.93333333332</v>
      </c>
      <c r="J161" s="269">
        <v>51327.866666666654</v>
      </c>
      <c r="K161" s="268">
        <v>50240</v>
      </c>
      <c r="L161" s="268">
        <v>49300</v>
      </c>
      <c r="M161" s="268">
        <v>0.23976</v>
      </c>
      <c r="N161" s="1"/>
      <c r="O161" s="1"/>
    </row>
    <row r="162" spans="1:15" ht="12.75" customHeight="1">
      <c r="A162" s="236">
        <v>153</v>
      </c>
      <c r="B162" s="278" t="s">
        <v>447</v>
      </c>
      <c r="C162" s="268">
        <v>3202.1</v>
      </c>
      <c r="D162" s="269">
        <v>3188.4166666666665</v>
      </c>
      <c r="E162" s="269">
        <v>3144.6833333333329</v>
      </c>
      <c r="F162" s="269">
        <v>3087.2666666666664</v>
      </c>
      <c r="G162" s="269">
        <v>3043.5333333333328</v>
      </c>
      <c r="H162" s="269">
        <v>3245.833333333333</v>
      </c>
      <c r="I162" s="269">
        <v>3289.5666666666666</v>
      </c>
      <c r="J162" s="269">
        <v>3346.9833333333331</v>
      </c>
      <c r="K162" s="268">
        <v>3232.15</v>
      </c>
      <c r="L162" s="268">
        <v>3131</v>
      </c>
      <c r="M162" s="268">
        <v>1.9868399999999999</v>
      </c>
      <c r="N162" s="1"/>
      <c r="O162" s="1"/>
    </row>
    <row r="163" spans="1:15" ht="12.75" customHeight="1">
      <c r="A163" s="236">
        <v>154</v>
      </c>
      <c r="B163" s="278" t="s">
        <v>173</v>
      </c>
      <c r="C163" s="268">
        <v>199.4</v>
      </c>
      <c r="D163" s="269">
        <v>200.35</v>
      </c>
      <c r="E163" s="269">
        <v>196.7</v>
      </c>
      <c r="F163" s="269">
        <v>194</v>
      </c>
      <c r="G163" s="269">
        <v>190.35</v>
      </c>
      <c r="H163" s="269">
        <v>203.04999999999998</v>
      </c>
      <c r="I163" s="269">
        <v>206.70000000000002</v>
      </c>
      <c r="J163" s="269">
        <v>209.39999999999998</v>
      </c>
      <c r="K163" s="268">
        <v>204</v>
      </c>
      <c r="L163" s="268">
        <v>197.65</v>
      </c>
      <c r="M163" s="268">
        <v>12.372159999999999</v>
      </c>
      <c r="N163" s="1"/>
      <c r="O163" s="1"/>
    </row>
    <row r="164" spans="1:15" ht="12.75" customHeight="1">
      <c r="A164" s="236">
        <v>155</v>
      </c>
      <c r="B164" s="278" t="s">
        <v>176</v>
      </c>
      <c r="C164" s="268">
        <v>2769.75</v>
      </c>
      <c r="D164" s="269">
        <v>2773.85</v>
      </c>
      <c r="E164" s="269">
        <v>2752.7</v>
      </c>
      <c r="F164" s="269">
        <v>2735.65</v>
      </c>
      <c r="G164" s="269">
        <v>2714.5</v>
      </c>
      <c r="H164" s="269">
        <v>2790.8999999999996</v>
      </c>
      <c r="I164" s="269">
        <v>2812.05</v>
      </c>
      <c r="J164" s="269">
        <v>2829.0999999999995</v>
      </c>
      <c r="K164" s="268">
        <v>2795</v>
      </c>
      <c r="L164" s="268">
        <v>2756.8</v>
      </c>
      <c r="M164" s="268">
        <v>9.3427399999999992</v>
      </c>
      <c r="N164" s="1"/>
      <c r="O164" s="1"/>
    </row>
    <row r="165" spans="1:15" ht="12.75" customHeight="1">
      <c r="A165" s="236">
        <v>156</v>
      </c>
      <c r="B165" s="278" t="s">
        <v>172</v>
      </c>
      <c r="C165" s="268">
        <v>853.2</v>
      </c>
      <c r="D165" s="269">
        <v>858.31666666666661</v>
      </c>
      <c r="E165" s="269">
        <v>843.98333333333323</v>
      </c>
      <c r="F165" s="269">
        <v>834.76666666666665</v>
      </c>
      <c r="G165" s="269">
        <v>820.43333333333328</v>
      </c>
      <c r="H165" s="269">
        <v>867.53333333333319</v>
      </c>
      <c r="I165" s="269">
        <v>881.86666666666667</v>
      </c>
      <c r="J165" s="269">
        <v>891.08333333333314</v>
      </c>
      <c r="K165" s="268">
        <v>872.65</v>
      </c>
      <c r="L165" s="268">
        <v>849.1</v>
      </c>
      <c r="M165" s="268">
        <v>14.274760000000001</v>
      </c>
      <c r="N165" s="1"/>
      <c r="O165" s="1"/>
    </row>
    <row r="166" spans="1:15" ht="12.75" customHeight="1">
      <c r="A166" s="236">
        <v>157</v>
      </c>
      <c r="B166" s="278" t="s">
        <v>270</v>
      </c>
      <c r="C166" s="268">
        <v>2514.4</v>
      </c>
      <c r="D166" s="269">
        <v>2504.1166666666663</v>
      </c>
      <c r="E166" s="269">
        <v>2479.2333333333327</v>
      </c>
      <c r="F166" s="269">
        <v>2444.0666666666662</v>
      </c>
      <c r="G166" s="269">
        <v>2419.1833333333325</v>
      </c>
      <c r="H166" s="269">
        <v>2539.2833333333328</v>
      </c>
      <c r="I166" s="269">
        <v>2564.166666666667</v>
      </c>
      <c r="J166" s="269">
        <v>2599.333333333333</v>
      </c>
      <c r="K166" s="268">
        <v>2529</v>
      </c>
      <c r="L166" s="268">
        <v>2468.9499999999998</v>
      </c>
      <c r="M166" s="268">
        <v>2.4341499999999998</v>
      </c>
      <c r="N166" s="1"/>
      <c r="O166" s="1"/>
    </row>
    <row r="167" spans="1:15" ht="12.75" customHeight="1">
      <c r="A167" s="236">
        <v>158</v>
      </c>
      <c r="B167" s="278" t="s">
        <v>174</v>
      </c>
      <c r="C167" s="268">
        <v>105.2</v>
      </c>
      <c r="D167" s="269">
        <v>105.56666666666668</v>
      </c>
      <c r="E167" s="269">
        <v>104.53333333333336</v>
      </c>
      <c r="F167" s="269">
        <v>103.86666666666669</v>
      </c>
      <c r="G167" s="269">
        <v>102.83333333333337</v>
      </c>
      <c r="H167" s="269">
        <v>106.23333333333335</v>
      </c>
      <c r="I167" s="269">
        <v>107.26666666666668</v>
      </c>
      <c r="J167" s="269">
        <v>107.93333333333334</v>
      </c>
      <c r="K167" s="268">
        <v>106.6</v>
      </c>
      <c r="L167" s="268">
        <v>104.9</v>
      </c>
      <c r="M167" s="268">
        <v>53.240879999999997</v>
      </c>
      <c r="N167" s="1"/>
      <c r="O167" s="1"/>
    </row>
    <row r="168" spans="1:15" ht="12.75" customHeight="1">
      <c r="A168" s="236">
        <v>159</v>
      </c>
      <c r="B168" s="278" t="s">
        <v>179</v>
      </c>
      <c r="C168" s="268">
        <v>207.7</v>
      </c>
      <c r="D168" s="269">
        <v>206.88333333333335</v>
      </c>
      <c r="E168" s="269">
        <v>203.3666666666667</v>
      </c>
      <c r="F168" s="269">
        <v>199.03333333333336</v>
      </c>
      <c r="G168" s="269">
        <v>195.51666666666671</v>
      </c>
      <c r="H168" s="269">
        <v>211.2166666666667</v>
      </c>
      <c r="I168" s="269">
        <v>214.73333333333335</v>
      </c>
      <c r="J168" s="269">
        <v>219.06666666666669</v>
      </c>
      <c r="K168" s="268">
        <v>210.4</v>
      </c>
      <c r="L168" s="268">
        <v>202.55</v>
      </c>
      <c r="M168" s="268">
        <v>396.58404999999999</v>
      </c>
      <c r="N168" s="1"/>
      <c r="O168" s="1"/>
    </row>
    <row r="169" spans="1:15" ht="12.75" customHeight="1">
      <c r="A169" s="236">
        <v>160</v>
      </c>
      <c r="B169" s="278" t="s">
        <v>271</v>
      </c>
      <c r="C169" s="268">
        <v>430.35</v>
      </c>
      <c r="D169" s="269">
        <v>430.95</v>
      </c>
      <c r="E169" s="269">
        <v>424.4</v>
      </c>
      <c r="F169" s="269">
        <v>418.45</v>
      </c>
      <c r="G169" s="269">
        <v>411.9</v>
      </c>
      <c r="H169" s="269">
        <v>436.9</v>
      </c>
      <c r="I169" s="269">
        <v>443.45000000000005</v>
      </c>
      <c r="J169" s="269">
        <v>449.4</v>
      </c>
      <c r="K169" s="268">
        <v>437.5</v>
      </c>
      <c r="L169" s="268">
        <v>425</v>
      </c>
      <c r="M169" s="268">
        <v>3.4979200000000001</v>
      </c>
      <c r="N169" s="1"/>
      <c r="O169" s="1"/>
    </row>
    <row r="170" spans="1:15" ht="12.75" customHeight="1">
      <c r="A170" s="236">
        <v>161</v>
      </c>
      <c r="B170" s="278" t="s">
        <v>272</v>
      </c>
      <c r="C170" s="268">
        <v>14228.45</v>
      </c>
      <c r="D170" s="269">
        <v>14261.666666666666</v>
      </c>
      <c r="E170" s="269">
        <v>14132.783333333333</v>
      </c>
      <c r="F170" s="269">
        <v>14037.116666666667</v>
      </c>
      <c r="G170" s="269">
        <v>13908.233333333334</v>
      </c>
      <c r="H170" s="269">
        <v>14357.333333333332</v>
      </c>
      <c r="I170" s="269">
        <v>14486.216666666667</v>
      </c>
      <c r="J170" s="269">
        <v>14581.883333333331</v>
      </c>
      <c r="K170" s="268">
        <v>14390.55</v>
      </c>
      <c r="L170" s="268">
        <v>14166</v>
      </c>
      <c r="M170" s="268">
        <v>8.133E-2</v>
      </c>
      <c r="N170" s="1"/>
      <c r="O170" s="1"/>
    </row>
    <row r="171" spans="1:15" ht="12.75" customHeight="1">
      <c r="A171" s="236">
        <v>162</v>
      </c>
      <c r="B171" s="278" t="s">
        <v>178</v>
      </c>
      <c r="C171" s="268">
        <v>34.85</v>
      </c>
      <c r="D171" s="269">
        <v>35.233333333333334</v>
      </c>
      <c r="E171" s="269">
        <v>34.166666666666671</v>
      </c>
      <c r="F171" s="269">
        <v>33.483333333333334</v>
      </c>
      <c r="G171" s="269">
        <v>32.416666666666671</v>
      </c>
      <c r="H171" s="269">
        <v>35.916666666666671</v>
      </c>
      <c r="I171" s="269">
        <v>36.983333333333334</v>
      </c>
      <c r="J171" s="269">
        <v>37.666666666666671</v>
      </c>
      <c r="K171" s="268">
        <v>36.299999999999997</v>
      </c>
      <c r="L171" s="268">
        <v>34.549999999999997</v>
      </c>
      <c r="M171" s="268">
        <v>853.38288</v>
      </c>
      <c r="N171" s="1"/>
      <c r="O171" s="1"/>
    </row>
    <row r="172" spans="1:15" ht="12.75" customHeight="1">
      <c r="A172" s="236">
        <v>163</v>
      </c>
      <c r="B172" s="278" t="s">
        <v>184</v>
      </c>
      <c r="C172" s="268">
        <v>95.65</v>
      </c>
      <c r="D172" s="269">
        <v>95.983333333333334</v>
      </c>
      <c r="E172" s="269">
        <v>95.166666666666671</v>
      </c>
      <c r="F172" s="269">
        <v>94.683333333333337</v>
      </c>
      <c r="G172" s="269">
        <v>93.866666666666674</v>
      </c>
      <c r="H172" s="269">
        <v>96.466666666666669</v>
      </c>
      <c r="I172" s="269">
        <v>97.283333333333331</v>
      </c>
      <c r="J172" s="269">
        <v>97.766666666666666</v>
      </c>
      <c r="K172" s="268">
        <v>96.8</v>
      </c>
      <c r="L172" s="268">
        <v>95.5</v>
      </c>
      <c r="M172" s="268">
        <v>67.932239999999993</v>
      </c>
      <c r="N172" s="1"/>
      <c r="O172" s="1"/>
    </row>
    <row r="173" spans="1:15" ht="12.75" customHeight="1">
      <c r="A173" s="236">
        <v>164</v>
      </c>
      <c r="B173" s="278" t="s">
        <v>185</v>
      </c>
      <c r="C173" s="268">
        <v>2332.4499999999998</v>
      </c>
      <c r="D173" s="269">
        <v>2345.85</v>
      </c>
      <c r="E173" s="269">
        <v>2313.6999999999998</v>
      </c>
      <c r="F173" s="269">
        <v>2294.9499999999998</v>
      </c>
      <c r="G173" s="269">
        <v>2262.7999999999997</v>
      </c>
      <c r="H173" s="269">
        <v>2364.6</v>
      </c>
      <c r="I173" s="269">
        <v>2396.7500000000005</v>
      </c>
      <c r="J173" s="269">
        <v>2415.5</v>
      </c>
      <c r="K173" s="268">
        <v>2378</v>
      </c>
      <c r="L173" s="268">
        <v>2327.1</v>
      </c>
      <c r="M173" s="268">
        <v>78.441400000000002</v>
      </c>
      <c r="N173" s="1"/>
      <c r="O173" s="1"/>
    </row>
    <row r="174" spans="1:15" ht="12.75" customHeight="1">
      <c r="A174" s="236">
        <v>165</v>
      </c>
      <c r="B174" s="278" t="s">
        <v>273</v>
      </c>
      <c r="C174" s="268">
        <v>897.5</v>
      </c>
      <c r="D174" s="269">
        <v>902.91666666666663</v>
      </c>
      <c r="E174" s="269">
        <v>887.83333333333326</v>
      </c>
      <c r="F174" s="269">
        <v>878.16666666666663</v>
      </c>
      <c r="G174" s="269">
        <v>863.08333333333326</v>
      </c>
      <c r="H174" s="269">
        <v>912.58333333333326</v>
      </c>
      <c r="I174" s="269">
        <v>927.66666666666652</v>
      </c>
      <c r="J174" s="269">
        <v>937.33333333333326</v>
      </c>
      <c r="K174" s="268">
        <v>918</v>
      </c>
      <c r="L174" s="268">
        <v>893.25</v>
      </c>
      <c r="M174" s="268">
        <v>11.658110000000001</v>
      </c>
      <c r="N174" s="1"/>
      <c r="O174" s="1"/>
    </row>
    <row r="175" spans="1:15" ht="12.75" customHeight="1">
      <c r="A175" s="236">
        <v>166</v>
      </c>
      <c r="B175" s="278" t="s">
        <v>187</v>
      </c>
      <c r="C175" s="268">
        <v>1238.8</v>
      </c>
      <c r="D175" s="269">
        <v>1234.8833333333332</v>
      </c>
      <c r="E175" s="269">
        <v>1218.9166666666665</v>
      </c>
      <c r="F175" s="269">
        <v>1199.0333333333333</v>
      </c>
      <c r="G175" s="269">
        <v>1183.0666666666666</v>
      </c>
      <c r="H175" s="269">
        <v>1254.7666666666664</v>
      </c>
      <c r="I175" s="269">
        <v>1270.7333333333331</v>
      </c>
      <c r="J175" s="269">
        <v>1290.6166666666663</v>
      </c>
      <c r="K175" s="268">
        <v>1250.8499999999999</v>
      </c>
      <c r="L175" s="268">
        <v>1215</v>
      </c>
      <c r="M175" s="268">
        <v>11.02669</v>
      </c>
      <c r="N175" s="1"/>
      <c r="O175" s="1"/>
    </row>
    <row r="176" spans="1:15" ht="12.75" customHeight="1">
      <c r="A176" s="236">
        <v>167</v>
      </c>
      <c r="B176" s="278" t="s">
        <v>191</v>
      </c>
      <c r="C176" s="268">
        <v>2480.75</v>
      </c>
      <c r="D176" s="269">
        <v>2485.7666666666664</v>
      </c>
      <c r="E176" s="269">
        <v>2458.583333333333</v>
      </c>
      <c r="F176" s="269">
        <v>2436.4166666666665</v>
      </c>
      <c r="G176" s="269">
        <v>2409.2333333333331</v>
      </c>
      <c r="H176" s="269">
        <v>2507.9333333333329</v>
      </c>
      <c r="I176" s="269">
        <v>2535.1166666666663</v>
      </c>
      <c r="J176" s="269">
        <v>2557.2833333333328</v>
      </c>
      <c r="K176" s="268">
        <v>2512.9499999999998</v>
      </c>
      <c r="L176" s="268">
        <v>2463.6</v>
      </c>
      <c r="M176" s="268">
        <v>4.24207</v>
      </c>
      <c r="N176" s="1"/>
      <c r="O176" s="1"/>
    </row>
    <row r="177" spans="1:15" ht="12.75" customHeight="1">
      <c r="A177" s="236">
        <v>168</v>
      </c>
      <c r="B177" s="278" t="s">
        <v>189</v>
      </c>
      <c r="C177" s="268">
        <v>20844.5</v>
      </c>
      <c r="D177" s="269">
        <v>20919.7</v>
      </c>
      <c r="E177" s="269">
        <v>20689.400000000001</v>
      </c>
      <c r="F177" s="269">
        <v>20534.3</v>
      </c>
      <c r="G177" s="269">
        <v>20304</v>
      </c>
      <c r="H177" s="269">
        <v>21074.800000000003</v>
      </c>
      <c r="I177" s="269">
        <v>21305.1</v>
      </c>
      <c r="J177" s="269">
        <v>21460.200000000004</v>
      </c>
      <c r="K177" s="268">
        <v>21150</v>
      </c>
      <c r="L177" s="268">
        <v>20764.599999999999</v>
      </c>
      <c r="M177" s="268">
        <v>0.78913999999999995</v>
      </c>
      <c r="N177" s="1"/>
      <c r="O177" s="1"/>
    </row>
    <row r="178" spans="1:15" ht="12.75" customHeight="1">
      <c r="A178" s="236">
        <v>169</v>
      </c>
      <c r="B178" s="278" t="s">
        <v>192</v>
      </c>
      <c r="C178" s="268">
        <v>1174.9000000000001</v>
      </c>
      <c r="D178" s="269">
        <v>1174.4666666666667</v>
      </c>
      <c r="E178" s="269">
        <v>1155.4333333333334</v>
      </c>
      <c r="F178" s="269">
        <v>1135.9666666666667</v>
      </c>
      <c r="G178" s="269">
        <v>1116.9333333333334</v>
      </c>
      <c r="H178" s="269">
        <v>1193.9333333333334</v>
      </c>
      <c r="I178" s="269">
        <v>1212.9666666666667</v>
      </c>
      <c r="J178" s="269">
        <v>1232.4333333333334</v>
      </c>
      <c r="K178" s="268">
        <v>1193.5</v>
      </c>
      <c r="L178" s="268">
        <v>1155</v>
      </c>
      <c r="M178" s="268">
        <v>14.07471</v>
      </c>
      <c r="N178" s="1"/>
      <c r="O178" s="1"/>
    </row>
    <row r="179" spans="1:15" ht="12.75" customHeight="1">
      <c r="A179" s="236">
        <v>170</v>
      </c>
      <c r="B179" s="278" t="s">
        <v>190</v>
      </c>
      <c r="C179" s="268">
        <v>2700.2</v>
      </c>
      <c r="D179" s="269">
        <v>2705.4</v>
      </c>
      <c r="E179" s="269">
        <v>2666.8</v>
      </c>
      <c r="F179" s="269">
        <v>2633.4</v>
      </c>
      <c r="G179" s="269">
        <v>2594.8000000000002</v>
      </c>
      <c r="H179" s="269">
        <v>2738.8</v>
      </c>
      <c r="I179" s="269">
        <v>2777.3999999999996</v>
      </c>
      <c r="J179" s="269">
        <v>2810.8</v>
      </c>
      <c r="K179" s="268">
        <v>2744</v>
      </c>
      <c r="L179" s="268">
        <v>2672</v>
      </c>
      <c r="M179" s="268">
        <v>1.80382</v>
      </c>
      <c r="N179" s="1"/>
      <c r="O179" s="1"/>
    </row>
    <row r="180" spans="1:15" ht="12.75" customHeight="1">
      <c r="A180" s="236">
        <v>171</v>
      </c>
      <c r="B180" s="278" t="s">
        <v>824</v>
      </c>
      <c r="C180" s="268">
        <v>462.2</v>
      </c>
      <c r="D180" s="269">
        <v>464.7</v>
      </c>
      <c r="E180" s="269">
        <v>455.59999999999997</v>
      </c>
      <c r="F180" s="269">
        <v>449</v>
      </c>
      <c r="G180" s="269">
        <v>439.9</v>
      </c>
      <c r="H180" s="269">
        <v>471.29999999999995</v>
      </c>
      <c r="I180" s="269">
        <v>480.4</v>
      </c>
      <c r="J180" s="269">
        <v>486.99999999999994</v>
      </c>
      <c r="K180" s="268">
        <v>473.8</v>
      </c>
      <c r="L180" s="268">
        <v>458.1</v>
      </c>
      <c r="M180" s="268">
        <v>11.101279999999999</v>
      </c>
      <c r="N180" s="1"/>
      <c r="O180" s="1"/>
    </row>
    <row r="181" spans="1:15" ht="12.75" customHeight="1">
      <c r="A181" s="236">
        <v>172</v>
      </c>
      <c r="B181" s="278" t="s">
        <v>188</v>
      </c>
      <c r="C181" s="268">
        <v>524.85</v>
      </c>
      <c r="D181" s="269">
        <v>528.33333333333337</v>
      </c>
      <c r="E181" s="269">
        <v>516.86666666666679</v>
      </c>
      <c r="F181" s="269">
        <v>508.88333333333344</v>
      </c>
      <c r="G181" s="269">
        <v>497.41666666666686</v>
      </c>
      <c r="H181" s="269">
        <v>536.31666666666672</v>
      </c>
      <c r="I181" s="269">
        <v>547.78333333333319</v>
      </c>
      <c r="J181" s="269">
        <v>555.76666666666665</v>
      </c>
      <c r="K181" s="268">
        <v>539.79999999999995</v>
      </c>
      <c r="L181" s="268">
        <v>520.35</v>
      </c>
      <c r="M181" s="268">
        <v>122.33485</v>
      </c>
      <c r="N181" s="1"/>
      <c r="O181" s="1"/>
    </row>
    <row r="182" spans="1:15" ht="12.75" customHeight="1">
      <c r="A182" s="236">
        <v>173</v>
      </c>
      <c r="B182" s="278" t="s">
        <v>186</v>
      </c>
      <c r="C182" s="268">
        <v>73.650000000000006</v>
      </c>
      <c r="D182" s="269">
        <v>73.983333333333334</v>
      </c>
      <c r="E182" s="269">
        <v>72.866666666666674</v>
      </c>
      <c r="F182" s="269">
        <v>72.083333333333343</v>
      </c>
      <c r="G182" s="269">
        <v>70.966666666666683</v>
      </c>
      <c r="H182" s="269">
        <v>74.766666666666666</v>
      </c>
      <c r="I182" s="269">
        <v>75.883333333333312</v>
      </c>
      <c r="J182" s="269">
        <v>76.666666666666657</v>
      </c>
      <c r="K182" s="268">
        <v>75.099999999999994</v>
      </c>
      <c r="L182" s="268">
        <v>73.2</v>
      </c>
      <c r="M182" s="268">
        <v>116.22517000000001</v>
      </c>
      <c r="N182" s="1"/>
      <c r="O182" s="1"/>
    </row>
    <row r="183" spans="1:15" ht="12.75" customHeight="1">
      <c r="A183" s="236">
        <v>174</v>
      </c>
      <c r="B183" s="278" t="s">
        <v>193</v>
      </c>
      <c r="C183" s="268">
        <v>917.85</v>
      </c>
      <c r="D183" s="269">
        <v>911.96666666666658</v>
      </c>
      <c r="E183" s="269">
        <v>897.93333333333317</v>
      </c>
      <c r="F183" s="269">
        <v>878.01666666666654</v>
      </c>
      <c r="G183" s="269">
        <v>863.98333333333312</v>
      </c>
      <c r="H183" s="269">
        <v>931.88333333333321</v>
      </c>
      <c r="I183" s="269">
        <v>945.91666666666674</v>
      </c>
      <c r="J183" s="269">
        <v>965.83333333333326</v>
      </c>
      <c r="K183" s="268">
        <v>926</v>
      </c>
      <c r="L183" s="268">
        <v>892.05</v>
      </c>
      <c r="M183" s="268">
        <v>55.593359999999997</v>
      </c>
      <c r="N183" s="1"/>
      <c r="O183" s="1"/>
    </row>
    <row r="184" spans="1:15" ht="12.75" customHeight="1">
      <c r="A184" s="236">
        <v>175</v>
      </c>
      <c r="B184" s="278" t="s">
        <v>194</v>
      </c>
      <c r="C184" s="268">
        <v>495.15</v>
      </c>
      <c r="D184" s="269">
        <v>495.66666666666669</v>
      </c>
      <c r="E184" s="269">
        <v>488.33333333333337</v>
      </c>
      <c r="F184" s="269">
        <v>481.51666666666671</v>
      </c>
      <c r="G184" s="269">
        <v>474.18333333333339</v>
      </c>
      <c r="H184" s="269">
        <v>502.48333333333335</v>
      </c>
      <c r="I184" s="269">
        <v>509.81666666666672</v>
      </c>
      <c r="J184" s="269">
        <v>516.63333333333333</v>
      </c>
      <c r="K184" s="268">
        <v>503</v>
      </c>
      <c r="L184" s="268">
        <v>488.85</v>
      </c>
      <c r="M184" s="268">
        <v>7.9607599999999996</v>
      </c>
      <c r="N184" s="1"/>
      <c r="O184" s="1"/>
    </row>
    <row r="185" spans="1:15" ht="12.75" customHeight="1">
      <c r="A185" s="236">
        <v>176</v>
      </c>
      <c r="B185" s="278" t="s">
        <v>275</v>
      </c>
      <c r="C185" s="268">
        <v>546.29999999999995</v>
      </c>
      <c r="D185" s="269">
        <v>549.11666666666667</v>
      </c>
      <c r="E185" s="269">
        <v>541.93333333333339</v>
      </c>
      <c r="F185" s="269">
        <v>537.56666666666672</v>
      </c>
      <c r="G185" s="269">
        <v>530.38333333333344</v>
      </c>
      <c r="H185" s="269">
        <v>553.48333333333335</v>
      </c>
      <c r="I185" s="269">
        <v>560.66666666666652</v>
      </c>
      <c r="J185" s="269">
        <v>565.0333333333333</v>
      </c>
      <c r="K185" s="268">
        <v>556.29999999999995</v>
      </c>
      <c r="L185" s="268">
        <v>544.75</v>
      </c>
      <c r="M185" s="268">
        <v>3.1059800000000002</v>
      </c>
      <c r="N185" s="1"/>
      <c r="O185" s="1"/>
    </row>
    <row r="186" spans="1:15" ht="12.75" customHeight="1">
      <c r="A186" s="236">
        <v>177</v>
      </c>
      <c r="B186" s="278" t="s">
        <v>206</v>
      </c>
      <c r="C186" s="268">
        <v>1021.25</v>
      </c>
      <c r="D186" s="269">
        <v>1026.5333333333333</v>
      </c>
      <c r="E186" s="269">
        <v>1011.8166666666666</v>
      </c>
      <c r="F186" s="269">
        <v>1002.3833333333333</v>
      </c>
      <c r="G186" s="269">
        <v>987.66666666666663</v>
      </c>
      <c r="H186" s="269">
        <v>1035.9666666666667</v>
      </c>
      <c r="I186" s="269">
        <v>1050.6833333333334</v>
      </c>
      <c r="J186" s="269">
        <v>1060.1166666666666</v>
      </c>
      <c r="K186" s="268">
        <v>1041.25</v>
      </c>
      <c r="L186" s="268">
        <v>1017.1</v>
      </c>
      <c r="M186" s="268">
        <v>12.4122</v>
      </c>
      <c r="N186" s="1"/>
      <c r="O186" s="1"/>
    </row>
    <row r="187" spans="1:15" ht="12.75" customHeight="1">
      <c r="A187" s="236">
        <v>178</v>
      </c>
      <c r="B187" s="278" t="s">
        <v>195</v>
      </c>
      <c r="C187" s="268">
        <v>1047.95</v>
      </c>
      <c r="D187" s="269">
        <v>1052.2666666666667</v>
      </c>
      <c r="E187" s="269">
        <v>1037.8833333333332</v>
      </c>
      <c r="F187" s="269">
        <v>1027.8166666666666</v>
      </c>
      <c r="G187" s="269">
        <v>1013.4333333333332</v>
      </c>
      <c r="H187" s="269">
        <v>1062.3333333333333</v>
      </c>
      <c r="I187" s="269">
        <v>1076.7166666666669</v>
      </c>
      <c r="J187" s="269">
        <v>1086.7833333333333</v>
      </c>
      <c r="K187" s="268">
        <v>1066.6500000000001</v>
      </c>
      <c r="L187" s="268">
        <v>1042.2</v>
      </c>
      <c r="M187" s="268">
        <v>10.42615</v>
      </c>
      <c r="N187" s="1"/>
      <c r="O187" s="1"/>
    </row>
    <row r="188" spans="1:15" ht="12.75" customHeight="1">
      <c r="A188" s="236">
        <v>179</v>
      </c>
      <c r="B188" s="278" t="s">
        <v>502</v>
      </c>
      <c r="C188" s="268">
        <v>1129.25</v>
      </c>
      <c r="D188" s="269">
        <v>1127.3999999999999</v>
      </c>
      <c r="E188" s="269">
        <v>1105.7999999999997</v>
      </c>
      <c r="F188" s="269">
        <v>1082.3499999999999</v>
      </c>
      <c r="G188" s="269">
        <v>1060.7499999999998</v>
      </c>
      <c r="H188" s="269">
        <v>1150.8499999999997</v>
      </c>
      <c r="I188" s="269">
        <v>1172.4499999999996</v>
      </c>
      <c r="J188" s="269">
        <v>1195.8999999999996</v>
      </c>
      <c r="K188" s="268">
        <v>1149</v>
      </c>
      <c r="L188" s="268">
        <v>1103.95</v>
      </c>
      <c r="M188" s="268">
        <v>5.2389000000000001</v>
      </c>
      <c r="N188" s="1"/>
      <c r="O188" s="1"/>
    </row>
    <row r="189" spans="1:15" ht="12.75" customHeight="1">
      <c r="A189" s="236">
        <v>180</v>
      </c>
      <c r="B189" s="278" t="s">
        <v>200</v>
      </c>
      <c r="C189" s="268">
        <v>3035.65</v>
      </c>
      <c r="D189" s="269">
        <v>3021.8666666666668</v>
      </c>
      <c r="E189" s="269">
        <v>2993.7833333333338</v>
      </c>
      <c r="F189" s="269">
        <v>2951.916666666667</v>
      </c>
      <c r="G189" s="269">
        <v>2923.8333333333339</v>
      </c>
      <c r="H189" s="269">
        <v>3063.7333333333336</v>
      </c>
      <c r="I189" s="269">
        <v>3091.8166666666666</v>
      </c>
      <c r="J189" s="269">
        <v>3133.6833333333334</v>
      </c>
      <c r="K189" s="268">
        <v>3049.95</v>
      </c>
      <c r="L189" s="268">
        <v>2980</v>
      </c>
      <c r="M189" s="268">
        <v>27.397670000000002</v>
      </c>
      <c r="N189" s="1"/>
      <c r="O189" s="1"/>
    </row>
    <row r="190" spans="1:15" ht="12.75" customHeight="1">
      <c r="A190" s="236">
        <v>181</v>
      </c>
      <c r="B190" s="278" t="s">
        <v>196</v>
      </c>
      <c r="C190" s="268">
        <v>793.65</v>
      </c>
      <c r="D190" s="269">
        <v>795.96666666666658</v>
      </c>
      <c r="E190" s="269">
        <v>787.73333333333312</v>
      </c>
      <c r="F190" s="269">
        <v>781.81666666666649</v>
      </c>
      <c r="G190" s="269">
        <v>773.58333333333303</v>
      </c>
      <c r="H190" s="269">
        <v>801.88333333333321</v>
      </c>
      <c r="I190" s="269">
        <v>810.11666666666656</v>
      </c>
      <c r="J190" s="269">
        <v>816.0333333333333</v>
      </c>
      <c r="K190" s="268">
        <v>804.2</v>
      </c>
      <c r="L190" s="268">
        <v>790.05</v>
      </c>
      <c r="M190" s="268">
        <v>14.150829999999999</v>
      </c>
      <c r="N190" s="1"/>
      <c r="O190" s="1"/>
    </row>
    <row r="191" spans="1:15" ht="12.75" customHeight="1">
      <c r="A191" s="236">
        <v>182</v>
      </c>
      <c r="B191" s="278" t="s">
        <v>276</v>
      </c>
      <c r="C191" s="268">
        <v>8422.4500000000007</v>
      </c>
      <c r="D191" s="269">
        <v>8374.15</v>
      </c>
      <c r="E191" s="269">
        <v>8268.2999999999993</v>
      </c>
      <c r="F191" s="269">
        <v>8114.15</v>
      </c>
      <c r="G191" s="269">
        <v>8008.2999999999993</v>
      </c>
      <c r="H191" s="269">
        <v>8528.2999999999993</v>
      </c>
      <c r="I191" s="269">
        <v>8634.1500000000015</v>
      </c>
      <c r="J191" s="269">
        <v>8788.2999999999993</v>
      </c>
      <c r="K191" s="268">
        <v>8480</v>
      </c>
      <c r="L191" s="268">
        <v>8220</v>
      </c>
      <c r="M191" s="268">
        <v>2.3036799999999999</v>
      </c>
      <c r="N191" s="1"/>
      <c r="O191" s="1"/>
    </row>
    <row r="192" spans="1:15" ht="12.75" customHeight="1">
      <c r="A192" s="236">
        <v>183</v>
      </c>
      <c r="B192" s="278" t="s">
        <v>197</v>
      </c>
      <c r="C192" s="268">
        <v>399.1</v>
      </c>
      <c r="D192" s="269">
        <v>399.51666666666671</v>
      </c>
      <c r="E192" s="269">
        <v>392.43333333333339</v>
      </c>
      <c r="F192" s="269">
        <v>385.76666666666671</v>
      </c>
      <c r="G192" s="269">
        <v>378.68333333333339</v>
      </c>
      <c r="H192" s="269">
        <v>406.18333333333339</v>
      </c>
      <c r="I192" s="269">
        <v>413.26666666666677</v>
      </c>
      <c r="J192" s="269">
        <v>419.93333333333339</v>
      </c>
      <c r="K192" s="268">
        <v>406.6</v>
      </c>
      <c r="L192" s="268">
        <v>392.85</v>
      </c>
      <c r="M192" s="268">
        <v>181.14879999999999</v>
      </c>
      <c r="N192" s="1"/>
      <c r="O192" s="1"/>
    </row>
    <row r="193" spans="1:15" ht="12.75" customHeight="1">
      <c r="A193" s="236">
        <v>184</v>
      </c>
      <c r="B193" s="278" t="s">
        <v>198</v>
      </c>
      <c r="C193" s="268">
        <v>213.9</v>
      </c>
      <c r="D193" s="269">
        <v>214.5</v>
      </c>
      <c r="E193" s="269">
        <v>212.15</v>
      </c>
      <c r="F193" s="269">
        <v>210.4</v>
      </c>
      <c r="G193" s="269">
        <v>208.05</v>
      </c>
      <c r="H193" s="269">
        <v>216.25</v>
      </c>
      <c r="I193" s="269">
        <v>218.60000000000002</v>
      </c>
      <c r="J193" s="269">
        <v>220.35</v>
      </c>
      <c r="K193" s="268">
        <v>216.85</v>
      </c>
      <c r="L193" s="268">
        <v>212.75</v>
      </c>
      <c r="M193" s="268">
        <v>121.0206</v>
      </c>
      <c r="N193" s="1"/>
      <c r="O193" s="1"/>
    </row>
    <row r="194" spans="1:15" ht="12.75" customHeight="1">
      <c r="A194" s="236">
        <v>185</v>
      </c>
      <c r="B194" s="278" t="s">
        <v>199</v>
      </c>
      <c r="C194" s="268">
        <v>95.2</v>
      </c>
      <c r="D194" s="269">
        <v>96.016666666666666</v>
      </c>
      <c r="E194" s="269">
        <v>94.183333333333337</v>
      </c>
      <c r="F194" s="269">
        <v>93.166666666666671</v>
      </c>
      <c r="G194" s="269">
        <v>91.333333333333343</v>
      </c>
      <c r="H194" s="269">
        <v>97.033333333333331</v>
      </c>
      <c r="I194" s="269">
        <v>98.866666666666674</v>
      </c>
      <c r="J194" s="269">
        <v>99.883333333333326</v>
      </c>
      <c r="K194" s="268">
        <v>97.85</v>
      </c>
      <c r="L194" s="268">
        <v>95</v>
      </c>
      <c r="M194" s="268">
        <v>717.24105999999995</v>
      </c>
      <c r="N194" s="1"/>
      <c r="O194" s="1"/>
    </row>
    <row r="195" spans="1:15" ht="12.75" customHeight="1">
      <c r="A195" s="236">
        <v>186</v>
      </c>
      <c r="B195" s="278" t="s">
        <v>201</v>
      </c>
      <c r="C195" s="268">
        <v>1029.7</v>
      </c>
      <c r="D195" s="269">
        <v>1024.8833333333334</v>
      </c>
      <c r="E195" s="269">
        <v>1013.3666666666668</v>
      </c>
      <c r="F195" s="269">
        <v>997.0333333333333</v>
      </c>
      <c r="G195" s="269">
        <v>985.51666666666665</v>
      </c>
      <c r="H195" s="269">
        <v>1041.2166666666669</v>
      </c>
      <c r="I195" s="269">
        <v>1052.7333333333338</v>
      </c>
      <c r="J195" s="269">
        <v>1069.0666666666671</v>
      </c>
      <c r="K195" s="268">
        <v>1036.4000000000001</v>
      </c>
      <c r="L195" s="268">
        <v>1008.55</v>
      </c>
      <c r="M195" s="268">
        <v>19.655190000000001</v>
      </c>
      <c r="N195" s="1"/>
      <c r="O195" s="1"/>
    </row>
    <row r="196" spans="1:15" ht="12.75" customHeight="1">
      <c r="A196" s="236">
        <v>187</v>
      </c>
      <c r="B196" s="278" t="s">
        <v>182</v>
      </c>
      <c r="C196" s="268">
        <v>742.3</v>
      </c>
      <c r="D196" s="269">
        <v>730.69999999999993</v>
      </c>
      <c r="E196" s="269">
        <v>711.59999999999991</v>
      </c>
      <c r="F196" s="269">
        <v>680.9</v>
      </c>
      <c r="G196" s="269">
        <v>661.8</v>
      </c>
      <c r="H196" s="269">
        <v>761.39999999999986</v>
      </c>
      <c r="I196" s="269">
        <v>780.5</v>
      </c>
      <c r="J196" s="269">
        <v>811.19999999999982</v>
      </c>
      <c r="K196" s="268">
        <v>749.8</v>
      </c>
      <c r="L196" s="268">
        <v>700</v>
      </c>
      <c r="M196" s="268">
        <v>5.5284399999999998</v>
      </c>
      <c r="N196" s="1"/>
      <c r="O196" s="1"/>
    </row>
    <row r="197" spans="1:15" ht="12.75" customHeight="1">
      <c r="A197" s="236">
        <v>188</v>
      </c>
      <c r="B197" s="278" t="s">
        <v>202</v>
      </c>
      <c r="C197" s="268">
        <v>2576.9499999999998</v>
      </c>
      <c r="D197" s="269">
        <v>2591.9833333333331</v>
      </c>
      <c r="E197" s="269">
        <v>2549.4666666666662</v>
      </c>
      <c r="F197" s="269">
        <v>2521.9833333333331</v>
      </c>
      <c r="G197" s="269">
        <v>2479.4666666666662</v>
      </c>
      <c r="H197" s="269">
        <v>2619.4666666666662</v>
      </c>
      <c r="I197" s="269">
        <v>2661.9833333333336</v>
      </c>
      <c r="J197" s="269">
        <v>2689.4666666666662</v>
      </c>
      <c r="K197" s="268">
        <v>2634.5</v>
      </c>
      <c r="L197" s="268">
        <v>2564.5</v>
      </c>
      <c r="M197" s="268">
        <v>14.19969</v>
      </c>
      <c r="N197" s="1"/>
      <c r="O197" s="1"/>
    </row>
    <row r="198" spans="1:15" ht="12.75" customHeight="1">
      <c r="A198" s="236">
        <v>189</v>
      </c>
      <c r="B198" s="278" t="s">
        <v>203</v>
      </c>
      <c r="C198" s="268">
        <v>1494.3</v>
      </c>
      <c r="D198" s="269">
        <v>1483.8333333333333</v>
      </c>
      <c r="E198" s="269">
        <v>1459.2666666666664</v>
      </c>
      <c r="F198" s="269">
        <v>1424.2333333333331</v>
      </c>
      <c r="G198" s="269">
        <v>1399.6666666666663</v>
      </c>
      <c r="H198" s="269">
        <v>1518.8666666666666</v>
      </c>
      <c r="I198" s="269">
        <v>1543.4333333333336</v>
      </c>
      <c r="J198" s="269">
        <v>1578.4666666666667</v>
      </c>
      <c r="K198" s="268">
        <v>1508.4</v>
      </c>
      <c r="L198" s="268">
        <v>1448.8</v>
      </c>
      <c r="M198" s="268">
        <v>17.948039999999999</v>
      </c>
      <c r="N198" s="1"/>
      <c r="O198" s="1"/>
    </row>
    <row r="199" spans="1:15" ht="12.75" customHeight="1">
      <c r="A199" s="236">
        <v>190</v>
      </c>
      <c r="B199" s="278" t="s">
        <v>204</v>
      </c>
      <c r="C199" s="268">
        <v>493.95</v>
      </c>
      <c r="D199" s="269">
        <v>496.95</v>
      </c>
      <c r="E199" s="269">
        <v>487.9</v>
      </c>
      <c r="F199" s="269">
        <v>481.84999999999997</v>
      </c>
      <c r="G199" s="269">
        <v>472.79999999999995</v>
      </c>
      <c r="H199" s="269">
        <v>503</v>
      </c>
      <c r="I199" s="269">
        <v>512.05000000000007</v>
      </c>
      <c r="J199" s="269">
        <v>518.1</v>
      </c>
      <c r="K199" s="268">
        <v>506</v>
      </c>
      <c r="L199" s="268">
        <v>490.9</v>
      </c>
      <c r="M199" s="268">
        <v>4.5615600000000001</v>
      </c>
      <c r="N199" s="1"/>
      <c r="O199" s="1"/>
    </row>
    <row r="200" spans="1:15" ht="12.75" customHeight="1">
      <c r="A200" s="236">
        <v>191</v>
      </c>
      <c r="B200" s="278" t="s">
        <v>205</v>
      </c>
      <c r="C200" s="268">
        <v>1388.15</v>
      </c>
      <c r="D200" s="269">
        <v>1389.3000000000002</v>
      </c>
      <c r="E200" s="269">
        <v>1369.1500000000003</v>
      </c>
      <c r="F200" s="269">
        <v>1350.15</v>
      </c>
      <c r="G200" s="269">
        <v>1330.0000000000002</v>
      </c>
      <c r="H200" s="269">
        <v>1408.3000000000004</v>
      </c>
      <c r="I200" s="269">
        <v>1428.45</v>
      </c>
      <c r="J200" s="269">
        <v>1447.4500000000005</v>
      </c>
      <c r="K200" s="268">
        <v>1409.45</v>
      </c>
      <c r="L200" s="268">
        <v>1370.3</v>
      </c>
      <c r="M200" s="268">
        <v>3.4157000000000002</v>
      </c>
      <c r="N200" s="1"/>
      <c r="O200" s="1"/>
    </row>
    <row r="201" spans="1:15" ht="12.75" customHeight="1">
      <c r="A201" s="236">
        <v>192</v>
      </c>
      <c r="B201" s="278" t="s">
        <v>509</v>
      </c>
      <c r="C201" s="268">
        <v>35.85</v>
      </c>
      <c r="D201" s="269">
        <v>35.966666666666669</v>
      </c>
      <c r="E201" s="269">
        <v>35.38333333333334</v>
      </c>
      <c r="F201" s="269">
        <v>34.916666666666671</v>
      </c>
      <c r="G201" s="269">
        <v>34.333333333333343</v>
      </c>
      <c r="H201" s="269">
        <v>36.433333333333337</v>
      </c>
      <c r="I201" s="269">
        <v>37.016666666666666</v>
      </c>
      <c r="J201" s="269">
        <v>37.483333333333334</v>
      </c>
      <c r="K201" s="268">
        <v>36.549999999999997</v>
      </c>
      <c r="L201" s="268">
        <v>35.5</v>
      </c>
      <c r="M201" s="268">
        <v>46.145299999999999</v>
      </c>
      <c r="N201" s="1"/>
      <c r="O201" s="1"/>
    </row>
    <row r="202" spans="1:15" ht="12.75" customHeight="1">
      <c r="A202" s="236">
        <v>193</v>
      </c>
      <c r="B202" s="278" t="s">
        <v>209</v>
      </c>
      <c r="C202" s="268">
        <v>663.7</v>
      </c>
      <c r="D202" s="269">
        <v>667.25</v>
      </c>
      <c r="E202" s="269">
        <v>657</v>
      </c>
      <c r="F202" s="269">
        <v>650.29999999999995</v>
      </c>
      <c r="G202" s="269">
        <v>640.04999999999995</v>
      </c>
      <c r="H202" s="269">
        <v>673.95</v>
      </c>
      <c r="I202" s="269">
        <v>684.2</v>
      </c>
      <c r="J202" s="269">
        <v>690.90000000000009</v>
      </c>
      <c r="K202" s="268">
        <v>677.5</v>
      </c>
      <c r="L202" s="268">
        <v>660.55</v>
      </c>
      <c r="M202" s="268">
        <v>16.173220000000001</v>
      </c>
      <c r="N202" s="1"/>
      <c r="O202" s="1"/>
    </row>
    <row r="203" spans="1:15" ht="12.75" customHeight="1">
      <c r="A203" s="236">
        <v>194</v>
      </c>
      <c r="B203" s="278" t="s">
        <v>208</v>
      </c>
      <c r="C203" s="268">
        <v>6172.95</v>
      </c>
      <c r="D203" s="269">
        <v>6187.5499999999993</v>
      </c>
      <c r="E203" s="269">
        <v>6097.4499999999989</v>
      </c>
      <c r="F203" s="269">
        <v>6021.95</v>
      </c>
      <c r="G203" s="269">
        <v>5931.8499999999995</v>
      </c>
      <c r="H203" s="269">
        <v>6263.0499999999984</v>
      </c>
      <c r="I203" s="269">
        <v>6353.1499999999987</v>
      </c>
      <c r="J203" s="269">
        <v>6428.6499999999978</v>
      </c>
      <c r="K203" s="268">
        <v>6277.65</v>
      </c>
      <c r="L203" s="268">
        <v>6112.05</v>
      </c>
      <c r="M203" s="268">
        <v>3.7889499999999998</v>
      </c>
      <c r="N203" s="1"/>
      <c r="O203" s="1"/>
    </row>
    <row r="204" spans="1:15" ht="12.75" customHeight="1">
      <c r="A204" s="236">
        <v>195</v>
      </c>
      <c r="B204" s="278" t="s">
        <v>277</v>
      </c>
      <c r="C204" s="268">
        <v>42.15</v>
      </c>
      <c r="D204" s="269">
        <v>42.316666666666663</v>
      </c>
      <c r="E204" s="269">
        <v>41.733333333333327</v>
      </c>
      <c r="F204" s="269">
        <v>41.316666666666663</v>
      </c>
      <c r="G204" s="269">
        <v>40.733333333333327</v>
      </c>
      <c r="H204" s="269">
        <v>42.733333333333327</v>
      </c>
      <c r="I204" s="269">
        <v>43.31666666666667</v>
      </c>
      <c r="J204" s="269">
        <v>43.733333333333327</v>
      </c>
      <c r="K204" s="268">
        <v>42.9</v>
      </c>
      <c r="L204" s="268">
        <v>41.9</v>
      </c>
      <c r="M204" s="268">
        <v>45.713990000000003</v>
      </c>
      <c r="N204" s="1"/>
      <c r="O204" s="1"/>
    </row>
    <row r="205" spans="1:15" ht="12.75" customHeight="1">
      <c r="A205" s="236">
        <v>196</v>
      </c>
      <c r="B205" s="278" t="s">
        <v>207</v>
      </c>
      <c r="C205" s="268">
        <v>1687.2</v>
      </c>
      <c r="D205" s="269">
        <v>1675.7166666666665</v>
      </c>
      <c r="E205" s="269">
        <v>1655.1833333333329</v>
      </c>
      <c r="F205" s="269">
        <v>1623.1666666666665</v>
      </c>
      <c r="G205" s="269">
        <v>1602.633333333333</v>
      </c>
      <c r="H205" s="269">
        <v>1707.7333333333329</v>
      </c>
      <c r="I205" s="269">
        <v>1728.2666666666662</v>
      </c>
      <c r="J205" s="269">
        <v>1760.2833333333328</v>
      </c>
      <c r="K205" s="268">
        <v>1696.25</v>
      </c>
      <c r="L205" s="268">
        <v>1643.7</v>
      </c>
      <c r="M205" s="268">
        <v>1.6746799999999999</v>
      </c>
      <c r="N205" s="1"/>
      <c r="O205" s="1"/>
    </row>
    <row r="206" spans="1:15" ht="12.75" customHeight="1">
      <c r="A206" s="236">
        <v>197</v>
      </c>
      <c r="B206" s="278" t="s">
        <v>154</v>
      </c>
      <c r="C206" s="268">
        <v>849.3</v>
      </c>
      <c r="D206" s="269">
        <v>853.33333333333337</v>
      </c>
      <c r="E206" s="269">
        <v>839.51666666666677</v>
      </c>
      <c r="F206" s="269">
        <v>829.73333333333335</v>
      </c>
      <c r="G206" s="269">
        <v>815.91666666666674</v>
      </c>
      <c r="H206" s="269">
        <v>863.11666666666679</v>
      </c>
      <c r="I206" s="269">
        <v>876.93333333333339</v>
      </c>
      <c r="J206" s="269">
        <v>886.71666666666681</v>
      </c>
      <c r="K206" s="268">
        <v>867.15</v>
      </c>
      <c r="L206" s="268">
        <v>843.55</v>
      </c>
      <c r="M206" s="268">
        <v>21.369060000000001</v>
      </c>
      <c r="N206" s="1"/>
      <c r="O206" s="1"/>
    </row>
    <row r="207" spans="1:15" ht="12.75" customHeight="1">
      <c r="A207" s="236">
        <v>198</v>
      </c>
      <c r="B207" s="278" t="s">
        <v>279</v>
      </c>
      <c r="C207" s="268">
        <v>1029.7</v>
      </c>
      <c r="D207" s="269">
        <v>1035.3</v>
      </c>
      <c r="E207" s="269">
        <v>1021.05</v>
      </c>
      <c r="F207" s="269">
        <v>1012.4000000000001</v>
      </c>
      <c r="G207" s="269">
        <v>998.15000000000009</v>
      </c>
      <c r="H207" s="269">
        <v>1043.9499999999998</v>
      </c>
      <c r="I207" s="269">
        <v>1058.1999999999998</v>
      </c>
      <c r="J207" s="269">
        <v>1066.8499999999997</v>
      </c>
      <c r="K207" s="268">
        <v>1049.55</v>
      </c>
      <c r="L207" s="268">
        <v>1026.6500000000001</v>
      </c>
      <c r="M207" s="268">
        <v>12.25099</v>
      </c>
      <c r="N207" s="1"/>
      <c r="O207" s="1"/>
    </row>
    <row r="208" spans="1:15" ht="12.75" customHeight="1">
      <c r="A208" s="236">
        <v>199</v>
      </c>
      <c r="B208" s="278" t="s">
        <v>210</v>
      </c>
      <c r="C208" s="268">
        <v>256.8</v>
      </c>
      <c r="D208" s="269">
        <v>257.93333333333334</v>
      </c>
      <c r="E208" s="269">
        <v>254.06666666666666</v>
      </c>
      <c r="F208" s="269">
        <v>251.33333333333331</v>
      </c>
      <c r="G208" s="269">
        <v>247.46666666666664</v>
      </c>
      <c r="H208" s="269">
        <v>260.66666666666669</v>
      </c>
      <c r="I208" s="269">
        <v>264.53333333333336</v>
      </c>
      <c r="J208" s="269">
        <v>267.26666666666671</v>
      </c>
      <c r="K208" s="268">
        <v>261.8</v>
      </c>
      <c r="L208" s="268">
        <v>255.2</v>
      </c>
      <c r="M208" s="268">
        <v>75.277529999999999</v>
      </c>
      <c r="N208" s="1"/>
      <c r="O208" s="1"/>
    </row>
    <row r="209" spans="1:15" ht="12.75" customHeight="1">
      <c r="A209" s="236">
        <v>200</v>
      </c>
      <c r="B209" s="278" t="s">
        <v>127</v>
      </c>
      <c r="C209" s="268">
        <v>9</v>
      </c>
      <c r="D209" s="269">
        <v>9.1</v>
      </c>
      <c r="E209" s="269">
        <v>8.85</v>
      </c>
      <c r="F209" s="269">
        <v>8.6999999999999993</v>
      </c>
      <c r="G209" s="269">
        <v>8.4499999999999993</v>
      </c>
      <c r="H209" s="269">
        <v>9.25</v>
      </c>
      <c r="I209" s="269">
        <v>9.5</v>
      </c>
      <c r="J209" s="269">
        <v>9.65</v>
      </c>
      <c r="K209" s="268">
        <v>9.35</v>
      </c>
      <c r="L209" s="268">
        <v>8.9499999999999993</v>
      </c>
      <c r="M209" s="268">
        <v>1150.9813200000001</v>
      </c>
      <c r="N209" s="1"/>
      <c r="O209" s="1"/>
    </row>
    <row r="210" spans="1:15" ht="12.75" customHeight="1">
      <c r="A210" s="236">
        <v>201</v>
      </c>
      <c r="B210" s="278" t="s">
        <v>211</v>
      </c>
      <c r="C210" s="268">
        <v>900.8</v>
      </c>
      <c r="D210" s="269">
        <v>902.9</v>
      </c>
      <c r="E210" s="269">
        <v>892.94999999999993</v>
      </c>
      <c r="F210" s="269">
        <v>885.09999999999991</v>
      </c>
      <c r="G210" s="269">
        <v>875.14999999999986</v>
      </c>
      <c r="H210" s="269">
        <v>910.75</v>
      </c>
      <c r="I210" s="269">
        <v>920.7</v>
      </c>
      <c r="J210" s="269">
        <v>928.55000000000007</v>
      </c>
      <c r="K210" s="268">
        <v>912.85</v>
      </c>
      <c r="L210" s="268">
        <v>895.05</v>
      </c>
      <c r="M210" s="268">
        <v>8.5150900000000007</v>
      </c>
      <c r="N210" s="1"/>
      <c r="O210" s="1"/>
    </row>
    <row r="211" spans="1:15" ht="12.75" customHeight="1">
      <c r="A211" s="236">
        <v>202</v>
      </c>
      <c r="B211" s="278" t="s">
        <v>280</v>
      </c>
      <c r="C211" s="268">
        <v>1633.9</v>
      </c>
      <c r="D211" s="269">
        <v>1628.6833333333334</v>
      </c>
      <c r="E211" s="269">
        <v>1613.6666666666667</v>
      </c>
      <c r="F211" s="269">
        <v>1593.4333333333334</v>
      </c>
      <c r="G211" s="269">
        <v>1578.4166666666667</v>
      </c>
      <c r="H211" s="269">
        <v>1648.9166666666667</v>
      </c>
      <c r="I211" s="269">
        <v>1663.9333333333332</v>
      </c>
      <c r="J211" s="269">
        <v>1684.1666666666667</v>
      </c>
      <c r="K211" s="268">
        <v>1643.7</v>
      </c>
      <c r="L211" s="268">
        <v>1608.45</v>
      </c>
      <c r="M211" s="268">
        <v>0.46903</v>
      </c>
      <c r="N211" s="1"/>
      <c r="O211" s="1"/>
    </row>
    <row r="212" spans="1:15" ht="12.75" customHeight="1">
      <c r="A212" s="236">
        <v>203</v>
      </c>
      <c r="B212" s="278" t="s">
        <v>212</v>
      </c>
      <c r="C212" s="268">
        <v>398.05</v>
      </c>
      <c r="D212" s="269">
        <v>397.9666666666667</v>
      </c>
      <c r="E212" s="269">
        <v>395.43333333333339</v>
      </c>
      <c r="F212" s="269">
        <v>392.81666666666672</v>
      </c>
      <c r="G212" s="269">
        <v>390.28333333333342</v>
      </c>
      <c r="H212" s="269">
        <v>400.58333333333337</v>
      </c>
      <c r="I212" s="269">
        <v>403.11666666666667</v>
      </c>
      <c r="J212" s="269">
        <v>405.73333333333335</v>
      </c>
      <c r="K212" s="268">
        <v>400.5</v>
      </c>
      <c r="L212" s="268">
        <v>395.35</v>
      </c>
      <c r="M212" s="268">
        <v>44.607950000000002</v>
      </c>
      <c r="N212" s="1"/>
      <c r="O212" s="1"/>
    </row>
    <row r="213" spans="1:15" ht="12.75" customHeight="1">
      <c r="A213" s="236">
        <v>204</v>
      </c>
      <c r="B213" s="278" t="s">
        <v>281</v>
      </c>
      <c r="C213" s="268">
        <v>15.45</v>
      </c>
      <c r="D213" s="269">
        <v>15.533333333333333</v>
      </c>
      <c r="E213" s="269">
        <v>15.316666666666666</v>
      </c>
      <c r="F213" s="269">
        <v>15.183333333333334</v>
      </c>
      <c r="G213" s="269">
        <v>14.966666666666667</v>
      </c>
      <c r="H213" s="269">
        <v>15.666666666666666</v>
      </c>
      <c r="I213" s="269">
        <v>15.883333333333331</v>
      </c>
      <c r="J213" s="269">
        <v>16.016666666666666</v>
      </c>
      <c r="K213" s="268">
        <v>15.75</v>
      </c>
      <c r="L213" s="268">
        <v>15.4</v>
      </c>
      <c r="M213" s="268">
        <v>674.12435000000005</v>
      </c>
      <c r="N213" s="1"/>
      <c r="O213" s="1"/>
    </row>
    <row r="214" spans="1:15" ht="12.75" customHeight="1">
      <c r="A214" s="236">
        <v>205</v>
      </c>
      <c r="B214" s="278" t="s">
        <v>213</v>
      </c>
      <c r="C214" s="268">
        <v>256.85000000000002</v>
      </c>
      <c r="D214" s="269">
        <v>259.75</v>
      </c>
      <c r="E214" s="269">
        <v>251.3</v>
      </c>
      <c r="F214" s="269">
        <v>245.75</v>
      </c>
      <c r="G214" s="269">
        <v>237.3</v>
      </c>
      <c r="H214" s="269">
        <v>265.3</v>
      </c>
      <c r="I214" s="269">
        <v>273.75000000000006</v>
      </c>
      <c r="J214" s="269">
        <v>279.3</v>
      </c>
      <c r="K214" s="268">
        <v>268.2</v>
      </c>
      <c r="L214" s="268">
        <v>254.2</v>
      </c>
      <c r="M214" s="268">
        <v>92.277919999999995</v>
      </c>
      <c r="N214" s="1"/>
      <c r="O214" s="1"/>
    </row>
    <row r="215" spans="1:15" ht="12.75" customHeight="1">
      <c r="A215" s="236">
        <v>206</v>
      </c>
      <c r="B215" s="278" t="s">
        <v>834</v>
      </c>
      <c r="C215" s="268">
        <v>58.05</v>
      </c>
      <c r="D215" s="269">
        <v>58.266666666666673</v>
      </c>
      <c r="E215" s="269">
        <v>57.283333333333346</v>
      </c>
      <c r="F215" s="269">
        <v>56.516666666666673</v>
      </c>
      <c r="G215" s="269">
        <v>55.533333333333346</v>
      </c>
      <c r="H215" s="269">
        <v>59.033333333333346</v>
      </c>
      <c r="I215" s="269">
        <v>60.01666666666668</v>
      </c>
      <c r="J215" s="269">
        <v>60.783333333333346</v>
      </c>
      <c r="K215" s="268">
        <v>59.25</v>
      </c>
      <c r="L215" s="268">
        <v>57.5</v>
      </c>
      <c r="M215" s="268">
        <v>643.34023999999999</v>
      </c>
      <c r="N215" s="1"/>
      <c r="O215" s="1"/>
    </row>
    <row r="216" spans="1:15" ht="12.75" customHeight="1">
      <c r="A216" s="236">
        <v>207</v>
      </c>
      <c r="B216" s="278" t="s">
        <v>825</v>
      </c>
      <c r="C216" s="268">
        <v>369.15</v>
      </c>
      <c r="D216" s="269">
        <v>366.61666666666662</v>
      </c>
      <c r="E216" s="269">
        <v>359.73333333333323</v>
      </c>
      <c r="F216" s="269">
        <v>350.31666666666661</v>
      </c>
      <c r="G216" s="269">
        <v>343.43333333333322</v>
      </c>
      <c r="H216" s="269">
        <v>376.03333333333325</v>
      </c>
      <c r="I216" s="269">
        <v>382.91666666666657</v>
      </c>
      <c r="J216" s="269">
        <v>392.33333333333326</v>
      </c>
      <c r="K216" s="268">
        <v>373.5</v>
      </c>
      <c r="L216" s="268">
        <v>357.2</v>
      </c>
      <c r="M216" s="268">
        <v>19.757989999999999</v>
      </c>
      <c r="N216" s="1"/>
      <c r="O216" s="1"/>
    </row>
    <row r="217" spans="1:15" ht="12.75" customHeight="1">
      <c r="A217" s="471"/>
      <c r="B217" s="472"/>
      <c r="C217" s="473"/>
      <c r="D217" s="473"/>
      <c r="E217" s="473"/>
      <c r="F217" s="473"/>
      <c r="G217" s="473"/>
      <c r="H217" s="473"/>
      <c r="I217" s="473"/>
      <c r="J217" s="473"/>
      <c r="K217" s="473"/>
      <c r="L217" s="473"/>
      <c r="M217" s="473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282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283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284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214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215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216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217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218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219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220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221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222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223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224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225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226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227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228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  <hyperlink ref="B169:M169" location="Future Intra!R1C1" display="PREVIOUS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2"/>
  <sheetViews>
    <sheetView zoomScale="85" zoomScaleNormal="85" workbookViewId="0">
      <pane ySplit="10" topLeftCell="A11" activePane="bottomLeft" state="frozen"/>
      <selection pane="bottomLeft" activeCell="E22" sqref="E22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86"/>
      <c r="B1" s="487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82" t="s">
        <v>285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44833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79" t="s">
        <v>16</v>
      </c>
      <c r="B9" s="481" t="s">
        <v>18</v>
      </c>
      <c r="C9" s="485" t="s">
        <v>20</v>
      </c>
      <c r="D9" s="485" t="s">
        <v>21</v>
      </c>
      <c r="E9" s="476" t="s">
        <v>22</v>
      </c>
      <c r="F9" s="477"/>
      <c r="G9" s="478"/>
      <c r="H9" s="476" t="s">
        <v>23</v>
      </c>
      <c r="I9" s="477"/>
      <c r="J9" s="478"/>
      <c r="K9" s="23"/>
      <c r="L9" s="24"/>
      <c r="M9" s="50"/>
      <c r="N9" s="1"/>
      <c r="O9" s="1"/>
    </row>
    <row r="10" spans="1:15" ht="42.75" customHeight="1">
      <c r="A10" s="483"/>
      <c r="B10" s="484"/>
      <c r="C10" s="484"/>
      <c r="D10" s="484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77" t="s">
        <v>287</v>
      </c>
      <c r="C11" s="268">
        <v>23876.65</v>
      </c>
      <c r="D11" s="269">
        <v>23682.216666666664</v>
      </c>
      <c r="E11" s="269">
        <v>23394.433333333327</v>
      </c>
      <c r="F11" s="269">
        <v>22912.216666666664</v>
      </c>
      <c r="G11" s="269">
        <v>22624.433333333327</v>
      </c>
      <c r="H11" s="269">
        <v>24164.433333333327</v>
      </c>
      <c r="I11" s="269">
        <v>24452.21666666666</v>
      </c>
      <c r="J11" s="269">
        <v>24934.433333333327</v>
      </c>
      <c r="K11" s="268">
        <v>23970</v>
      </c>
      <c r="L11" s="268">
        <v>23200</v>
      </c>
      <c r="M11" s="268">
        <v>3.85E-2</v>
      </c>
      <c r="N11" s="1"/>
      <c r="O11" s="1"/>
    </row>
    <row r="12" spans="1:15" ht="12" customHeight="1">
      <c r="A12" s="30">
        <v>2</v>
      </c>
      <c r="B12" s="278" t="s">
        <v>288</v>
      </c>
      <c r="C12" s="268">
        <v>3009.7</v>
      </c>
      <c r="D12" s="269">
        <v>3023.6</v>
      </c>
      <c r="E12" s="269">
        <v>2977.7</v>
      </c>
      <c r="F12" s="269">
        <v>2945.7</v>
      </c>
      <c r="G12" s="269">
        <v>2899.7999999999997</v>
      </c>
      <c r="H12" s="269">
        <v>3055.6</v>
      </c>
      <c r="I12" s="269">
        <v>3101.5000000000005</v>
      </c>
      <c r="J12" s="269">
        <v>3133.5</v>
      </c>
      <c r="K12" s="268">
        <v>3069.5</v>
      </c>
      <c r="L12" s="268">
        <v>2991.6</v>
      </c>
      <c r="M12" s="268">
        <v>3.4449100000000001</v>
      </c>
      <c r="N12" s="1"/>
      <c r="O12" s="1"/>
    </row>
    <row r="13" spans="1:15" ht="12" customHeight="1">
      <c r="A13" s="30">
        <v>3</v>
      </c>
      <c r="B13" s="278" t="s">
        <v>43</v>
      </c>
      <c r="C13" s="268">
        <v>2350.3000000000002</v>
      </c>
      <c r="D13" s="269">
        <v>2361.6333333333332</v>
      </c>
      <c r="E13" s="269">
        <v>2314.2666666666664</v>
      </c>
      <c r="F13" s="269">
        <v>2278.2333333333331</v>
      </c>
      <c r="G13" s="269">
        <v>2230.8666666666663</v>
      </c>
      <c r="H13" s="269">
        <v>2397.6666666666665</v>
      </c>
      <c r="I13" s="269">
        <v>2445.0333333333333</v>
      </c>
      <c r="J13" s="269">
        <v>2481.0666666666666</v>
      </c>
      <c r="K13" s="268">
        <v>2409</v>
      </c>
      <c r="L13" s="268">
        <v>2325.6</v>
      </c>
      <c r="M13" s="268">
        <v>12.57484</v>
      </c>
      <c r="N13" s="1"/>
      <c r="O13" s="1"/>
    </row>
    <row r="14" spans="1:15" ht="12" customHeight="1">
      <c r="A14" s="30">
        <v>4</v>
      </c>
      <c r="B14" s="278" t="s">
        <v>290</v>
      </c>
      <c r="C14" s="268">
        <v>2473.6</v>
      </c>
      <c r="D14" s="269">
        <v>2463.6666666666665</v>
      </c>
      <c r="E14" s="269">
        <v>2429.9333333333329</v>
      </c>
      <c r="F14" s="269">
        <v>2386.2666666666664</v>
      </c>
      <c r="G14" s="269">
        <v>2352.5333333333328</v>
      </c>
      <c r="H14" s="269">
        <v>2507.333333333333</v>
      </c>
      <c r="I14" s="269">
        <v>2541.0666666666666</v>
      </c>
      <c r="J14" s="269">
        <v>2584.7333333333331</v>
      </c>
      <c r="K14" s="268">
        <v>2497.4</v>
      </c>
      <c r="L14" s="268">
        <v>2420</v>
      </c>
      <c r="M14" s="268">
        <v>0.66003000000000001</v>
      </c>
      <c r="N14" s="1"/>
      <c r="O14" s="1"/>
    </row>
    <row r="15" spans="1:15" ht="12" customHeight="1">
      <c r="A15" s="30">
        <v>5</v>
      </c>
      <c r="B15" s="278" t="s">
        <v>291</v>
      </c>
      <c r="C15" s="268">
        <v>1023.75</v>
      </c>
      <c r="D15" s="269">
        <v>1032.5</v>
      </c>
      <c r="E15" s="269">
        <v>1006.25</v>
      </c>
      <c r="F15" s="269">
        <v>988.75</v>
      </c>
      <c r="G15" s="269">
        <v>962.5</v>
      </c>
      <c r="H15" s="269">
        <v>1050</v>
      </c>
      <c r="I15" s="269">
        <v>1076.25</v>
      </c>
      <c r="J15" s="269">
        <v>1093.75</v>
      </c>
      <c r="K15" s="268">
        <v>1058.75</v>
      </c>
      <c r="L15" s="268">
        <v>1015</v>
      </c>
      <c r="M15" s="268">
        <v>4.4831500000000002</v>
      </c>
      <c r="N15" s="1"/>
      <c r="O15" s="1"/>
    </row>
    <row r="16" spans="1:15" ht="12" customHeight="1">
      <c r="A16" s="30">
        <v>6</v>
      </c>
      <c r="B16" s="278" t="s">
        <v>59</v>
      </c>
      <c r="C16" s="268">
        <v>582.25</v>
      </c>
      <c r="D16" s="269">
        <v>587.75</v>
      </c>
      <c r="E16" s="269">
        <v>571.5</v>
      </c>
      <c r="F16" s="269">
        <v>560.75</v>
      </c>
      <c r="G16" s="269">
        <v>544.5</v>
      </c>
      <c r="H16" s="269">
        <v>598.5</v>
      </c>
      <c r="I16" s="269">
        <v>614.75</v>
      </c>
      <c r="J16" s="269">
        <v>625.5</v>
      </c>
      <c r="K16" s="268">
        <v>604</v>
      </c>
      <c r="L16" s="268">
        <v>577</v>
      </c>
      <c r="M16" s="268">
        <v>17.711760000000002</v>
      </c>
      <c r="N16" s="1"/>
      <c r="O16" s="1"/>
    </row>
    <row r="17" spans="1:15" ht="12" customHeight="1">
      <c r="A17" s="30">
        <v>7</v>
      </c>
      <c r="B17" s="278" t="s">
        <v>292</v>
      </c>
      <c r="C17" s="268">
        <v>448.65</v>
      </c>
      <c r="D17" s="269">
        <v>443.11666666666662</v>
      </c>
      <c r="E17" s="269">
        <v>435.53333333333325</v>
      </c>
      <c r="F17" s="269">
        <v>422.41666666666663</v>
      </c>
      <c r="G17" s="269">
        <v>414.83333333333326</v>
      </c>
      <c r="H17" s="269">
        <v>456.23333333333323</v>
      </c>
      <c r="I17" s="269">
        <v>463.81666666666661</v>
      </c>
      <c r="J17" s="269">
        <v>476.93333333333322</v>
      </c>
      <c r="K17" s="268">
        <v>450.7</v>
      </c>
      <c r="L17" s="268">
        <v>430</v>
      </c>
      <c r="M17" s="268">
        <v>2.2869199999999998</v>
      </c>
      <c r="N17" s="1"/>
      <c r="O17" s="1"/>
    </row>
    <row r="18" spans="1:15" ht="12" customHeight="1">
      <c r="A18" s="30">
        <v>8</v>
      </c>
      <c r="B18" s="278" t="s">
        <v>293</v>
      </c>
      <c r="C18" s="268">
        <v>2193</v>
      </c>
      <c r="D18" s="269">
        <v>2181.5666666666666</v>
      </c>
      <c r="E18" s="269">
        <v>2163.1333333333332</v>
      </c>
      <c r="F18" s="269">
        <v>2133.2666666666664</v>
      </c>
      <c r="G18" s="269">
        <v>2114.833333333333</v>
      </c>
      <c r="H18" s="269">
        <v>2211.4333333333334</v>
      </c>
      <c r="I18" s="269">
        <v>2229.8666666666668</v>
      </c>
      <c r="J18" s="269">
        <v>2259.7333333333336</v>
      </c>
      <c r="K18" s="268">
        <v>2200</v>
      </c>
      <c r="L18" s="268">
        <v>2151.6999999999998</v>
      </c>
      <c r="M18" s="268">
        <v>0.19853000000000001</v>
      </c>
      <c r="N18" s="1"/>
      <c r="O18" s="1"/>
    </row>
    <row r="19" spans="1:15" ht="12" customHeight="1">
      <c r="A19" s="30">
        <v>9</v>
      </c>
      <c r="B19" s="278" t="s">
        <v>237</v>
      </c>
      <c r="C19" s="268">
        <v>18140.2</v>
      </c>
      <c r="D19" s="269">
        <v>18167.733333333334</v>
      </c>
      <c r="E19" s="269">
        <v>17916.316666666666</v>
      </c>
      <c r="F19" s="269">
        <v>17692.433333333331</v>
      </c>
      <c r="G19" s="269">
        <v>17441.016666666663</v>
      </c>
      <c r="H19" s="269">
        <v>18391.616666666669</v>
      </c>
      <c r="I19" s="269">
        <v>18643.033333333333</v>
      </c>
      <c r="J19" s="269">
        <v>18866.916666666672</v>
      </c>
      <c r="K19" s="268">
        <v>18419.150000000001</v>
      </c>
      <c r="L19" s="268">
        <v>17943.849999999999</v>
      </c>
      <c r="M19" s="268">
        <v>0.28547</v>
      </c>
      <c r="N19" s="1"/>
      <c r="O19" s="1"/>
    </row>
    <row r="20" spans="1:15" ht="12" customHeight="1">
      <c r="A20" s="30">
        <v>10</v>
      </c>
      <c r="B20" s="278" t="s">
        <v>45</v>
      </c>
      <c r="C20" s="268">
        <v>3548.75</v>
      </c>
      <c r="D20" s="269">
        <v>3549.5666666666671</v>
      </c>
      <c r="E20" s="269">
        <v>3502.1833333333343</v>
      </c>
      <c r="F20" s="269">
        <v>3455.6166666666672</v>
      </c>
      <c r="G20" s="269">
        <v>3408.2333333333345</v>
      </c>
      <c r="H20" s="269">
        <v>3596.1333333333341</v>
      </c>
      <c r="I20" s="269">
        <v>3643.5166666666664</v>
      </c>
      <c r="J20" s="269">
        <v>3690.0833333333339</v>
      </c>
      <c r="K20" s="268">
        <v>3596.95</v>
      </c>
      <c r="L20" s="268">
        <v>3503</v>
      </c>
      <c r="M20" s="268">
        <v>22.598320000000001</v>
      </c>
      <c r="N20" s="1"/>
      <c r="O20" s="1"/>
    </row>
    <row r="21" spans="1:15" ht="12" customHeight="1">
      <c r="A21" s="30">
        <v>11</v>
      </c>
      <c r="B21" s="278" t="s">
        <v>238</v>
      </c>
      <c r="C21" s="268">
        <v>2051.0500000000002</v>
      </c>
      <c r="D21" s="269">
        <v>2078.2833333333333</v>
      </c>
      <c r="E21" s="269">
        <v>2012.7666666666664</v>
      </c>
      <c r="F21" s="269">
        <v>1974.4833333333331</v>
      </c>
      <c r="G21" s="269">
        <v>1908.9666666666662</v>
      </c>
      <c r="H21" s="269">
        <v>2116.5666666666666</v>
      </c>
      <c r="I21" s="269">
        <v>2182.0833333333339</v>
      </c>
      <c r="J21" s="269">
        <v>2220.3666666666668</v>
      </c>
      <c r="K21" s="268">
        <v>2143.8000000000002</v>
      </c>
      <c r="L21" s="268">
        <v>2040</v>
      </c>
      <c r="M21" s="268">
        <v>11.12288</v>
      </c>
      <c r="N21" s="1"/>
      <c r="O21" s="1"/>
    </row>
    <row r="22" spans="1:15" ht="12" customHeight="1">
      <c r="A22" s="30">
        <v>12</v>
      </c>
      <c r="B22" s="278" t="s">
        <v>46</v>
      </c>
      <c r="C22" s="268">
        <v>827.1</v>
      </c>
      <c r="D22" s="269">
        <v>832.48333333333323</v>
      </c>
      <c r="E22" s="269">
        <v>817.96666666666647</v>
      </c>
      <c r="F22" s="269">
        <v>808.83333333333326</v>
      </c>
      <c r="G22" s="269">
        <v>794.31666666666649</v>
      </c>
      <c r="H22" s="269">
        <v>841.61666666666645</v>
      </c>
      <c r="I22" s="269">
        <v>856.1333333333331</v>
      </c>
      <c r="J22" s="269">
        <v>865.26666666666642</v>
      </c>
      <c r="K22" s="268">
        <v>847</v>
      </c>
      <c r="L22" s="268">
        <v>823.35</v>
      </c>
      <c r="M22" s="268">
        <v>70.40943</v>
      </c>
      <c r="N22" s="1"/>
      <c r="O22" s="1"/>
    </row>
    <row r="23" spans="1:15" ht="12.75" customHeight="1">
      <c r="A23" s="30">
        <v>13</v>
      </c>
      <c r="B23" s="278" t="s">
        <v>239</v>
      </c>
      <c r="C23" s="268">
        <v>3448.05</v>
      </c>
      <c r="D23" s="269">
        <v>3422.6833333333329</v>
      </c>
      <c r="E23" s="269">
        <v>3360.3666666666659</v>
      </c>
      <c r="F23" s="269">
        <v>3272.6833333333329</v>
      </c>
      <c r="G23" s="269">
        <v>3210.3666666666659</v>
      </c>
      <c r="H23" s="269">
        <v>3510.3666666666659</v>
      </c>
      <c r="I23" s="269">
        <v>3572.6833333333325</v>
      </c>
      <c r="J23" s="269">
        <v>3660.3666666666659</v>
      </c>
      <c r="K23" s="268">
        <v>3485</v>
      </c>
      <c r="L23" s="268">
        <v>3335</v>
      </c>
      <c r="M23" s="268">
        <v>2.6736599999999999</v>
      </c>
      <c r="N23" s="1"/>
      <c r="O23" s="1"/>
    </row>
    <row r="24" spans="1:15" ht="12.75" customHeight="1">
      <c r="A24" s="30">
        <v>14</v>
      </c>
      <c r="B24" s="278" t="s">
        <v>240</v>
      </c>
      <c r="C24" s="268">
        <v>3602.1</v>
      </c>
      <c r="D24" s="269">
        <v>3600.0333333333333</v>
      </c>
      <c r="E24" s="269">
        <v>3542.5666666666666</v>
      </c>
      <c r="F24" s="269">
        <v>3483.0333333333333</v>
      </c>
      <c r="G24" s="269">
        <v>3425.5666666666666</v>
      </c>
      <c r="H24" s="269">
        <v>3659.5666666666666</v>
      </c>
      <c r="I24" s="269">
        <v>3717.0333333333328</v>
      </c>
      <c r="J24" s="269">
        <v>3776.5666666666666</v>
      </c>
      <c r="K24" s="268">
        <v>3657.5</v>
      </c>
      <c r="L24" s="268">
        <v>3540.5</v>
      </c>
      <c r="M24" s="268">
        <v>3.6400600000000001</v>
      </c>
      <c r="N24" s="1"/>
      <c r="O24" s="1"/>
    </row>
    <row r="25" spans="1:15" ht="12.75" customHeight="1">
      <c r="A25" s="30">
        <v>15</v>
      </c>
      <c r="B25" s="278" t="s">
        <v>241</v>
      </c>
      <c r="C25" s="268">
        <v>108</v>
      </c>
      <c r="D25" s="269">
        <v>108.16666666666667</v>
      </c>
      <c r="E25" s="269">
        <v>106.48333333333335</v>
      </c>
      <c r="F25" s="269">
        <v>104.96666666666668</v>
      </c>
      <c r="G25" s="269">
        <v>103.28333333333336</v>
      </c>
      <c r="H25" s="269">
        <v>109.68333333333334</v>
      </c>
      <c r="I25" s="269">
        <v>111.36666666666665</v>
      </c>
      <c r="J25" s="269">
        <v>112.88333333333333</v>
      </c>
      <c r="K25" s="268">
        <v>109.85</v>
      </c>
      <c r="L25" s="268">
        <v>106.65</v>
      </c>
      <c r="M25" s="268">
        <v>21.637619999999998</v>
      </c>
      <c r="N25" s="1"/>
      <c r="O25" s="1"/>
    </row>
    <row r="26" spans="1:15" ht="12.75" customHeight="1">
      <c r="A26" s="30">
        <v>16</v>
      </c>
      <c r="B26" s="278" t="s">
        <v>41</v>
      </c>
      <c r="C26" s="268">
        <v>329.75</v>
      </c>
      <c r="D26" s="269">
        <v>325.65000000000003</v>
      </c>
      <c r="E26" s="269">
        <v>319.10000000000008</v>
      </c>
      <c r="F26" s="269">
        <v>308.45000000000005</v>
      </c>
      <c r="G26" s="269">
        <v>301.90000000000009</v>
      </c>
      <c r="H26" s="269">
        <v>336.30000000000007</v>
      </c>
      <c r="I26" s="269">
        <v>342.85</v>
      </c>
      <c r="J26" s="269">
        <v>353.50000000000006</v>
      </c>
      <c r="K26" s="268">
        <v>332.2</v>
      </c>
      <c r="L26" s="268">
        <v>315</v>
      </c>
      <c r="M26" s="268">
        <v>21.66433</v>
      </c>
      <c r="N26" s="1"/>
      <c r="O26" s="1"/>
    </row>
    <row r="27" spans="1:15" ht="12.75" customHeight="1">
      <c r="A27" s="30">
        <v>17</v>
      </c>
      <c r="B27" s="278" t="s">
        <v>835</v>
      </c>
      <c r="C27" s="268">
        <v>454.8</v>
      </c>
      <c r="D27" s="269">
        <v>455.45</v>
      </c>
      <c r="E27" s="269">
        <v>451.4</v>
      </c>
      <c r="F27" s="269">
        <v>448</v>
      </c>
      <c r="G27" s="269">
        <v>443.95</v>
      </c>
      <c r="H27" s="269">
        <v>458.84999999999997</v>
      </c>
      <c r="I27" s="269">
        <v>462.90000000000003</v>
      </c>
      <c r="J27" s="269">
        <v>466.29999999999995</v>
      </c>
      <c r="K27" s="268">
        <v>459.5</v>
      </c>
      <c r="L27" s="268">
        <v>452.05</v>
      </c>
      <c r="M27" s="268">
        <v>0.26155</v>
      </c>
      <c r="N27" s="1"/>
      <c r="O27" s="1"/>
    </row>
    <row r="28" spans="1:15" ht="12.75" customHeight="1">
      <c r="A28" s="30">
        <v>18</v>
      </c>
      <c r="B28" s="278" t="s">
        <v>294</v>
      </c>
      <c r="C28" s="268">
        <v>273.10000000000002</v>
      </c>
      <c r="D28" s="269">
        <v>276.38333333333333</v>
      </c>
      <c r="E28" s="269">
        <v>266.81666666666666</v>
      </c>
      <c r="F28" s="269">
        <v>260.53333333333336</v>
      </c>
      <c r="G28" s="269">
        <v>250.9666666666667</v>
      </c>
      <c r="H28" s="269">
        <v>282.66666666666663</v>
      </c>
      <c r="I28" s="269">
        <v>292.23333333333323</v>
      </c>
      <c r="J28" s="269">
        <v>298.51666666666659</v>
      </c>
      <c r="K28" s="268">
        <v>285.95</v>
      </c>
      <c r="L28" s="268">
        <v>270.10000000000002</v>
      </c>
      <c r="M28" s="268">
        <v>2.9238300000000002</v>
      </c>
      <c r="N28" s="1"/>
      <c r="O28" s="1"/>
    </row>
    <row r="29" spans="1:15" ht="12.75" customHeight="1">
      <c r="A29" s="30">
        <v>19</v>
      </c>
      <c r="B29" s="278" t="s">
        <v>295</v>
      </c>
      <c r="C29" s="268">
        <v>261.2</v>
      </c>
      <c r="D29" s="269">
        <v>262.21666666666664</v>
      </c>
      <c r="E29" s="269">
        <v>258.98333333333329</v>
      </c>
      <c r="F29" s="269">
        <v>256.76666666666665</v>
      </c>
      <c r="G29" s="269">
        <v>253.5333333333333</v>
      </c>
      <c r="H29" s="269">
        <v>264.43333333333328</v>
      </c>
      <c r="I29" s="269">
        <v>267.66666666666663</v>
      </c>
      <c r="J29" s="269">
        <v>269.88333333333327</v>
      </c>
      <c r="K29" s="268">
        <v>265.45</v>
      </c>
      <c r="L29" s="268">
        <v>260</v>
      </c>
      <c r="M29" s="268">
        <v>2.3838300000000001</v>
      </c>
      <c r="N29" s="1"/>
      <c r="O29" s="1"/>
    </row>
    <row r="30" spans="1:15" ht="12.75" customHeight="1">
      <c r="A30" s="30">
        <v>20</v>
      </c>
      <c r="B30" s="278" t="s">
        <v>296</v>
      </c>
      <c r="C30" s="268">
        <v>1205.1500000000001</v>
      </c>
      <c r="D30" s="269">
        <v>1208.6000000000001</v>
      </c>
      <c r="E30" s="269">
        <v>1192.2000000000003</v>
      </c>
      <c r="F30" s="269">
        <v>1179.2500000000002</v>
      </c>
      <c r="G30" s="269">
        <v>1162.8500000000004</v>
      </c>
      <c r="H30" s="269">
        <v>1221.5500000000002</v>
      </c>
      <c r="I30" s="269">
        <v>1237.9500000000003</v>
      </c>
      <c r="J30" s="269">
        <v>1250.9000000000001</v>
      </c>
      <c r="K30" s="268">
        <v>1225</v>
      </c>
      <c r="L30" s="268">
        <v>1195.6500000000001</v>
      </c>
      <c r="M30" s="268">
        <v>1.4169700000000001</v>
      </c>
      <c r="N30" s="1"/>
      <c r="O30" s="1"/>
    </row>
    <row r="31" spans="1:15" ht="12.75" customHeight="1">
      <c r="A31" s="30">
        <v>21</v>
      </c>
      <c r="B31" s="278" t="s">
        <v>242</v>
      </c>
      <c r="C31" s="268">
        <v>1246.8499999999999</v>
      </c>
      <c r="D31" s="269">
        <v>1247.6500000000001</v>
      </c>
      <c r="E31" s="269">
        <v>1231.6000000000001</v>
      </c>
      <c r="F31" s="269">
        <v>1216.3500000000001</v>
      </c>
      <c r="G31" s="269">
        <v>1200.3000000000002</v>
      </c>
      <c r="H31" s="269">
        <v>1262.9000000000001</v>
      </c>
      <c r="I31" s="269">
        <v>1278.9500000000003</v>
      </c>
      <c r="J31" s="269">
        <v>1294.2</v>
      </c>
      <c r="K31" s="268">
        <v>1263.7</v>
      </c>
      <c r="L31" s="268">
        <v>1232.4000000000001</v>
      </c>
      <c r="M31" s="268">
        <v>0.28728999999999999</v>
      </c>
      <c r="N31" s="1"/>
      <c r="O31" s="1"/>
    </row>
    <row r="32" spans="1:15" ht="12.75" customHeight="1">
      <c r="A32" s="30">
        <v>22</v>
      </c>
      <c r="B32" s="278" t="s">
        <v>52</v>
      </c>
      <c r="C32" s="268">
        <v>602.25</v>
      </c>
      <c r="D32" s="269">
        <v>602.83333333333337</v>
      </c>
      <c r="E32" s="269">
        <v>596.41666666666674</v>
      </c>
      <c r="F32" s="269">
        <v>590.58333333333337</v>
      </c>
      <c r="G32" s="269">
        <v>584.16666666666674</v>
      </c>
      <c r="H32" s="269">
        <v>608.66666666666674</v>
      </c>
      <c r="I32" s="269">
        <v>615.08333333333348</v>
      </c>
      <c r="J32" s="269">
        <v>620.91666666666674</v>
      </c>
      <c r="K32" s="268">
        <v>609.25</v>
      </c>
      <c r="L32" s="268">
        <v>597</v>
      </c>
      <c r="M32" s="268">
        <v>1.49292</v>
      </c>
      <c r="N32" s="1"/>
      <c r="O32" s="1"/>
    </row>
    <row r="33" spans="1:15" ht="12.75" customHeight="1">
      <c r="A33" s="30">
        <v>23</v>
      </c>
      <c r="B33" s="278" t="s">
        <v>48</v>
      </c>
      <c r="C33" s="268">
        <v>3297.1</v>
      </c>
      <c r="D33" s="269">
        <v>3306.75</v>
      </c>
      <c r="E33" s="269">
        <v>3266.85</v>
      </c>
      <c r="F33" s="269">
        <v>3236.6</v>
      </c>
      <c r="G33" s="269">
        <v>3196.7</v>
      </c>
      <c r="H33" s="269">
        <v>3337</v>
      </c>
      <c r="I33" s="269">
        <v>3376.8999999999996</v>
      </c>
      <c r="J33" s="269">
        <v>3407.15</v>
      </c>
      <c r="K33" s="268">
        <v>3346.65</v>
      </c>
      <c r="L33" s="268">
        <v>3276.5</v>
      </c>
      <c r="M33" s="268">
        <v>1.27176</v>
      </c>
      <c r="N33" s="1"/>
      <c r="O33" s="1"/>
    </row>
    <row r="34" spans="1:15" ht="12.75" customHeight="1">
      <c r="A34" s="30">
        <v>24</v>
      </c>
      <c r="B34" s="278" t="s">
        <v>297</v>
      </c>
      <c r="C34" s="268">
        <v>2838.95</v>
      </c>
      <c r="D34" s="269">
        <v>2841.3833333333332</v>
      </c>
      <c r="E34" s="269">
        <v>2812.5666666666666</v>
      </c>
      <c r="F34" s="269">
        <v>2786.1833333333334</v>
      </c>
      <c r="G34" s="269">
        <v>2757.3666666666668</v>
      </c>
      <c r="H34" s="269">
        <v>2867.7666666666664</v>
      </c>
      <c r="I34" s="269">
        <v>2896.583333333333</v>
      </c>
      <c r="J34" s="269">
        <v>2922.9666666666662</v>
      </c>
      <c r="K34" s="268">
        <v>2870.2</v>
      </c>
      <c r="L34" s="268">
        <v>2815</v>
      </c>
      <c r="M34" s="268">
        <v>0.23011000000000001</v>
      </c>
      <c r="N34" s="1"/>
      <c r="O34" s="1"/>
    </row>
    <row r="35" spans="1:15" ht="12.75" customHeight="1">
      <c r="A35" s="30">
        <v>25</v>
      </c>
      <c r="B35" s="278" t="s">
        <v>747</v>
      </c>
      <c r="C35" s="268">
        <v>404</v>
      </c>
      <c r="D35" s="269">
        <v>400.56666666666666</v>
      </c>
      <c r="E35" s="269">
        <v>389.23333333333335</v>
      </c>
      <c r="F35" s="269">
        <v>374.4666666666667</v>
      </c>
      <c r="G35" s="269">
        <v>363.13333333333338</v>
      </c>
      <c r="H35" s="269">
        <v>415.33333333333331</v>
      </c>
      <c r="I35" s="269">
        <v>426.66666666666669</v>
      </c>
      <c r="J35" s="269">
        <v>441.43333333333328</v>
      </c>
      <c r="K35" s="268">
        <v>411.9</v>
      </c>
      <c r="L35" s="268">
        <v>385.8</v>
      </c>
      <c r="M35" s="268">
        <v>24.312850000000001</v>
      </c>
      <c r="N35" s="1"/>
      <c r="O35" s="1"/>
    </row>
    <row r="36" spans="1:15" ht="12.75" customHeight="1">
      <c r="A36" s="30">
        <v>26</v>
      </c>
      <c r="B36" s="278" t="s">
        <v>865</v>
      </c>
      <c r="C36" s="268">
        <v>18</v>
      </c>
      <c r="D36" s="269">
        <v>18.133333333333336</v>
      </c>
      <c r="E36" s="269">
        <v>17.816666666666674</v>
      </c>
      <c r="F36" s="269">
        <v>17.633333333333336</v>
      </c>
      <c r="G36" s="269">
        <v>17.316666666666674</v>
      </c>
      <c r="H36" s="269">
        <v>18.316666666666674</v>
      </c>
      <c r="I36" s="269">
        <v>18.633333333333336</v>
      </c>
      <c r="J36" s="269">
        <v>18.816666666666674</v>
      </c>
      <c r="K36" s="268">
        <v>18.45</v>
      </c>
      <c r="L36" s="268">
        <v>17.95</v>
      </c>
      <c r="M36" s="268">
        <v>26.142610000000001</v>
      </c>
      <c r="N36" s="1"/>
      <c r="O36" s="1"/>
    </row>
    <row r="37" spans="1:15" ht="12.75" customHeight="1">
      <c r="A37" s="30">
        <v>27</v>
      </c>
      <c r="B37" s="278" t="s">
        <v>50</v>
      </c>
      <c r="C37" s="268">
        <v>485.65</v>
      </c>
      <c r="D37" s="269">
        <v>485.54999999999995</v>
      </c>
      <c r="E37" s="269">
        <v>482.14999999999992</v>
      </c>
      <c r="F37" s="269">
        <v>478.65</v>
      </c>
      <c r="G37" s="269">
        <v>475.24999999999994</v>
      </c>
      <c r="H37" s="269">
        <v>489.0499999999999</v>
      </c>
      <c r="I37" s="269">
        <v>492.45</v>
      </c>
      <c r="J37" s="269">
        <v>495.94999999999987</v>
      </c>
      <c r="K37" s="268">
        <v>488.95</v>
      </c>
      <c r="L37" s="268">
        <v>482.05</v>
      </c>
      <c r="M37" s="268">
        <v>3.9520499999999998</v>
      </c>
      <c r="N37" s="1"/>
      <c r="O37" s="1"/>
    </row>
    <row r="38" spans="1:15" ht="12.75" customHeight="1">
      <c r="A38" s="30">
        <v>28</v>
      </c>
      <c r="B38" s="278" t="s">
        <v>298</v>
      </c>
      <c r="C38" s="268">
        <v>2248.75</v>
      </c>
      <c r="D38" s="269">
        <v>2216.8833333333332</v>
      </c>
      <c r="E38" s="269">
        <v>2173.8666666666663</v>
      </c>
      <c r="F38" s="269">
        <v>2098.9833333333331</v>
      </c>
      <c r="G38" s="269">
        <v>2055.9666666666662</v>
      </c>
      <c r="H38" s="269">
        <v>2291.7666666666664</v>
      </c>
      <c r="I38" s="269">
        <v>2334.7833333333328</v>
      </c>
      <c r="J38" s="269">
        <v>2409.6666666666665</v>
      </c>
      <c r="K38" s="268">
        <v>2259.9</v>
      </c>
      <c r="L38" s="268">
        <v>2142</v>
      </c>
      <c r="M38" s="268">
        <v>0.50112999999999996</v>
      </c>
      <c r="N38" s="1"/>
      <c r="O38" s="1"/>
    </row>
    <row r="39" spans="1:15" ht="12.75" customHeight="1">
      <c r="A39" s="30">
        <v>29</v>
      </c>
      <c r="B39" s="278" t="s">
        <v>51</v>
      </c>
      <c r="C39" s="268">
        <v>500.05</v>
      </c>
      <c r="D39" s="269">
        <v>501.81666666666666</v>
      </c>
      <c r="E39" s="269">
        <v>489.2833333333333</v>
      </c>
      <c r="F39" s="269">
        <v>478.51666666666665</v>
      </c>
      <c r="G39" s="269">
        <v>465.98333333333329</v>
      </c>
      <c r="H39" s="269">
        <v>512.58333333333326</v>
      </c>
      <c r="I39" s="269">
        <v>525.11666666666679</v>
      </c>
      <c r="J39" s="269">
        <v>535.88333333333333</v>
      </c>
      <c r="K39" s="268">
        <v>514.35</v>
      </c>
      <c r="L39" s="268">
        <v>491.05</v>
      </c>
      <c r="M39" s="268">
        <v>120.2915</v>
      </c>
      <c r="N39" s="1"/>
      <c r="O39" s="1"/>
    </row>
    <row r="40" spans="1:15" ht="12.75" customHeight="1">
      <c r="A40" s="30">
        <v>30</v>
      </c>
      <c r="B40" s="278" t="s">
        <v>813</v>
      </c>
      <c r="C40" s="268">
        <v>1308.2</v>
      </c>
      <c r="D40" s="269">
        <v>1329.2666666666667</v>
      </c>
      <c r="E40" s="269">
        <v>1278.9333333333334</v>
      </c>
      <c r="F40" s="269">
        <v>1249.6666666666667</v>
      </c>
      <c r="G40" s="269">
        <v>1199.3333333333335</v>
      </c>
      <c r="H40" s="269">
        <v>1358.5333333333333</v>
      </c>
      <c r="I40" s="269">
        <v>1408.8666666666668</v>
      </c>
      <c r="J40" s="269">
        <v>1438.1333333333332</v>
      </c>
      <c r="K40" s="268">
        <v>1379.6</v>
      </c>
      <c r="L40" s="268">
        <v>1300</v>
      </c>
      <c r="M40" s="268">
        <v>4.1691200000000004</v>
      </c>
      <c r="N40" s="1"/>
      <c r="O40" s="1"/>
    </row>
    <row r="41" spans="1:15" ht="12.75" customHeight="1">
      <c r="A41" s="30">
        <v>31</v>
      </c>
      <c r="B41" s="278" t="s">
        <v>777</v>
      </c>
      <c r="C41" s="268">
        <v>758.45</v>
      </c>
      <c r="D41" s="269">
        <v>761.65</v>
      </c>
      <c r="E41" s="269">
        <v>751.3</v>
      </c>
      <c r="F41" s="269">
        <v>744.15</v>
      </c>
      <c r="G41" s="269">
        <v>733.8</v>
      </c>
      <c r="H41" s="269">
        <v>768.8</v>
      </c>
      <c r="I41" s="269">
        <v>779.15000000000009</v>
      </c>
      <c r="J41" s="269">
        <v>786.3</v>
      </c>
      <c r="K41" s="268">
        <v>772</v>
      </c>
      <c r="L41" s="268">
        <v>754.5</v>
      </c>
      <c r="M41" s="268">
        <v>2.66825</v>
      </c>
      <c r="N41" s="1"/>
      <c r="O41" s="1"/>
    </row>
    <row r="42" spans="1:15" ht="12.75" customHeight="1">
      <c r="A42" s="30">
        <v>32</v>
      </c>
      <c r="B42" s="278" t="s">
        <v>53</v>
      </c>
      <c r="C42" s="268">
        <v>4268.95</v>
      </c>
      <c r="D42" s="269">
        <v>4249.0166666666673</v>
      </c>
      <c r="E42" s="269">
        <v>4203.0333333333347</v>
      </c>
      <c r="F42" s="269">
        <v>4137.1166666666677</v>
      </c>
      <c r="G42" s="269">
        <v>4091.133333333335</v>
      </c>
      <c r="H42" s="269">
        <v>4314.9333333333343</v>
      </c>
      <c r="I42" s="269">
        <v>4360.9166666666661</v>
      </c>
      <c r="J42" s="269">
        <v>4426.8333333333339</v>
      </c>
      <c r="K42" s="268">
        <v>4295</v>
      </c>
      <c r="L42" s="268">
        <v>4183.1000000000004</v>
      </c>
      <c r="M42" s="268">
        <v>3.9583699999999999</v>
      </c>
      <c r="N42" s="1"/>
      <c r="O42" s="1"/>
    </row>
    <row r="43" spans="1:15" ht="12.75" customHeight="1">
      <c r="A43" s="30">
        <v>33</v>
      </c>
      <c r="B43" s="278" t="s">
        <v>54</v>
      </c>
      <c r="C43" s="268">
        <v>273.55</v>
      </c>
      <c r="D43" s="269">
        <v>273.16666666666669</v>
      </c>
      <c r="E43" s="269">
        <v>267.63333333333338</v>
      </c>
      <c r="F43" s="269">
        <v>261.7166666666667</v>
      </c>
      <c r="G43" s="269">
        <v>256.18333333333339</v>
      </c>
      <c r="H43" s="269">
        <v>279.08333333333337</v>
      </c>
      <c r="I43" s="269">
        <v>284.61666666666667</v>
      </c>
      <c r="J43" s="269">
        <v>290.53333333333336</v>
      </c>
      <c r="K43" s="268">
        <v>278.7</v>
      </c>
      <c r="L43" s="268">
        <v>267.25</v>
      </c>
      <c r="M43" s="268">
        <v>27.223659999999999</v>
      </c>
      <c r="N43" s="1"/>
      <c r="O43" s="1"/>
    </row>
    <row r="44" spans="1:15" ht="12.75" customHeight="1">
      <c r="A44" s="30">
        <v>34</v>
      </c>
      <c r="B44" s="278" t="s">
        <v>836</v>
      </c>
      <c r="C44" s="268">
        <v>309.7</v>
      </c>
      <c r="D44" s="269">
        <v>306.73333333333335</v>
      </c>
      <c r="E44" s="269">
        <v>302.51666666666671</v>
      </c>
      <c r="F44" s="269">
        <v>295.33333333333337</v>
      </c>
      <c r="G44" s="269">
        <v>291.11666666666673</v>
      </c>
      <c r="H44" s="269">
        <v>313.91666666666669</v>
      </c>
      <c r="I44" s="269">
        <v>318.13333333333338</v>
      </c>
      <c r="J44" s="269">
        <v>325.31666666666666</v>
      </c>
      <c r="K44" s="268">
        <v>310.95</v>
      </c>
      <c r="L44" s="268">
        <v>299.55</v>
      </c>
      <c r="M44" s="268">
        <v>1.54145</v>
      </c>
      <c r="N44" s="1"/>
      <c r="O44" s="1"/>
    </row>
    <row r="45" spans="1:15" ht="12.75" customHeight="1">
      <c r="A45" s="30">
        <v>35</v>
      </c>
      <c r="B45" s="278" t="s">
        <v>299</v>
      </c>
      <c r="C45" s="268">
        <v>626.70000000000005</v>
      </c>
      <c r="D45" s="269">
        <v>616.43333333333339</v>
      </c>
      <c r="E45" s="269">
        <v>601.86666666666679</v>
      </c>
      <c r="F45" s="269">
        <v>577.03333333333342</v>
      </c>
      <c r="G45" s="269">
        <v>562.46666666666681</v>
      </c>
      <c r="H45" s="269">
        <v>641.26666666666677</v>
      </c>
      <c r="I45" s="269">
        <v>655.83333333333337</v>
      </c>
      <c r="J45" s="269">
        <v>680.66666666666674</v>
      </c>
      <c r="K45" s="268">
        <v>631</v>
      </c>
      <c r="L45" s="268">
        <v>591.6</v>
      </c>
      <c r="M45" s="268">
        <v>5.7749800000000002</v>
      </c>
      <c r="N45" s="1"/>
      <c r="O45" s="1"/>
    </row>
    <row r="46" spans="1:15" ht="12.75" customHeight="1">
      <c r="A46" s="30">
        <v>36</v>
      </c>
      <c r="B46" s="278" t="s">
        <v>55</v>
      </c>
      <c r="C46" s="268">
        <v>149.80000000000001</v>
      </c>
      <c r="D46" s="269">
        <v>149.66666666666666</v>
      </c>
      <c r="E46" s="269">
        <v>148.13333333333333</v>
      </c>
      <c r="F46" s="269">
        <v>146.46666666666667</v>
      </c>
      <c r="G46" s="269">
        <v>144.93333333333334</v>
      </c>
      <c r="H46" s="269">
        <v>151.33333333333331</v>
      </c>
      <c r="I46" s="269">
        <v>152.86666666666667</v>
      </c>
      <c r="J46" s="269">
        <v>154.5333333333333</v>
      </c>
      <c r="K46" s="268">
        <v>151.19999999999999</v>
      </c>
      <c r="L46" s="268">
        <v>148</v>
      </c>
      <c r="M46" s="268">
        <v>101.94063</v>
      </c>
      <c r="N46" s="1"/>
      <c r="O46" s="1"/>
    </row>
    <row r="47" spans="1:15" ht="12.75" customHeight="1">
      <c r="A47" s="30">
        <v>37</v>
      </c>
      <c r="B47" s="278" t="s">
        <v>57</v>
      </c>
      <c r="C47" s="268">
        <v>3570.65</v>
      </c>
      <c r="D47" s="269">
        <v>3524.5166666666664</v>
      </c>
      <c r="E47" s="269">
        <v>3466.1333333333328</v>
      </c>
      <c r="F47" s="269">
        <v>3361.6166666666663</v>
      </c>
      <c r="G47" s="269">
        <v>3303.2333333333327</v>
      </c>
      <c r="H47" s="269">
        <v>3629.0333333333328</v>
      </c>
      <c r="I47" s="269">
        <v>3687.4166666666661</v>
      </c>
      <c r="J47" s="269">
        <v>3791.9333333333329</v>
      </c>
      <c r="K47" s="268">
        <v>3582.9</v>
      </c>
      <c r="L47" s="268">
        <v>3420</v>
      </c>
      <c r="M47" s="268">
        <v>18.434280000000001</v>
      </c>
      <c r="N47" s="1"/>
      <c r="O47" s="1"/>
    </row>
    <row r="48" spans="1:15" ht="12.75" customHeight="1">
      <c r="A48" s="30">
        <v>38</v>
      </c>
      <c r="B48" s="278" t="s">
        <v>300</v>
      </c>
      <c r="C48" s="268">
        <v>255</v>
      </c>
      <c r="D48" s="269">
        <v>252.26666666666665</v>
      </c>
      <c r="E48" s="269">
        <v>246.73333333333329</v>
      </c>
      <c r="F48" s="269">
        <v>238.46666666666664</v>
      </c>
      <c r="G48" s="269">
        <v>232.93333333333328</v>
      </c>
      <c r="H48" s="269">
        <v>260.5333333333333</v>
      </c>
      <c r="I48" s="269">
        <v>266.06666666666666</v>
      </c>
      <c r="J48" s="269">
        <v>274.33333333333331</v>
      </c>
      <c r="K48" s="268">
        <v>257.8</v>
      </c>
      <c r="L48" s="268">
        <v>244</v>
      </c>
      <c r="M48" s="268">
        <v>16.552900000000001</v>
      </c>
      <c r="N48" s="1"/>
      <c r="O48" s="1"/>
    </row>
    <row r="49" spans="1:15" ht="12.75" customHeight="1">
      <c r="A49" s="30">
        <v>39</v>
      </c>
      <c r="B49" s="278" t="s">
        <v>301</v>
      </c>
      <c r="C49" s="268">
        <v>3068.25</v>
      </c>
      <c r="D49" s="269">
        <v>3040.75</v>
      </c>
      <c r="E49" s="269">
        <v>2991.55</v>
      </c>
      <c r="F49" s="269">
        <v>2914.8500000000004</v>
      </c>
      <c r="G49" s="269">
        <v>2865.6500000000005</v>
      </c>
      <c r="H49" s="269">
        <v>3117.45</v>
      </c>
      <c r="I49" s="269">
        <v>3166.6499999999996</v>
      </c>
      <c r="J49" s="269">
        <v>3243.3499999999995</v>
      </c>
      <c r="K49" s="268">
        <v>3089.95</v>
      </c>
      <c r="L49" s="268">
        <v>2964.05</v>
      </c>
      <c r="M49" s="268">
        <v>0.12044000000000001</v>
      </c>
      <c r="N49" s="1"/>
      <c r="O49" s="1"/>
    </row>
    <row r="50" spans="1:15" ht="12.75" customHeight="1">
      <c r="A50" s="30">
        <v>40</v>
      </c>
      <c r="B50" s="278" t="s">
        <v>302</v>
      </c>
      <c r="C50" s="268">
        <v>2185.25</v>
      </c>
      <c r="D50" s="269">
        <v>2175.25</v>
      </c>
      <c r="E50" s="269">
        <v>2146.5</v>
      </c>
      <c r="F50" s="269">
        <v>2107.75</v>
      </c>
      <c r="G50" s="269">
        <v>2079</v>
      </c>
      <c r="H50" s="269">
        <v>2214</v>
      </c>
      <c r="I50" s="269">
        <v>2242.75</v>
      </c>
      <c r="J50" s="269">
        <v>2281.5</v>
      </c>
      <c r="K50" s="268">
        <v>2204</v>
      </c>
      <c r="L50" s="268">
        <v>2136.5</v>
      </c>
      <c r="M50" s="268">
        <v>4.2629999999999999</v>
      </c>
      <c r="N50" s="1"/>
      <c r="O50" s="1"/>
    </row>
    <row r="51" spans="1:15" ht="12.75" customHeight="1">
      <c r="A51" s="30">
        <v>41</v>
      </c>
      <c r="B51" s="278" t="s">
        <v>303</v>
      </c>
      <c r="C51" s="268">
        <v>8816.2000000000007</v>
      </c>
      <c r="D51" s="269">
        <v>8814.7166666666653</v>
      </c>
      <c r="E51" s="269">
        <v>8684.533333333331</v>
      </c>
      <c r="F51" s="269">
        <v>8552.866666666665</v>
      </c>
      <c r="G51" s="269">
        <v>8422.6833333333307</v>
      </c>
      <c r="H51" s="269">
        <v>8946.3833333333314</v>
      </c>
      <c r="I51" s="269">
        <v>9076.5666666666657</v>
      </c>
      <c r="J51" s="269">
        <v>9208.2333333333318</v>
      </c>
      <c r="K51" s="268">
        <v>8944.9</v>
      </c>
      <c r="L51" s="268">
        <v>8683.0499999999993</v>
      </c>
      <c r="M51" s="268">
        <v>0.30714999999999998</v>
      </c>
      <c r="N51" s="1"/>
      <c r="O51" s="1"/>
    </row>
    <row r="52" spans="1:15" ht="12.75" customHeight="1">
      <c r="A52" s="30">
        <v>42</v>
      </c>
      <c r="B52" s="278" t="s">
        <v>60</v>
      </c>
      <c r="C52" s="268">
        <v>500.55</v>
      </c>
      <c r="D52" s="269">
        <v>501.20000000000005</v>
      </c>
      <c r="E52" s="269">
        <v>497.30000000000007</v>
      </c>
      <c r="F52" s="269">
        <v>494.05</v>
      </c>
      <c r="G52" s="269">
        <v>490.15000000000003</v>
      </c>
      <c r="H52" s="269">
        <v>504.4500000000001</v>
      </c>
      <c r="I52" s="269">
        <v>508.35000000000008</v>
      </c>
      <c r="J52" s="269">
        <v>511.60000000000014</v>
      </c>
      <c r="K52" s="268">
        <v>505.1</v>
      </c>
      <c r="L52" s="268">
        <v>497.95</v>
      </c>
      <c r="M52" s="268">
        <v>9.9998799999999992</v>
      </c>
      <c r="N52" s="1"/>
      <c r="O52" s="1"/>
    </row>
    <row r="53" spans="1:15" ht="12.75" customHeight="1">
      <c r="A53" s="30">
        <v>43</v>
      </c>
      <c r="B53" s="278" t="s">
        <v>304</v>
      </c>
      <c r="C53" s="268">
        <v>475</v>
      </c>
      <c r="D53" s="269">
        <v>475.08333333333331</v>
      </c>
      <c r="E53" s="269">
        <v>471.11666666666662</v>
      </c>
      <c r="F53" s="269">
        <v>467.23333333333329</v>
      </c>
      <c r="G53" s="269">
        <v>463.26666666666659</v>
      </c>
      <c r="H53" s="269">
        <v>478.96666666666664</v>
      </c>
      <c r="I53" s="269">
        <v>482.93333333333334</v>
      </c>
      <c r="J53" s="269">
        <v>486.81666666666666</v>
      </c>
      <c r="K53" s="268">
        <v>479.05</v>
      </c>
      <c r="L53" s="268">
        <v>471.2</v>
      </c>
      <c r="M53" s="268">
        <v>1.1011200000000001</v>
      </c>
      <c r="N53" s="1"/>
      <c r="O53" s="1"/>
    </row>
    <row r="54" spans="1:15" ht="12.75" customHeight="1">
      <c r="A54" s="30">
        <v>44</v>
      </c>
      <c r="B54" s="278" t="s">
        <v>243</v>
      </c>
      <c r="C54" s="268">
        <v>4318.1499999999996</v>
      </c>
      <c r="D54" s="269">
        <v>4308.7</v>
      </c>
      <c r="E54" s="269">
        <v>4249.45</v>
      </c>
      <c r="F54" s="269">
        <v>4180.75</v>
      </c>
      <c r="G54" s="269">
        <v>4121.5</v>
      </c>
      <c r="H54" s="269">
        <v>4377.3999999999996</v>
      </c>
      <c r="I54" s="269">
        <v>4436.6499999999996</v>
      </c>
      <c r="J54" s="269">
        <v>4505.3499999999995</v>
      </c>
      <c r="K54" s="268">
        <v>4367.95</v>
      </c>
      <c r="L54" s="268">
        <v>4240</v>
      </c>
      <c r="M54" s="268">
        <v>3.5226099999999998</v>
      </c>
      <c r="N54" s="1"/>
      <c r="O54" s="1"/>
    </row>
    <row r="55" spans="1:15" ht="12.75" customHeight="1">
      <c r="A55" s="30">
        <v>45</v>
      </c>
      <c r="B55" s="278" t="s">
        <v>61</v>
      </c>
      <c r="C55" s="268">
        <v>716.45</v>
      </c>
      <c r="D55" s="269">
        <v>719.35</v>
      </c>
      <c r="E55" s="269">
        <v>704.80000000000007</v>
      </c>
      <c r="F55" s="269">
        <v>693.15000000000009</v>
      </c>
      <c r="G55" s="269">
        <v>678.60000000000014</v>
      </c>
      <c r="H55" s="269">
        <v>731</v>
      </c>
      <c r="I55" s="269">
        <v>745.55</v>
      </c>
      <c r="J55" s="269">
        <v>757.19999999999993</v>
      </c>
      <c r="K55" s="268">
        <v>733.9</v>
      </c>
      <c r="L55" s="268">
        <v>707.7</v>
      </c>
      <c r="M55" s="268">
        <v>131.70668000000001</v>
      </c>
      <c r="N55" s="1"/>
      <c r="O55" s="1"/>
    </row>
    <row r="56" spans="1:15" ht="12.75" customHeight="1">
      <c r="A56" s="30">
        <v>46</v>
      </c>
      <c r="B56" s="278" t="s">
        <v>305</v>
      </c>
      <c r="C56" s="268">
        <v>2937.35</v>
      </c>
      <c r="D56" s="269">
        <v>2924.1333333333337</v>
      </c>
      <c r="E56" s="269">
        <v>2883.2666666666673</v>
      </c>
      <c r="F56" s="269">
        <v>2829.1833333333338</v>
      </c>
      <c r="G56" s="269">
        <v>2788.3166666666675</v>
      </c>
      <c r="H56" s="269">
        <v>2978.2166666666672</v>
      </c>
      <c r="I56" s="269">
        <v>3019.083333333333</v>
      </c>
      <c r="J56" s="269">
        <v>3073.166666666667</v>
      </c>
      <c r="K56" s="268">
        <v>2965</v>
      </c>
      <c r="L56" s="268">
        <v>2870.05</v>
      </c>
      <c r="M56" s="268">
        <v>0.35243000000000002</v>
      </c>
      <c r="N56" s="1"/>
      <c r="O56" s="1"/>
    </row>
    <row r="57" spans="1:15" ht="12" customHeight="1">
      <c r="A57" s="30">
        <v>47</v>
      </c>
      <c r="B57" s="278" t="s">
        <v>306</v>
      </c>
      <c r="C57" s="268">
        <v>603.65</v>
      </c>
      <c r="D57" s="269">
        <v>604.94999999999993</v>
      </c>
      <c r="E57" s="269">
        <v>598.69999999999982</v>
      </c>
      <c r="F57" s="269">
        <v>593.74999999999989</v>
      </c>
      <c r="G57" s="269">
        <v>587.49999999999977</v>
      </c>
      <c r="H57" s="269">
        <v>609.89999999999986</v>
      </c>
      <c r="I57" s="269">
        <v>616.15000000000009</v>
      </c>
      <c r="J57" s="269">
        <v>621.09999999999991</v>
      </c>
      <c r="K57" s="268">
        <v>611.20000000000005</v>
      </c>
      <c r="L57" s="268">
        <v>600</v>
      </c>
      <c r="M57" s="268">
        <v>4.5956000000000001</v>
      </c>
      <c r="N57" s="1"/>
      <c r="O57" s="1"/>
    </row>
    <row r="58" spans="1:15" ht="12.75" customHeight="1">
      <c r="A58" s="30">
        <v>48</v>
      </c>
      <c r="B58" s="278" t="s">
        <v>62</v>
      </c>
      <c r="C58" s="268">
        <v>3545.9</v>
      </c>
      <c r="D58" s="269">
        <v>3541.6</v>
      </c>
      <c r="E58" s="269">
        <v>3509.2999999999997</v>
      </c>
      <c r="F58" s="269">
        <v>3472.7</v>
      </c>
      <c r="G58" s="269">
        <v>3440.3999999999996</v>
      </c>
      <c r="H58" s="269">
        <v>3578.2</v>
      </c>
      <c r="I58" s="269">
        <v>3610.5</v>
      </c>
      <c r="J58" s="269">
        <v>3647.1</v>
      </c>
      <c r="K58" s="268">
        <v>3573.9</v>
      </c>
      <c r="L58" s="268">
        <v>3505</v>
      </c>
      <c r="M58" s="268">
        <v>1.81128</v>
      </c>
      <c r="N58" s="1"/>
      <c r="O58" s="1"/>
    </row>
    <row r="59" spans="1:15" ht="12.75" customHeight="1">
      <c r="A59" s="30">
        <v>49</v>
      </c>
      <c r="B59" s="278" t="s">
        <v>307</v>
      </c>
      <c r="C59" s="268">
        <v>1091.0999999999999</v>
      </c>
      <c r="D59" s="269">
        <v>1086.3666666666666</v>
      </c>
      <c r="E59" s="269">
        <v>1064.7333333333331</v>
      </c>
      <c r="F59" s="269">
        <v>1038.3666666666666</v>
      </c>
      <c r="G59" s="269">
        <v>1016.7333333333331</v>
      </c>
      <c r="H59" s="269">
        <v>1112.7333333333331</v>
      </c>
      <c r="I59" s="269">
        <v>1134.3666666666668</v>
      </c>
      <c r="J59" s="269">
        <v>1160.7333333333331</v>
      </c>
      <c r="K59" s="268">
        <v>1108</v>
      </c>
      <c r="L59" s="268">
        <v>1060</v>
      </c>
      <c r="M59" s="268">
        <v>0.59126000000000001</v>
      </c>
      <c r="N59" s="1"/>
      <c r="O59" s="1"/>
    </row>
    <row r="60" spans="1:15" ht="12.75" customHeight="1">
      <c r="A60" s="30">
        <v>50</v>
      </c>
      <c r="B60" s="278" t="s">
        <v>65</v>
      </c>
      <c r="C60" s="268">
        <v>7202.5</v>
      </c>
      <c r="D60" s="269">
        <v>7220.0333333333328</v>
      </c>
      <c r="E60" s="269">
        <v>7142.5666666666657</v>
      </c>
      <c r="F60" s="269">
        <v>7082.6333333333332</v>
      </c>
      <c r="G60" s="269">
        <v>7005.1666666666661</v>
      </c>
      <c r="H60" s="269">
        <v>7279.9666666666653</v>
      </c>
      <c r="I60" s="269">
        <v>7357.4333333333325</v>
      </c>
      <c r="J60" s="269">
        <v>7417.366666666665</v>
      </c>
      <c r="K60" s="268">
        <v>7297.5</v>
      </c>
      <c r="L60" s="268">
        <v>7160.1</v>
      </c>
      <c r="M60" s="268">
        <v>8.69069</v>
      </c>
      <c r="N60" s="1"/>
      <c r="O60" s="1"/>
    </row>
    <row r="61" spans="1:15" ht="12.75" customHeight="1">
      <c r="A61" s="30">
        <v>51</v>
      </c>
      <c r="B61" s="278" t="s">
        <v>64</v>
      </c>
      <c r="C61" s="268">
        <v>1652.2</v>
      </c>
      <c r="D61" s="269">
        <v>1658.7833333333335</v>
      </c>
      <c r="E61" s="269">
        <v>1638.666666666667</v>
      </c>
      <c r="F61" s="269">
        <v>1625.1333333333334</v>
      </c>
      <c r="G61" s="269">
        <v>1605.0166666666669</v>
      </c>
      <c r="H61" s="269">
        <v>1672.3166666666671</v>
      </c>
      <c r="I61" s="269">
        <v>1692.4333333333334</v>
      </c>
      <c r="J61" s="269">
        <v>1705.9666666666672</v>
      </c>
      <c r="K61" s="268">
        <v>1678.9</v>
      </c>
      <c r="L61" s="268">
        <v>1645.25</v>
      </c>
      <c r="M61" s="268">
        <v>21.142659999999999</v>
      </c>
      <c r="N61" s="1"/>
      <c r="O61" s="1"/>
    </row>
    <row r="62" spans="1:15" ht="12.75" customHeight="1">
      <c r="A62" s="30">
        <v>52</v>
      </c>
      <c r="B62" s="278" t="s">
        <v>244</v>
      </c>
      <c r="C62" s="268">
        <v>6637</v>
      </c>
      <c r="D62" s="269">
        <v>6641.416666666667</v>
      </c>
      <c r="E62" s="269">
        <v>6545.5833333333339</v>
      </c>
      <c r="F62" s="269">
        <v>6454.166666666667</v>
      </c>
      <c r="G62" s="269">
        <v>6358.3333333333339</v>
      </c>
      <c r="H62" s="269">
        <v>6732.8333333333339</v>
      </c>
      <c r="I62" s="269">
        <v>6828.6666666666679</v>
      </c>
      <c r="J62" s="269">
        <v>6920.0833333333339</v>
      </c>
      <c r="K62" s="268">
        <v>6737.25</v>
      </c>
      <c r="L62" s="268">
        <v>6550</v>
      </c>
      <c r="M62" s="268">
        <v>0.89861000000000002</v>
      </c>
      <c r="N62" s="1"/>
      <c r="O62" s="1"/>
    </row>
    <row r="63" spans="1:15" ht="12.75" customHeight="1">
      <c r="A63" s="30">
        <v>53</v>
      </c>
      <c r="B63" s="278" t="s">
        <v>308</v>
      </c>
      <c r="C63" s="268">
        <v>3228.8</v>
      </c>
      <c r="D63" s="269">
        <v>3243.4666666666667</v>
      </c>
      <c r="E63" s="269">
        <v>3206.3333333333335</v>
      </c>
      <c r="F63" s="269">
        <v>3183.8666666666668</v>
      </c>
      <c r="G63" s="269">
        <v>3146.7333333333336</v>
      </c>
      <c r="H63" s="269">
        <v>3265.9333333333334</v>
      </c>
      <c r="I63" s="269">
        <v>3303.0666666666666</v>
      </c>
      <c r="J63" s="269">
        <v>3325.5333333333333</v>
      </c>
      <c r="K63" s="268">
        <v>3280.6</v>
      </c>
      <c r="L63" s="268">
        <v>3221</v>
      </c>
      <c r="M63" s="268">
        <v>0.59711999999999998</v>
      </c>
      <c r="N63" s="1"/>
      <c r="O63" s="1"/>
    </row>
    <row r="64" spans="1:15" ht="12.75" customHeight="1">
      <c r="A64" s="30">
        <v>54</v>
      </c>
      <c r="B64" s="278" t="s">
        <v>66</v>
      </c>
      <c r="C64" s="268">
        <v>1880.8</v>
      </c>
      <c r="D64" s="269">
        <v>1878.0666666666666</v>
      </c>
      <c r="E64" s="269">
        <v>1847.1833333333332</v>
      </c>
      <c r="F64" s="269">
        <v>1813.5666666666666</v>
      </c>
      <c r="G64" s="269">
        <v>1782.6833333333332</v>
      </c>
      <c r="H64" s="269">
        <v>1911.6833333333332</v>
      </c>
      <c r="I64" s="269">
        <v>1942.5666666666664</v>
      </c>
      <c r="J64" s="269">
        <v>1976.1833333333332</v>
      </c>
      <c r="K64" s="268">
        <v>1908.95</v>
      </c>
      <c r="L64" s="268">
        <v>1844.45</v>
      </c>
      <c r="M64" s="268">
        <v>4.3089300000000001</v>
      </c>
      <c r="N64" s="1"/>
      <c r="O64" s="1"/>
    </row>
    <row r="65" spans="1:15" ht="12.75" customHeight="1">
      <c r="A65" s="30">
        <v>55</v>
      </c>
      <c r="B65" s="278" t="s">
        <v>309</v>
      </c>
      <c r="C65" s="268">
        <v>343.95</v>
      </c>
      <c r="D65" s="269">
        <v>342.81666666666666</v>
      </c>
      <c r="E65" s="269">
        <v>338.13333333333333</v>
      </c>
      <c r="F65" s="269">
        <v>332.31666666666666</v>
      </c>
      <c r="G65" s="269">
        <v>327.63333333333333</v>
      </c>
      <c r="H65" s="269">
        <v>348.63333333333333</v>
      </c>
      <c r="I65" s="269">
        <v>353.31666666666661</v>
      </c>
      <c r="J65" s="269">
        <v>359.13333333333333</v>
      </c>
      <c r="K65" s="268">
        <v>347.5</v>
      </c>
      <c r="L65" s="268">
        <v>337</v>
      </c>
      <c r="M65" s="268">
        <v>15.935169999999999</v>
      </c>
      <c r="N65" s="1"/>
      <c r="O65" s="1"/>
    </row>
    <row r="66" spans="1:15" ht="12.75" customHeight="1">
      <c r="A66" s="30">
        <v>56</v>
      </c>
      <c r="B66" s="278" t="s">
        <v>67</v>
      </c>
      <c r="C66" s="268">
        <v>253.8</v>
      </c>
      <c r="D66" s="269">
        <v>255.36666666666667</v>
      </c>
      <c r="E66" s="269">
        <v>249.93333333333334</v>
      </c>
      <c r="F66" s="269">
        <v>246.06666666666666</v>
      </c>
      <c r="G66" s="269">
        <v>240.63333333333333</v>
      </c>
      <c r="H66" s="269">
        <v>259.23333333333335</v>
      </c>
      <c r="I66" s="269">
        <v>264.66666666666674</v>
      </c>
      <c r="J66" s="269">
        <v>268.53333333333336</v>
      </c>
      <c r="K66" s="268">
        <v>260.8</v>
      </c>
      <c r="L66" s="268">
        <v>251.5</v>
      </c>
      <c r="M66" s="268">
        <v>96.794060000000002</v>
      </c>
      <c r="N66" s="1"/>
      <c r="O66" s="1"/>
    </row>
    <row r="67" spans="1:15" ht="12.75" customHeight="1">
      <c r="A67" s="30">
        <v>57</v>
      </c>
      <c r="B67" s="278" t="s">
        <v>68</v>
      </c>
      <c r="C67" s="268">
        <v>126.45</v>
      </c>
      <c r="D67" s="269">
        <v>126.23333333333333</v>
      </c>
      <c r="E67" s="269">
        <v>124.21666666666667</v>
      </c>
      <c r="F67" s="269">
        <v>121.98333333333333</v>
      </c>
      <c r="G67" s="269">
        <v>119.96666666666667</v>
      </c>
      <c r="H67" s="269">
        <v>128.46666666666667</v>
      </c>
      <c r="I67" s="269">
        <v>130.48333333333335</v>
      </c>
      <c r="J67" s="269">
        <v>132.71666666666667</v>
      </c>
      <c r="K67" s="268">
        <v>128.25</v>
      </c>
      <c r="L67" s="268">
        <v>124</v>
      </c>
      <c r="M67" s="268">
        <v>243.12344999999999</v>
      </c>
      <c r="N67" s="1"/>
      <c r="O67" s="1"/>
    </row>
    <row r="68" spans="1:15" ht="12.75" customHeight="1">
      <c r="A68" s="30">
        <v>58</v>
      </c>
      <c r="B68" s="278" t="s">
        <v>245</v>
      </c>
      <c r="C68" s="268">
        <v>46.1</v>
      </c>
      <c r="D68" s="269">
        <v>46.449999999999996</v>
      </c>
      <c r="E68" s="269">
        <v>45.649999999999991</v>
      </c>
      <c r="F68" s="269">
        <v>45.199999999999996</v>
      </c>
      <c r="G68" s="269">
        <v>44.399999999999991</v>
      </c>
      <c r="H68" s="269">
        <v>46.899999999999991</v>
      </c>
      <c r="I68" s="269">
        <v>47.699999999999989</v>
      </c>
      <c r="J68" s="269">
        <v>48.149999999999991</v>
      </c>
      <c r="K68" s="268">
        <v>47.25</v>
      </c>
      <c r="L68" s="268">
        <v>46</v>
      </c>
      <c r="M68" s="268">
        <v>26.69603</v>
      </c>
      <c r="N68" s="1"/>
      <c r="O68" s="1"/>
    </row>
    <row r="69" spans="1:15" ht="12.75" customHeight="1">
      <c r="A69" s="30">
        <v>59</v>
      </c>
      <c r="B69" s="278" t="s">
        <v>310</v>
      </c>
      <c r="C69" s="268">
        <v>17.3</v>
      </c>
      <c r="D69" s="269">
        <v>17.383333333333336</v>
      </c>
      <c r="E69" s="269">
        <v>17.116666666666674</v>
      </c>
      <c r="F69" s="269">
        <v>16.933333333333337</v>
      </c>
      <c r="G69" s="269">
        <v>16.666666666666675</v>
      </c>
      <c r="H69" s="269">
        <v>17.566666666666674</v>
      </c>
      <c r="I69" s="269">
        <v>17.833333333333332</v>
      </c>
      <c r="J69" s="269">
        <v>18.016666666666673</v>
      </c>
      <c r="K69" s="268">
        <v>17.649999999999999</v>
      </c>
      <c r="L69" s="268">
        <v>17.2</v>
      </c>
      <c r="M69" s="268">
        <v>24.902850000000001</v>
      </c>
      <c r="N69" s="1"/>
      <c r="O69" s="1"/>
    </row>
    <row r="70" spans="1:15" ht="12.75" customHeight="1">
      <c r="A70" s="30">
        <v>60</v>
      </c>
      <c r="B70" s="278" t="s">
        <v>69</v>
      </c>
      <c r="C70" s="268">
        <v>1780.45</v>
      </c>
      <c r="D70" s="269">
        <v>1778.7333333333333</v>
      </c>
      <c r="E70" s="269">
        <v>1765.7166666666667</v>
      </c>
      <c r="F70" s="269">
        <v>1750.9833333333333</v>
      </c>
      <c r="G70" s="269">
        <v>1737.9666666666667</v>
      </c>
      <c r="H70" s="269">
        <v>1793.4666666666667</v>
      </c>
      <c r="I70" s="269">
        <v>1806.4833333333336</v>
      </c>
      <c r="J70" s="269">
        <v>1821.2166666666667</v>
      </c>
      <c r="K70" s="268">
        <v>1791.75</v>
      </c>
      <c r="L70" s="268">
        <v>1764</v>
      </c>
      <c r="M70" s="268">
        <v>2.78234</v>
      </c>
      <c r="N70" s="1"/>
      <c r="O70" s="1"/>
    </row>
    <row r="71" spans="1:15" ht="12.75" customHeight="1">
      <c r="A71" s="30">
        <v>61</v>
      </c>
      <c r="B71" s="278" t="s">
        <v>311</v>
      </c>
      <c r="C71" s="268">
        <v>4825.2</v>
      </c>
      <c r="D71" s="269">
        <v>4809.75</v>
      </c>
      <c r="E71" s="269">
        <v>4770.5</v>
      </c>
      <c r="F71" s="269">
        <v>4715.8</v>
      </c>
      <c r="G71" s="269">
        <v>4676.55</v>
      </c>
      <c r="H71" s="269">
        <v>4864.45</v>
      </c>
      <c r="I71" s="269">
        <v>4903.7</v>
      </c>
      <c r="J71" s="269">
        <v>4958.3999999999996</v>
      </c>
      <c r="K71" s="268">
        <v>4849</v>
      </c>
      <c r="L71" s="268">
        <v>4755.05</v>
      </c>
      <c r="M71" s="268">
        <v>0.10291</v>
      </c>
      <c r="N71" s="1"/>
      <c r="O71" s="1"/>
    </row>
    <row r="72" spans="1:15" ht="12.75" customHeight="1">
      <c r="A72" s="30">
        <v>62</v>
      </c>
      <c r="B72" s="278" t="s">
        <v>72</v>
      </c>
      <c r="C72" s="268">
        <v>628.70000000000005</v>
      </c>
      <c r="D72" s="269">
        <v>628.80000000000007</v>
      </c>
      <c r="E72" s="269">
        <v>622.10000000000014</v>
      </c>
      <c r="F72" s="269">
        <v>615.50000000000011</v>
      </c>
      <c r="G72" s="269">
        <v>608.80000000000018</v>
      </c>
      <c r="H72" s="269">
        <v>635.40000000000009</v>
      </c>
      <c r="I72" s="269">
        <v>642.10000000000014</v>
      </c>
      <c r="J72" s="269">
        <v>648.70000000000005</v>
      </c>
      <c r="K72" s="268">
        <v>635.5</v>
      </c>
      <c r="L72" s="268">
        <v>622.20000000000005</v>
      </c>
      <c r="M72" s="268">
        <v>9.5088799999999996</v>
      </c>
      <c r="N72" s="1"/>
      <c r="O72" s="1"/>
    </row>
    <row r="73" spans="1:15" ht="12.75" customHeight="1">
      <c r="A73" s="30">
        <v>63</v>
      </c>
      <c r="B73" s="278" t="s">
        <v>312</v>
      </c>
      <c r="C73" s="268">
        <v>824.8</v>
      </c>
      <c r="D73" s="269">
        <v>827.88333333333333</v>
      </c>
      <c r="E73" s="269">
        <v>815.51666666666665</v>
      </c>
      <c r="F73" s="269">
        <v>806.23333333333335</v>
      </c>
      <c r="G73" s="269">
        <v>793.86666666666667</v>
      </c>
      <c r="H73" s="269">
        <v>837.16666666666663</v>
      </c>
      <c r="I73" s="269">
        <v>849.53333333333319</v>
      </c>
      <c r="J73" s="269">
        <v>858.81666666666661</v>
      </c>
      <c r="K73" s="268">
        <v>840.25</v>
      </c>
      <c r="L73" s="268">
        <v>818.6</v>
      </c>
      <c r="M73" s="268">
        <v>7.2974500000000004</v>
      </c>
      <c r="N73" s="1"/>
      <c r="O73" s="1"/>
    </row>
    <row r="74" spans="1:15" ht="12.75" customHeight="1">
      <c r="A74" s="30">
        <v>64</v>
      </c>
      <c r="B74" s="278" t="s">
        <v>71</v>
      </c>
      <c r="C74" s="268">
        <v>99.15</v>
      </c>
      <c r="D74" s="269">
        <v>99.566666666666677</v>
      </c>
      <c r="E74" s="269">
        <v>98.183333333333351</v>
      </c>
      <c r="F74" s="269">
        <v>97.216666666666669</v>
      </c>
      <c r="G74" s="269">
        <v>95.833333333333343</v>
      </c>
      <c r="H74" s="269">
        <v>100.53333333333336</v>
      </c>
      <c r="I74" s="269">
        <v>101.91666666666669</v>
      </c>
      <c r="J74" s="269">
        <v>102.88333333333337</v>
      </c>
      <c r="K74" s="268">
        <v>100.95</v>
      </c>
      <c r="L74" s="268">
        <v>98.6</v>
      </c>
      <c r="M74" s="268">
        <v>248.92912000000001</v>
      </c>
      <c r="N74" s="1"/>
      <c r="O74" s="1"/>
    </row>
    <row r="75" spans="1:15" ht="12.75" customHeight="1">
      <c r="A75" s="30">
        <v>65</v>
      </c>
      <c r="B75" s="278" t="s">
        <v>73</v>
      </c>
      <c r="C75" s="268">
        <v>694.2</v>
      </c>
      <c r="D75" s="269">
        <v>695.85</v>
      </c>
      <c r="E75" s="269">
        <v>683.90000000000009</v>
      </c>
      <c r="F75" s="269">
        <v>673.6</v>
      </c>
      <c r="G75" s="269">
        <v>661.65000000000009</v>
      </c>
      <c r="H75" s="269">
        <v>706.15000000000009</v>
      </c>
      <c r="I75" s="269">
        <v>718.10000000000014</v>
      </c>
      <c r="J75" s="269">
        <v>728.40000000000009</v>
      </c>
      <c r="K75" s="268">
        <v>707.8</v>
      </c>
      <c r="L75" s="268">
        <v>685.55</v>
      </c>
      <c r="M75" s="268">
        <v>15.08897</v>
      </c>
      <c r="N75" s="1"/>
      <c r="O75" s="1"/>
    </row>
    <row r="76" spans="1:15" ht="12.75" customHeight="1">
      <c r="A76" s="30">
        <v>66</v>
      </c>
      <c r="B76" s="278" t="s">
        <v>76</v>
      </c>
      <c r="C76" s="268">
        <v>57.05</v>
      </c>
      <c r="D76" s="269">
        <v>56.65</v>
      </c>
      <c r="E76" s="269">
        <v>55.75</v>
      </c>
      <c r="F76" s="269">
        <v>54.45</v>
      </c>
      <c r="G76" s="269">
        <v>53.550000000000004</v>
      </c>
      <c r="H76" s="269">
        <v>57.949999999999996</v>
      </c>
      <c r="I76" s="269">
        <v>58.849999999999987</v>
      </c>
      <c r="J76" s="269">
        <v>60.149999999999991</v>
      </c>
      <c r="K76" s="268">
        <v>57.55</v>
      </c>
      <c r="L76" s="268">
        <v>55.35</v>
      </c>
      <c r="M76" s="268">
        <v>297.09269999999998</v>
      </c>
      <c r="N76" s="1"/>
      <c r="O76" s="1"/>
    </row>
    <row r="77" spans="1:15" ht="12.75" customHeight="1">
      <c r="A77" s="30">
        <v>67</v>
      </c>
      <c r="B77" s="278" t="s">
        <v>80</v>
      </c>
      <c r="C77" s="268">
        <v>306</v>
      </c>
      <c r="D77" s="269">
        <v>307.06666666666666</v>
      </c>
      <c r="E77" s="269">
        <v>304.13333333333333</v>
      </c>
      <c r="F77" s="269">
        <v>302.26666666666665</v>
      </c>
      <c r="G77" s="269">
        <v>299.33333333333331</v>
      </c>
      <c r="H77" s="269">
        <v>308.93333333333334</v>
      </c>
      <c r="I77" s="269">
        <v>311.86666666666662</v>
      </c>
      <c r="J77" s="269">
        <v>313.73333333333335</v>
      </c>
      <c r="K77" s="268">
        <v>310</v>
      </c>
      <c r="L77" s="268">
        <v>305.2</v>
      </c>
      <c r="M77" s="268">
        <v>22.25544</v>
      </c>
      <c r="N77" s="1"/>
      <c r="O77" s="1"/>
    </row>
    <row r="78" spans="1:15" ht="12.75" customHeight="1">
      <c r="A78" s="30">
        <v>68</v>
      </c>
      <c r="B78" s="278" t="s">
        <v>75</v>
      </c>
      <c r="C78" s="268">
        <v>761.45</v>
      </c>
      <c r="D78" s="269">
        <v>762.48333333333323</v>
      </c>
      <c r="E78" s="269">
        <v>753.96666666666647</v>
      </c>
      <c r="F78" s="269">
        <v>746.48333333333323</v>
      </c>
      <c r="G78" s="269">
        <v>737.96666666666647</v>
      </c>
      <c r="H78" s="269">
        <v>769.96666666666647</v>
      </c>
      <c r="I78" s="269">
        <v>778.48333333333312</v>
      </c>
      <c r="J78" s="269">
        <v>785.96666666666647</v>
      </c>
      <c r="K78" s="268">
        <v>771</v>
      </c>
      <c r="L78" s="268">
        <v>755</v>
      </c>
      <c r="M78" s="268">
        <v>55.469320000000003</v>
      </c>
      <c r="N78" s="1"/>
      <c r="O78" s="1"/>
    </row>
    <row r="79" spans="1:15" ht="12.75" customHeight="1">
      <c r="A79" s="30">
        <v>69</v>
      </c>
      <c r="B79" s="278" t="s">
        <v>77</v>
      </c>
      <c r="C79" s="268">
        <v>284.05</v>
      </c>
      <c r="D79" s="269">
        <v>282.86666666666667</v>
      </c>
      <c r="E79" s="269">
        <v>278.68333333333334</v>
      </c>
      <c r="F79" s="269">
        <v>273.31666666666666</v>
      </c>
      <c r="G79" s="269">
        <v>269.13333333333333</v>
      </c>
      <c r="H79" s="269">
        <v>288.23333333333335</v>
      </c>
      <c r="I79" s="269">
        <v>292.41666666666674</v>
      </c>
      <c r="J79" s="269">
        <v>297.78333333333336</v>
      </c>
      <c r="K79" s="268">
        <v>287.05</v>
      </c>
      <c r="L79" s="268">
        <v>277.5</v>
      </c>
      <c r="M79" s="268">
        <v>19.778590000000001</v>
      </c>
      <c r="N79" s="1"/>
      <c r="O79" s="1"/>
    </row>
    <row r="80" spans="1:15" ht="12.75" customHeight="1">
      <c r="A80" s="30">
        <v>70</v>
      </c>
      <c r="B80" s="278" t="s">
        <v>313</v>
      </c>
      <c r="C80" s="268">
        <v>994.4</v>
      </c>
      <c r="D80" s="269">
        <v>993.1</v>
      </c>
      <c r="E80" s="269">
        <v>986.45</v>
      </c>
      <c r="F80" s="269">
        <v>978.5</v>
      </c>
      <c r="G80" s="269">
        <v>971.85</v>
      </c>
      <c r="H80" s="269">
        <v>1001.0500000000001</v>
      </c>
      <c r="I80" s="269">
        <v>1007.6999999999999</v>
      </c>
      <c r="J80" s="269">
        <v>1015.6500000000001</v>
      </c>
      <c r="K80" s="268">
        <v>999.75</v>
      </c>
      <c r="L80" s="268">
        <v>985.15</v>
      </c>
      <c r="M80" s="268">
        <v>0.76119999999999999</v>
      </c>
      <c r="N80" s="1"/>
      <c r="O80" s="1"/>
    </row>
    <row r="81" spans="1:15" ht="12.75" customHeight="1">
      <c r="A81" s="30">
        <v>71</v>
      </c>
      <c r="B81" s="278" t="s">
        <v>314</v>
      </c>
      <c r="C81" s="268">
        <v>285.3</v>
      </c>
      <c r="D81" s="269">
        <v>286.63333333333338</v>
      </c>
      <c r="E81" s="269">
        <v>282.86666666666679</v>
      </c>
      <c r="F81" s="269">
        <v>280.43333333333339</v>
      </c>
      <c r="G81" s="269">
        <v>276.6666666666668</v>
      </c>
      <c r="H81" s="269">
        <v>289.06666666666678</v>
      </c>
      <c r="I81" s="269">
        <v>292.83333333333331</v>
      </c>
      <c r="J81" s="269">
        <v>295.26666666666677</v>
      </c>
      <c r="K81" s="268">
        <v>290.39999999999998</v>
      </c>
      <c r="L81" s="268">
        <v>284.2</v>
      </c>
      <c r="M81" s="268">
        <v>12.82175</v>
      </c>
      <c r="N81" s="1"/>
      <c r="O81" s="1"/>
    </row>
    <row r="82" spans="1:15" ht="12.75" customHeight="1">
      <c r="A82" s="30">
        <v>72</v>
      </c>
      <c r="B82" s="278" t="s">
        <v>315</v>
      </c>
      <c r="C82" s="268">
        <v>8581.85</v>
      </c>
      <c r="D82" s="269">
        <v>8559.6666666666661</v>
      </c>
      <c r="E82" s="269">
        <v>8452.1833333333325</v>
      </c>
      <c r="F82" s="269">
        <v>8322.5166666666664</v>
      </c>
      <c r="G82" s="269">
        <v>8215.0333333333328</v>
      </c>
      <c r="H82" s="269">
        <v>8689.3333333333321</v>
      </c>
      <c r="I82" s="269">
        <v>8796.8166666666657</v>
      </c>
      <c r="J82" s="269">
        <v>8926.4833333333318</v>
      </c>
      <c r="K82" s="268">
        <v>8667.15</v>
      </c>
      <c r="L82" s="268">
        <v>8430</v>
      </c>
      <c r="M82" s="268">
        <v>0.13852</v>
      </c>
      <c r="N82" s="1"/>
      <c r="O82" s="1"/>
    </row>
    <row r="83" spans="1:15" ht="12.75" customHeight="1">
      <c r="A83" s="30">
        <v>73</v>
      </c>
      <c r="B83" s="278" t="s">
        <v>316</v>
      </c>
      <c r="C83" s="268">
        <v>1091.5999999999999</v>
      </c>
      <c r="D83" s="269">
        <v>1084.05</v>
      </c>
      <c r="E83" s="269">
        <v>1070.0999999999999</v>
      </c>
      <c r="F83" s="269">
        <v>1048.5999999999999</v>
      </c>
      <c r="G83" s="269">
        <v>1034.6499999999999</v>
      </c>
      <c r="H83" s="269">
        <v>1105.55</v>
      </c>
      <c r="I83" s="269">
        <v>1119.5000000000002</v>
      </c>
      <c r="J83" s="269">
        <v>1141</v>
      </c>
      <c r="K83" s="268">
        <v>1098</v>
      </c>
      <c r="L83" s="268">
        <v>1062.55</v>
      </c>
      <c r="M83" s="268">
        <v>0.42131000000000002</v>
      </c>
      <c r="N83" s="1"/>
      <c r="O83" s="1"/>
    </row>
    <row r="84" spans="1:15" ht="12.75" customHeight="1">
      <c r="A84" s="30">
        <v>74</v>
      </c>
      <c r="B84" s="278" t="s">
        <v>246</v>
      </c>
      <c r="C84" s="268">
        <v>913.75</v>
      </c>
      <c r="D84" s="269">
        <v>918.51666666666677</v>
      </c>
      <c r="E84" s="269">
        <v>905.13333333333355</v>
      </c>
      <c r="F84" s="269">
        <v>896.51666666666677</v>
      </c>
      <c r="G84" s="269">
        <v>883.13333333333355</v>
      </c>
      <c r="H84" s="269">
        <v>927.13333333333355</v>
      </c>
      <c r="I84" s="269">
        <v>940.51666666666677</v>
      </c>
      <c r="J84" s="269">
        <v>949.13333333333355</v>
      </c>
      <c r="K84" s="268">
        <v>931.9</v>
      </c>
      <c r="L84" s="268">
        <v>909.9</v>
      </c>
      <c r="M84" s="268">
        <v>0.44313000000000002</v>
      </c>
      <c r="N84" s="1"/>
      <c r="O84" s="1"/>
    </row>
    <row r="85" spans="1:15" ht="12.75" customHeight="1">
      <c r="A85" s="30">
        <v>75</v>
      </c>
      <c r="B85" s="278" t="s">
        <v>837</v>
      </c>
      <c r="C85" s="268">
        <v>579.85</v>
      </c>
      <c r="D85" s="269">
        <v>584.68333333333339</v>
      </c>
      <c r="E85" s="269">
        <v>572.16666666666674</v>
      </c>
      <c r="F85" s="269">
        <v>564.48333333333335</v>
      </c>
      <c r="G85" s="269">
        <v>551.9666666666667</v>
      </c>
      <c r="H85" s="269">
        <v>592.36666666666679</v>
      </c>
      <c r="I85" s="269">
        <v>604.88333333333344</v>
      </c>
      <c r="J85" s="269">
        <v>612.56666666666683</v>
      </c>
      <c r="K85" s="268">
        <v>597.20000000000005</v>
      </c>
      <c r="L85" s="268">
        <v>577</v>
      </c>
      <c r="M85" s="268">
        <v>1.9019299999999999</v>
      </c>
      <c r="N85" s="1"/>
      <c r="O85" s="1"/>
    </row>
    <row r="86" spans="1:15" ht="12.75" customHeight="1">
      <c r="A86" s="30">
        <v>76</v>
      </c>
      <c r="B86" s="278" t="s">
        <v>78</v>
      </c>
      <c r="C86" s="268">
        <v>15659.25</v>
      </c>
      <c r="D86" s="269">
        <v>15701.25</v>
      </c>
      <c r="E86" s="269">
        <v>15558</v>
      </c>
      <c r="F86" s="269">
        <v>15456.75</v>
      </c>
      <c r="G86" s="269">
        <v>15313.5</v>
      </c>
      <c r="H86" s="269">
        <v>15802.5</v>
      </c>
      <c r="I86" s="269">
        <v>15945.75</v>
      </c>
      <c r="J86" s="269">
        <v>16047</v>
      </c>
      <c r="K86" s="268">
        <v>15844.5</v>
      </c>
      <c r="L86" s="268">
        <v>15600</v>
      </c>
      <c r="M86" s="268">
        <v>0.18018000000000001</v>
      </c>
      <c r="N86" s="1"/>
      <c r="O86" s="1"/>
    </row>
    <row r="87" spans="1:15" ht="12.75" customHeight="1">
      <c r="A87" s="30">
        <v>77</v>
      </c>
      <c r="B87" s="278" t="s">
        <v>317</v>
      </c>
      <c r="C87" s="268">
        <v>505.25</v>
      </c>
      <c r="D87" s="269">
        <v>498.41666666666669</v>
      </c>
      <c r="E87" s="269">
        <v>481.83333333333337</v>
      </c>
      <c r="F87" s="269">
        <v>458.41666666666669</v>
      </c>
      <c r="G87" s="269">
        <v>441.83333333333337</v>
      </c>
      <c r="H87" s="269">
        <v>521.83333333333337</v>
      </c>
      <c r="I87" s="269">
        <v>538.41666666666674</v>
      </c>
      <c r="J87" s="269">
        <v>561.83333333333337</v>
      </c>
      <c r="K87" s="268">
        <v>515</v>
      </c>
      <c r="L87" s="268">
        <v>475</v>
      </c>
      <c r="M87" s="268">
        <v>1.8412599999999999</v>
      </c>
      <c r="N87" s="1"/>
      <c r="O87" s="1"/>
    </row>
    <row r="88" spans="1:15" ht="12.75" customHeight="1">
      <c r="A88" s="30">
        <v>78</v>
      </c>
      <c r="B88" s="278" t="s">
        <v>838</v>
      </c>
      <c r="C88" s="268">
        <v>31.75</v>
      </c>
      <c r="D88" s="269">
        <v>32.233333333333327</v>
      </c>
      <c r="E88" s="269">
        <v>31.166666666666657</v>
      </c>
      <c r="F88" s="269">
        <v>30.583333333333329</v>
      </c>
      <c r="G88" s="269">
        <v>29.516666666666659</v>
      </c>
      <c r="H88" s="269">
        <v>32.816666666666656</v>
      </c>
      <c r="I88" s="269">
        <v>33.883333333333333</v>
      </c>
      <c r="J88" s="269">
        <v>34.466666666666654</v>
      </c>
      <c r="K88" s="268">
        <v>33.299999999999997</v>
      </c>
      <c r="L88" s="268">
        <v>31.65</v>
      </c>
      <c r="M88" s="268">
        <v>106.44204000000001</v>
      </c>
      <c r="N88" s="1"/>
      <c r="O88" s="1"/>
    </row>
    <row r="89" spans="1:15" ht="12.75" customHeight="1">
      <c r="A89" s="30">
        <v>79</v>
      </c>
      <c r="B89" s="278" t="s">
        <v>81</v>
      </c>
      <c r="C89" s="268">
        <v>3853.2</v>
      </c>
      <c r="D89" s="269">
        <v>3838.9333333333329</v>
      </c>
      <c r="E89" s="269">
        <v>3809.8666666666659</v>
      </c>
      <c r="F89" s="269">
        <v>3766.5333333333328</v>
      </c>
      <c r="G89" s="269">
        <v>3737.4666666666658</v>
      </c>
      <c r="H89" s="269">
        <v>3882.266666666666</v>
      </c>
      <c r="I89" s="269">
        <v>3911.3333333333326</v>
      </c>
      <c r="J89" s="269">
        <v>3954.6666666666661</v>
      </c>
      <c r="K89" s="268">
        <v>3868</v>
      </c>
      <c r="L89" s="268">
        <v>3795.6</v>
      </c>
      <c r="M89" s="268">
        <v>3.6491699999999998</v>
      </c>
      <c r="N89" s="1"/>
      <c r="O89" s="1"/>
    </row>
    <row r="90" spans="1:15" ht="12.75" customHeight="1">
      <c r="A90" s="30">
        <v>80</v>
      </c>
      <c r="B90" s="278" t="s">
        <v>839</v>
      </c>
      <c r="C90" s="268">
        <v>1321.35</v>
      </c>
      <c r="D90" s="269">
        <v>1325.1166666666666</v>
      </c>
      <c r="E90" s="269">
        <v>1310.2333333333331</v>
      </c>
      <c r="F90" s="269">
        <v>1299.1166666666666</v>
      </c>
      <c r="G90" s="269">
        <v>1284.2333333333331</v>
      </c>
      <c r="H90" s="269">
        <v>1336.2333333333331</v>
      </c>
      <c r="I90" s="269">
        <v>1351.1166666666668</v>
      </c>
      <c r="J90" s="269">
        <v>1362.2333333333331</v>
      </c>
      <c r="K90" s="268">
        <v>1340</v>
      </c>
      <c r="L90" s="268">
        <v>1314</v>
      </c>
      <c r="M90" s="268">
        <v>0.37059999999999998</v>
      </c>
      <c r="N90" s="1"/>
      <c r="O90" s="1"/>
    </row>
    <row r="91" spans="1:15" ht="12.75" customHeight="1">
      <c r="A91" s="30">
        <v>81</v>
      </c>
      <c r="B91" s="278" t="s">
        <v>318</v>
      </c>
      <c r="C91" s="268">
        <v>500.45</v>
      </c>
      <c r="D91" s="269">
        <v>505.5</v>
      </c>
      <c r="E91" s="269">
        <v>491.04999999999995</v>
      </c>
      <c r="F91" s="269">
        <v>481.65</v>
      </c>
      <c r="G91" s="269">
        <v>467.19999999999993</v>
      </c>
      <c r="H91" s="269">
        <v>514.9</v>
      </c>
      <c r="I91" s="269">
        <v>529.35</v>
      </c>
      <c r="J91" s="269">
        <v>538.75</v>
      </c>
      <c r="K91" s="268">
        <v>519.95000000000005</v>
      </c>
      <c r="L91" s="268">
        <v>496.1</v>
      </c>
      <c r="M91" s="268">
        <v>6.2477400000000003</v>
      </c>
      <c r="N91" s="1"/>
      <c r="O91" s="1"/>
    </row>
    <row r="92" spans="1:15" ht="12.75" customHeight="1">
      <c r="A92" s="30">
        <v>82</v>
      </c>
      <c r="B92" s="278" t="s">
        <v>247</v>
      </c>
      <c r="C92" s="268">
        <v>77.05</v>
      </c>
      <c r="D92" s="269">
        <v>76.95</v>
      </c>
      <c r="E92" s="269">
        <v>76.400000000000006</v>
      </c>
      <c r="F92" s="269">
        <v>75.75</v>
      </c>
      <c r="G92" s="269">
        <v>75.2</v>
      </c>
      <c r="H92" s="269">
        <v>77.600000000000009</v>
      </c>
      <c r="I92" s="269">
        <v>78.149999999999991</v>
      </c>
      <c r="J92" s="269">
        <v>78.800000000000011</v>
      </c>
      <c r="K92" s="268">
        <v>77.5</v>
      </c>
      <c r="L92" s="268">
        <v>76.3</v>
      </c>
      <c r="M92" s="268">
        <v>20.894960000000001</v>
      </c>
      <c r="N92" s="1"/>
      <c r="O92" s="1"/>
    </row>
    <row r="93" spans="1:15" ht="12.75" customHeight="1">
      <c r="A93" s="30">
        <v>83</v>
      </c>
      <c r="B93" s="278" t="s">
        <v>792</v>
      </c>
      <c r="C93" s="268">
        <v>233.6</v>
      </c>
      <c r="D93" s="269">
        <v>236.53333333333333</v>
      </c>
      <c r="E93" s="269">
        <v>229.66666666666666</v>
      </c>
      <c r="F93" s="269">
        <v>225.73333333333332</v>
      </c>
      <c r="G93" s="269">
        <v>218.86666666666665</v>
      </c>
      <c r="H93" s="269">
        <v>240.46666666666667</v>
      </c>
      <c r="I93" s="269">
        <v>247.33333333333334</v>
      </c>
      <c r="J93" s="269">
        <v>251.26666666666668</v>
      </c>
      <c r="K93" s="268">
        <v>243.4</v>
      </c>
      <c r="L93" s="268">
        <v>232.6</v>
      </c>
      <c r="M93" s="268">
        <v>20.491759999999999</v>
      </c>
      <c r="N93" s="1"/>
      <c r="O93" s="1"/>
    </row>
    <row r="94" spans="1:15" ht="12.75" customHeight="1">
      <c r="A94" s="30">
        <v>84</v>
      </c>
      <c r="B94" s="278" t="s">
        <v>319</v>
      </c>
      <c r="C94" s="268">
        <v>3075</v>
      </c>
      <c r="D94" s="269">
        <v>3075.0333333333333</v>
      </c>
      <c r="E94" s="269">
        <v>3051.0666666666666</v>
      </c>
      <c r="F94" s="269">
        <v>3027.1333333333332</v>
      </c>
      <c r="G94" s="269">
        <v>3003.1666666666665</v>
      </c>
      <c r="H94" s="269">
        <v>3098.9666666666667</v>
      </c>
      <c r="I94" s="269">
        <v>3122.9333333333329</v>
      </c>
      <c r="J94" s="269">
        <v>3146.8666666666668</v>
      </c>
      <c r="K94" s="268">
        <v>3099</v>
      </c>
      <c r="L94" s="268">
        <v>3051.1</v>
      </c>
      <c r="M94" s="268">
        <v>0.24304000000000001</v>
      </c>
      <c r="N94" s="1"/>
      <c r="O94" s="1"/>
    </row>
    <row r="95" spans="1:15" ht="12.75" customHeight="1">
      <c r="A95" s="30">
        <v>85</v>
      </c>
      <c r="B95" s="278" t="s">
        <v>320</v>
      </c>
      <c r="C95" s="268">
        <v>220.15</v>
      </c>
      <c r="D95" s="269">
        <v>219.71666666666667</v>
      </c>
      <c r="E95" s="269">
        <v>216.43333333333334</v>
      </c>
      <c r="F95" s="269">
        <v>212.71666666666667</v>
      </c>
      <c r="G95" s="269">
        <v>209.43333333333334</v>
      </c>
      <c r="H95" s="269">
        <v>223.43333333333334</v>
      </c>
      <c r="I95" s="269">
        <v>226.7166666666667</v>
      </c>
      <c r="J95" s="269">
        <v>230.43333333333334</v>
      </c>
      <c r="K95" s="268">
        <v>223</v>
      </c>
      <c r="L95" s="268">
        <v>216</v>
      </c>
      <c r="M95" s="268">
        <v>3.0133800000000002</v>
      </c>
      <c r="N95" s="1"/>
      <c r="O95" s="1"/>
    </row>
    <row r="96" spans="1:15" ht="12.75" customHeight="1">
      <c r="A96" s="30">
        <v>86</v>
      </c>
      <c r="B96" s="278" t="s">
        <v>321</v>
      </c>
      <c r="C96" s="268">
        <v>463.85</v>
      </c>
      <c r="D96" s="269">
        <v>466.95</v>
      </c>
      <c r="E96" s="269">
        <v>448.9</v>
      </c>
      <c r="F96" s="269">
        <v>433.95</v>
      </c>
      <c r="G96" s="269">
        <v>415.9</v>
      </c>
      <c r="H96" s="269">
        <v>481.9</v>
      </c>
      <c r="I96" s="269">
        <v>499.95000000000005</v>
      </c>
      <c r="J96" s="269">
        <v>514.9</v>
      </c>
      <c r="K96" s="268">
        <v>485</v>
      </c>
      <c r="L96" s="268">
        <v>452</v>
      </c>
      <c r="M96" s="268">
        <v>86.737210000000005</v>
      </c>
      <c r="N96" s="1"/>
      <c r="O96" s="1"/>
    </row>
    <row r="97" spans="1:15" ht="12.75" customHeight="1">
      <c r="A97" s="30">
        <v>87</v>
      </c>
      <c r="B97" s="278" t="s">
        <v>82</v>
      </c>
      <c r="C97" s="268">
        <v>210</v>
      </c>
      <c r="D97" s="269">
        <v>210.48333333333335</v>
      </c>
      <c r="E97" s="269">
        <v>207.01666666666671</v>
      </c>
      <c r="F97" s="269">
        <v>204.03333333333336</v>
      </c>
      <c r="G97" s="269">
        <v>200.56666666666672</v>
      </c>
      <c r="H97" s="269">
        <v>213.4666666666667</v>
      </c>
      <c r="I97" s="269">
        <v>216.93333333333334</v>
      </c>
      <c r="J97" s="269">
        <v>219.91666666666669</v>
      </c>
      <c r="K97" s="268">
        <v>213.95</v>
      </c>
      <c r="L97" s="268">
        <v>207.5</v>
      </c>
      <c r="M97" s="268">
        <v>99.282679999999999</v>
      </c>
      <c r="N97" s="1"/>
      <c r="O97" s="1"/>
    </row>
    <row r="98" spans="1:15" ht="12.75" customHeight="1">
      <c r="A98" s="30">
        <v>88</v>
      </c>
      <c r="B98" s="278" t="s">
        <v>322</v>
      </c>
      <c r="C98" s="268">
        <v>723.9</v>
      </c>
      <c r="D98" s="269">
        <v>727.23333333333323</v>
      </c>
      <c r="E98" s="269">
        <v>716.66666666666652</v>
      </c>
      <c r="F98" s="269">
        <v>709.43333333333328</v>
      </c>
      <c r="G98" s="269">
        <v>698.86666666666656</v>
      </c>
      <c r="H98" s="269">
        <v>734.46666666666647</v>
      </c>
      <c r="I98" s="269">
        <v>745.0333333333333</v>
      </c>
      <c r="J98" s="269">
        <v>752.26666666666642</v>
      </c>
      <c r="K98" s="268">
        <v>737.8</v>
      </c>
      <c r="L98" s="268">
        <v>720</v>
      </c>
      <c r="M98" s="268">
        <v>0.22824</v>
      </c>
      <c r="N98" s="1"/>
      <c r="O98" s="1"/>
    </row>
    <row r="99" spans="1:15" ht="12.75" customHeight="1">
      <c r="A99" s="30">
        <v>89</v>
      </c>
      <c r="B99" s="278" t="s">
        <v>323</v>
      </c>
      <c r="C99" s="268">
        <v>731.8</v>
      </c>
      <c r="D99" s="269">
        <v>732.4666666666667</v>
      </c>
      <c r="E99" s="269">
        <v>726.33333333333337</v>
      </c>
      <c r="F99" s="269">
        <v>720.86666666666667</v>
      </c>
      <c r="G99" s="269">
        <v>714.73333333333335</v>
      </c>
      <c r="H99" s="269">
        <v>737.93333333333339</v>
      </c>
      <c r="I99" s="269">
        <v>744.06666666666661</v>
      </c>
      <c r="J99" s="269">
        <v>749.53333333333342</v>
      </c>
      <c r="K99" s="268">
        <v>738.6</v>
      </c>
      <c r="L99" s="268">
        <v>727</v>
      </c>
      <c r="M99" s="268">
        <v>1.0028999999999999</v>
      </c>
      <c r="N99" s="1"/>
      <c r="O99" s="1"/>
    </row>
    <row r="100" spans="1:15" ht="12.75" customHeight="1">
      <c r="A100" s="30">
        <v>90</v>
      </c>
      <c r="B100" s="278" t="s">
        <v>324</v>
      </c>
      <c r="C100" s="268">
        <v>838.95</v>
      </c>
      <c r="D100" s="269">
        <v>831.65</v>
      </c>
      <c r="E100" s="269">
        <v>816.8</v>
      </c>
      <c r="F100" s="269">
        <v>794.65</v>
      </c>
      <c r="G100" s="269">
        <v>779.8</v>
      </c>
      <c r="H100" s="269">
        <v>853.8</v>
      </c>
      <c r="I100" s="269">
        <v>868.65000000000009</v>
      </c>
      <c r="J100" s="269">
        <v>890.8</v>
      </c>
      <c r="K100" s="268">
        <v>846.5</v>
      </c>
      <c r="L100" s="268">
        <v>809.5</v>
      </c>
      <c r="M100" s="268">
        <v>2.9774799999999999</v>
      </c>
      <c r="N100" s="1"/>
      <c r="O100" s="1"/>
    </row>
    <row r="101" spans="1:15" ht="12.75" customHeight="1">
      <c r="A101" s="30">
        <v>91</v>
      </c>
      <c r="B101" s="278" t="s">
        <v>248</v>
      </c>
      <c r="C101" s="268">
        <v>111.4</v>
      </c>
      <c r="D101" s="269">
        <v>111.59999999999998</v>
      </c>
      <c r="E101" s="269">
        <v>110.14999999999996</v>
      </c>
      <c r="F101" s="269">
        <v>108.89999999999998</v>
      </c>
      <c r="G101" s="269">
        <v>107.44999999999996</v>
      </c>
      <c r="H101" s="269">
        <v>112.84999999999997</v>
      </c>
      <c r="I101" s="269">
        <v>114.29999999999998</v>
      </c>
      <c r="J101" s="269">
        <v>115.54999999999997</v>
      </c>
      <c r="K101" s="268">
        <v>113.05</v>
      </c>
      <c r="L101" s="268">
        <v>110.35</v>
      </c>
      <c r="M101" s="268">
        <v>12.499840000000001</v>
      </c>
      <c r="N101" s="1"/>
      <c r="O101" s="1"/>
    </row>
    <row r="102" spans="1:15" ht="12.75" customHeight="1">
      <c r="A102" s="30">
        <v>92</v>
      </c>
      <c r="B102" s="278" t="s">
        <v>325</v>
      </c>
      <c r="C102" s="268">
        <v>1533.45</v>
      </c>
      <c r="D102" s="269">
        <v>1539.6166666666668</v>
      </c>
      <c r="E102" s="269">
        <v>1504.8333333333335</v>
      </c>
      <c r="F102" s="269">
        <v>1476.2166666666667</v>
      </c>
      <c r="G102" s="269">
        <v>1441.4333333333334</v>
      </c>
      <c r="H102" s="269">
        <v>1568.2333333333336</v>
      </c>
      <c r="I102" s="269">
        <v>1603.0166666666669</v>
      </c>
      <c r="J102" s="269">
        <v>1631.6333333333337</v>
      </c>
      <c r="K102" s="268">
        <v>1574.4</v>
      </c>
      <c r="L102" s="268">
        <v>1511</v>
      </c>
      <c r="M102" s="268">
        <v>2.1952400000000001</v>
      </c>
      <c r="N102" s="1"/>
      <c r="O102" s="1"/>
    </row>
    <row r="103" spans="1:15" ht="12.75" customHeight="1">
      <c r="A103" s="30">
        <v>93</v>
      </c>
      <c r="B103" s="278" t="s">
        <v>326</v>
      </c>
      <c r="C103" s="268">
        <v>19.350000000000001</v>
      </c>
      <c r="D103" s="269">
        <v>19.399999999999999</v>
      </c>
      <c r="E103" s="269">
        <v>19.099999999999998</v>
      </c>
      <c r="F103" s="269">
        <v>18.849999999999998</v>
      </c>
      <c r="G103" s="269">
        <v>18.549999999999997</v>
      </c>
      <c r="H103" s="269">
        <v>19.649999999999999</v>
      </c>
      <c r="I103" s="269">
        <v>19.949999999999996</v>
      </c>
      <c r="J103" s="269">
        <v>20.2</v>
      </c>
      <c r="K103" s="268">
        <v>19.7</v>
      </c>
      <c r="L103" s="268">
        <v>19.149999999999999</v>
      </c>
      <c r="M103" s="268">
        <v>28.574380000000001</v>
      </c>
      <c r="N103" s="1"/>
      <c r="O103" s="1"/>
    </row>
    <row r="104" spans="1:15" ht="12.75" customHeight="1">
      <c r="A104" s="30">
        <v>94</v>
      </c>
      <c r="B104" s="278" t="s">
        <v>327</v>
      </c>
      <c r="C104" s="268">
        <v>1231.25</v>
      </c>
      <c r="D104" s="269">
        <v>1237.8</v>
      </c>
      <c r="E104" s="269">
        <v>1221.6499999999999</v>
      </c>
      <c r="F104" s="269">
        <v>1212.05</v>
      </c>
      <c r="G104" s="269">
        <v>1195.8999999999999</v>
      </c>
      <c r="H104" s="269">
        <v>1247.3999999999999</v>
      </c>
      <c r="I104" s="269">
        <v>1263.55</v>
      </c>
      <c r="J104" s="269">
        <v>1273.1499999999999</v>
      </c>
      <c r="K104" s="268">
        <v>1253.95</v>
      </c>
      <c r="L104" s="268">
        <v>1228.2</v>
      </c>
      <c r="M104" s="268">
        <v>3.6793999999999998</v>
      </c>
      <c r="N104" s="1"/>
      <c r="O104" s="1"/>
    </row>
    <row r="105" spans="1:15" ht="12.75" customHeight="1">
      <c r="A105" s="30">
        <v>95</v>
      </c>
      <c r="B105" s="278" t="s">
        <v>328</v>
      </c>
      <c r="C105" s="268">
        <v>640.5</v>
      </c>
      <c r="D105" s="269">
        <v>640.68333333333328</v>
      </c>
      <c r="E105" s="269">
        <v>633.01666666666654</v>
      </c>
      <c r="F105" s="269">
        <v>625.5333333333333</v>
      </c>
      <c r="G105" s="269">
        <v>617.86666666666656</v>
      </c>
      <c r="H105" s="269">
        <v>648.16666666666652</v>
      </c>
      <c r="I105" s="269">
        <v>655.83333333333326</v>
      </c>
      <c r="J105" s="269">
        <v>663.31666666666649</v>
      </c>
      <c r="K105" s="268">
        <v>648.35</v>
      </c>
      <c r="L105" s="268">
        <v>633.20000000000005</v>
      </c>
      <c r="M105" s="268">
        <v>0.66195999999999999</v>
      </c>
      <c r="N105" s="1"/>
      <c r="O105" s="1"/>
    </row>
    <row r="106" spans="1:15" ht="12.75" customHeight="1">
      <c r="A106" s="30">
        <v>96</v>
      </c>
      <c r="B106" s="278" t="s">
        <v>329</v>
      </c>
      <c r="C106" s="268">
        <v>825.4</v>
      </c>
      <c r="D106" s="269">
        <v>821.13333333333333</v>
      </c>
      <c r="E106" s="269">
        <v>809.26666666666665</v>
      </c>
      <c r="F106" s="269">
        <v>793.13333333333333</v>
      </c>
      <c r="G106" s="269">
        <v>781.26666666666665</v>
      </c>
      <c r="H106" s="269">
        <v>837.26666666666665</v>
      </c>
      <c r="I106" s="269">
        <v>849.13333333333321</v>
      </c>
      <c r="J106" s="269">
        <v>865.26666666666665</v>
      </c>
      <c r="K106" s="268">
        <v>833</v>
      </c>
      <c r="L106" s="268">
        <v>805</v>
      </c>
      <c r="M106" s="268">
        <v>1.5449200000000001</v>
      </c>
      <c r="N106" s="1"/>
      <c r="O106" s="1"/>
    </row>
    <row r="107" spans="1:15" ht="12.75" customHeight="1">
      <c r="A107" s="30">
        <v>97</v>
      </c>
      <c r="B107" s="278" t="s">
        <v>330</v>
      </c>
      <c r="C107" s="268">
        <v>5589</v>
      </c>
      <c r="D107" s="269">
        <v>5548.1166666666659</v>
      </c>
      <c r="E107" s="269">
        <v>5443.1833333333316</v>
      </c>
      <c r="F107" s="269">
        <v>5297.3666666666659</v>
      </c>
      <c r="G107" s="269">
        <v>5192.4333333333316</v>
      </c>
      <c r="H107" s="269">
        <v>5693.9333333333316</v>
      </c>
      <c r="I107" s="269">
        <v>5798.8666666666659</v>
      </c>
      <c r="J107" s="269">
        <v>5944.6833333333316</v>
      </c>
      <c r="K107" s="268">
        <v>5653.05</v>
      </c>
      <c r="L107" s="268">
        <v>5402.3</v>
      </c>
      <c r="M107" s="268">
        <v>0.13421</v>
      </c>
      <c r="N107" s="1"/>
      <c r="O107" s="1"/>
    </row>
    <row r="108" spans="1:15" ht="12.75" customHeight="1">
      <c r="A108" s="30">
        <v>98</v>
      </c>
      <c r="B108" s="278" t="s">
        <v>331</v>
      </c>
      <c r="C108" s="268">
        <v>337.3</v>
      </c>
      <c r="D108" s="269">
        <v>335.90000000000003</v>
      </c>
      <c r="E108" s="269">
        <v>329.45000000000005</v>
      </c>
      <c r="F108" s="269">
        <v>321.60000000000002</v>
      </c>
      <c r="G108" s="269">
        <v>315.15000000000003</v>
      </c>
      <c r="H108" s="269">
        <v>343.75000000000006</v>
      </c>
      <c r="I108" s="269">
        <v>350.2</v>
      </c>
      <c r="J108" s="269">
        <v>358.05000000000007</v>
      </c>
      <c r="K108" s="268">
        <v>342.35</v>
      </c>
      <c r="L108" s="268">
        <v>328.05</v>
      </c>
      <c r="M108" s="268">
        <v>2.3622000000000001</v>
      </c>
      <c r="N108" s="1"/>
      <c r="O108" s="1"/>
    </row>
    <row r="109" spans="1:15" ht="12.75" customHeight="1">
      <c r="A109" s="30">
        <v>99</v>
      </c>
      <c r="B109" s="278" t="s">
        <v>332</v>
      </c>
      <c r="C109" s="268">
        <v>303.25</v>
      </c>
      <c r="D109" s="269">
        <v>307.21666666666664</v>
      </c>
      <c r="E109" s="269">
        <v>298.0333333333333</v>
      </c>
      <c r="F109" s="269">
        <v>292.81666666666666</v>
      </c>
      <c r="G109" s="269">
        <v>283.63333333333333</v>
      </c>
      <c r="H109" s="269">
        <v>312.43333333333328</v>
      </c>
      <c r="I109" s="269">
        <v>321.61666666666656</v>
      </c>
      <c r="J109" s="269">
        <v>326.83333333333326</v>
      </c>
      <c r="K109" s="268">
        <v>316.39999999999998</v>
      </c>
      <c r="L109" s="268">
        <v>302</v>
      </c>
      <c r="M109" s="268">
        <v>20.63897</v>
      </c>
      <c r="N109" s="1"/>
      <c r="O109" s="1"/>
    </row>
    <row r="110" spans="1:15" ht="12.75" customHeight="1">
      <c r="A110" s="30">
        <v>100</v>
      </c>
      <c r="B110" s="278" t="s">
        <v>840</v>
      </c>
      <c r="C110" s="268">
        <v>407.05</v>
      </c>
      <c r="D110" s="269">
        <v>410.40000000000003</v>
      </c>
      <c r="E110" s="269">
        <v>402.00000000000006</v>
      </c>
      <c r="F110" s="269">
        <v>396.95000000000005</v>
      </c>
      <c r="G110" s="269">
        <v>388.55000000000007</v>
      </c>
      <c r="H110" s="269">
        <v>415.45000000000005</v>
      </c>
      <c r="I110" s="269">
        <v>423.85</v>
      </c>
      <c r="J110" s="269">
        <v>428.90000000000003</v>
      </c>
      <c r="K110" s="268">
        <v>418.8</v>
      </c>
      <c r="L110" s="268">
        <v>405.35</v>
      </c>
      <c r="M110" s="268">
        <v>3.8269500000000001</v>
      </c>
      <c r="N110" s="1"/>
      <c r="O110" s="1"/>
    </row>
    <row r="111" spans="1:15" ht="12.75" customHeight="1">
      <c r="A111" s="30">
        <v>101</v>
      </c>
      <c r="B111" s="278" t="s">
        <v>333</v>
      </c>
      <c r="C111" s="268">
        <v>637.85</v>
      </c>
      <c r="D111" s="269">
        <v>635.18333333333328</v>
      </c>
      <c r="E111" s="269">
        <v>625.21666666666658</v>
      </c>
      <c r="F111" s="269">
        <v>612.58333333333326</v>
      </c>
      <c r="G111" s="269">
        <v>602.61666666666656</v>
      </c>
      <c r="H111" s="269">
        <v>647.81666666666661</v>
      </c>
      <c r="I111" s="269">
        <v>657.7833333333333</v>
      </c>
      <c r="J111" s="269">
        <v>670.41666666666663</v>
      </c>
      <c r="K111" s="268">
        <v>645.15</v>
      </c>
      <c r="L111" s="268">
        <v>622.54999999999995</v>
      </c>
      <c r="M111" s="268">
        <v>0.54786000000000001</v>
      </c>
      <c r="N111" s="1"/>
      <c r="O111" s="1"/>
    </row>
    <row r="112" spans="1:15" ht="12.75" customHeight="1">
      <c r="A112" s="30">
        <v>102</v>
      </c>
      <c r="B112" s="278" t="s">
        <v>83</v>
      </c>
      <c r="C112" s="268">
        <v>719.85</v>
      </c>
      <c r="D112" s="269">
        <v>718.95000000000016</v>
      </c>
      <c r="E112" s="269">
        <v>707.95000000000027</v>
      </c>
      <c r="F112" s="269">
        <v>696.05000000000007</v>
      </c>
      <c r="G112" s="269">
        <v>685.05000000000018</v>
      </c>
      <c r="H112" s="269">
        <v>730.85000000000036</v>
      </c>
      <c r="I112" s="269">
        <v>741.85000000000014</v>
      </c>
      <c r="J112" s="269">
        <v>753.75000000000045</v>
      </c>
      <c r="K112" s="268">
        <v>729.95</v>
      </c>
      <c r="L112" s="268">
        <v>707.05</v>
      </c>
      <c r="M112" s="268">
        <v>11.160069999999999</v>
      </c>
      <c r="N112" s="1"/>
      <c r="O112" s="1"/>
    </row>
    <row r="113" spans="1:15" ht="12.75" customHeight="1">
      <c r="A113" s="30">
        <v>103</v>
      </c>
      <c r="B113" s="278" t="s">
        <v>84</v>
      </c>
      <c r="C113" s="268">
        <v>1097.1500000000001</v>
      </c>
      <c r="D113" s="269">
        <v>1100.8333333333335</v>
      </c>
      <c r="E113" s="269">
        <v>1083.9666666666669</v>
      </c>
      <c r="F113" s="269">
        <v>1070.7833333333335</v>
      </c>
      <c r="G113" s="269">
        <v>1053.916666666667</v>
      </c>
      <c r="H113" s="269">
        <v>1114.0166666666669</v>
      </c>
      <c r="I113" s="269">
        <v>1130.8833333333337</v>
      </c>
      <c r="J113" s="269">
        <v>1144.0666666666668</v>
      </c>
      <c r="K113" s="268">
        <v>1117.7</v>
      </c>
      <c r="L113" s="268">
        <v>1087.6500000000001</v>
      </c>
      <c r="M113" s="268">
        <v>34.505339999999997</v>
      </c>
      <c r="N113" s="1"/>
      <c r="O113" s="1"/>
    </row>
    <row r="114" spans="1:15" ht="12.75" customHeight="1">
      <c r="A114" s="30">
        <v>104</v>
      </c>
      <c r="B114" s="278" t="s">
        <v>91</v>
      </c>
      <c r="C114" s="268">
        <v>171.25</v>
      </c>
      <c r="D114" s="269">
        <v>171.13333333333333</v>
      </c>
      <c r="E114" s="269">
        <v>169.81666666666666</v>
      </c>
      <c r="F114" s="269">
        <v>168.38333333333333</v>
      </c>
      <c r="G114" s="269">
        <v>167.06666666666666</v>
      </c>
      <c r="H114" s="269">
        <v>172.56666666666666</v>
      </c>
      <c r="I114" s="269">
        <v>173.88333333333333</v>
      </c>
      <c r="J114" s="269">
        <v>175.31666666666666</v>
      </c>
      <c r="K114" s="268">
        <v>172.45</v>
      </c>
      <c r="L114" s="268">
        <v>169.7</v>
      </c>
      <c r="M114" s="268">
        <v>31.994810000000001</v>
      </c>
      <c r="N114" s="1"/>
      <c r="O114" s="1"/>
    </row>
    <row r="115" spans="1:15" ht="12.75" customHeight="1">
      <c r="A115" s="30">
        <v>105</v>
      </c>
      <c r="B115" s="278" t="s">
        <v>830</v>
      </c>
      <c r="C115" s="268">
        <v>1711.1</v>
      </c>
      <c r="D115" s="269">
        <v>1720.0166666666667</v>
      </c>
      <c r="E115" s="269">
        <v>1696.0833333333333</v>
      </c>
      <c r="F115" s="269">
        <v>1681.0666666666666</v>
      </c>
      <c r="G115" s="269">
        <v>1657.1333333333332</v>
      </c>
      <c r="H115" s="269">
        <v>1735.0333333333333</v>
      </c>
      <c r="I115" s="269">
        <v>1758.9666666666667</v>
      </c>
      <c r="J115" s="269">
        <v>1773.9833333333333</v>
      </c>
      <c r="K115" s="268">
        <v>1743.95</v>
      </c>
      <c r="L115" s="268">
        <v>1705</v>
      </c>
      <c r="M115" s="268">
        <v>0.50248000000000004</v>
      </c>
      <c r="N115" s="1"/>
      <c r="O115" s="1"/>
    </row>
    <row r="116" spans="1:15" ht="12.75" customHeight="1">
      <c r="A116" s="30">
        <v>106</v>
      </c>
      <c r="B116" s="278" t="s">
        <v>85</v>
      </c>
      <c r="C116" s="268">
        <v>210.8</v>
      </c>
      <c r="D116" s="269">
        <v>211.03333333333333</v>
      </c>
      <c r="E116" s="269">
        <v>208.66666666666666</v>
      </c>
      <c r="F116" s="269">
        <v>206.53333333333333</v>
      </c>
      <c r="G116" s="269">
        <v>204.16666666666666</v>
      </c>
      <c r="H116" s="269">
        <v>213.16666666666666</v>
      </c>
      <c r="I116" s="269">
        <v>215.53333333333333</v>
      </c>
      <c r="J116" s="269">
        <v>217.66666666666666</v>
      </c>
      <c r="K116" s="268">
        <v>213.4</v>
      </c>
      <c r="L116" s="268">
        <v>208.9</v>
      </c>
      <c r="M116" s="268">
        <v>61.347059999999999</v>
      </c>
      <c r="N116" s="1"/>
      <c r="O116" s="1"/>
    </row>
    <row r="117" spans="1:15" ht="12.75" customHeight="1">
      <c r="A117" s="30">
        <v>107</v>
      </c>
      <c r="B117" s="278" t="s">
        <v>334</v>
      </c>
      <c r="C117" s="268">
        <v>419.3</v>
      </c>
      <c r="D117" s="269">
        <v>418.48333333333335</v>
      </c>
      <c r="E117" s="269">
        <v>414.06666666666672</v>
      </c>
      <c r="F117" s="269">
        <v>408.83333333333337</v>
      </c>
      <c r="G117" s="269">
        <v>404.41666666666674</v>
      </c>
      <c r="H117" s="269">
        <v>423.7166666666667</v>
      </c>
      <c r="I117" s="269">
        <v>428.13333333333333</v>
      </c>
      <c r="J117" s="269">
        <v>433.36666666666667</v>
      </c>
      <c r="K117" s="268">
        <v>422.9</v>
      </c>
      <c r="L117" s="268">
        <v>413.25</v>
      </c>
      <c r="M117" s="268">
        <v>5.7060300000000002</v>
      </c>
      <c r="N117" s="1"/>
      <c r="O117" s="1"/>
    </row>
    <row r="118" spans="1:15" ht="12.75" customHeight="1">
      <c r="A118" s="30">
        <v>108</v>
      </c>
      <c r="B118" s="278" t="s">
        <v>87</v>
      </c>
      <c r="C118" s="268">
        <v>3450.4</v>
      </c>
      <c r="D118" s="269">
        <v>3458.7333333333336</v>
      </c>
      <c r="E118" s="269">
        <v>3417.666666666667</v>
      </c>
      <c r="F118" s="269">
        <v>3384.9333333333334</v>
      </c>
      <c r="G118" s="269">
        <v>3343.8666666666668</v>
      </c>
      <c r="H118" s="269">
        <v>3491.4666666666672</v>
      </c>
      <c r="I118" s="269">
        <v>3532.5333333333338</v>
      </c>
      <c r="J118" s="269">
        <v>3565.2666666666673</v>
      </c>
      <c r="K118" s="268">
        <v>3499.8</v>
      </c>
      <c r="L118" s="268">
        <v>3426</v>
      </c>
      <c r="M118" s="268">
        <v>3.1129600000000002</v>
      </c>
      <c r="N118" s="1"/>
      <c r="O118" s="1"/>
    </row>
    <row r="119" spans="1:15" ht="12.75" customHeight="1">
      <c r="A119" s="30">
        <v>109</v>
      </c>
      <c r="B119" s="278" t="s">
        <v>88</v>
      </c>
      <c r="C119" s="268">
        <v>1585.15</v>
      </c>
      <c r="D119" s="269">
        <v>1582.2833333333335</v>
      </c>
      <c r="E119" s="269">
        <v>1566.7666666666671</v>
      </c>
      <c r="F119" s="269">
        <v>1548.3833333333337</v>
      </c>
      <c r="G119" s="269">
        <v>1532.8666666666672</v>
      </c>
      <c r="H119" s="269">
        <v>1600.666666666667</v>
      </c>
      <c r="I119" s="269">
        <v>1616.1833333333334</v>
      </c>
      <c r="J119" s="269">
        <v>1634.5666666666668</v>
      </c>
      <c r="K119" s="268">
        <v>1597.8</v>
      </c>
      <c r="L119" s="268">
        <v>1563.9</v>
      </c>
      <c r="M119" s="268">
        <v>1.69232</v>
      </c>
      <c r="N119" s="1"/>
      <c r="O119" s="1"/>
    </row>
    <row r="120" spans="1:15" ht="12.75" customHeight="1">
      <c r="A120" s="30">
        <v>110</v>
      </c>
      <c r="B120" s="278" t="s">
        <v>335</v>
      </c>
      <c r="C120" s="268">
        <v>2436.85</v>
      </c>
      <c r="D120" s="269">
        <v>2436.65</v>
      </c>
      <c r="E120" s="269">
        <v>2415.3000000000002</v>
      </c>
      <c r="F120" s="269">
        <v>2393.75</v>
      </c>
      <c r="G120" s="269">
        <v>2372.4</v>
      </c>
      <c r="H120" s="269">
        <v>2458.2000000000003</v>
      </c>
      <c r="I120" s="269">
        <v>2479.5499999999997</v>
      </c>
      <c r="J120" s="269">
        <v>2501.1000000000004</v>
      </c>
      <c r="K120" s="268">
        <v>2458</v>
      </c>
      <c r="L120" s="268">
        <v>2415.1</v>
      </c>
      <c r="M120" s="268">
        <v>1.3371900000000001</v>
      </c>
      <c r="N120" s="1"/>
      <c r="O120" s="1"/>
    </row>
    <row r="121" spans="1:15" ht="12.75" customHeight="1">
      <c r="A121" s="30">
        <v>111</v>
      </c>
      <c r="B121" s="278" t="s">
        <v>89</v>
      </c>
      <c r="C121" s="268">
        <v>686.6</v>
      </c>
      <c r="D121" s="269">
        <v>687.55000000000007</v>
      </c>
      <c r="E121" s="269">
        <v>680.65000000000009</v>
      </c>
      <c r="F121" s="269">
        <v>674.7</v>
      </c>
      <c r="G121" s="269">
        <v>667.80000000000007</v>
      </c>
      <c r="H121" s="269">
        <v>693.50000000000011</v>
      </c>
      <c r="I121" s="269">
        <v>700.4</v>
      </c>
      <c r="J121" s="269">
        <v>706.35000000000014</v>
      </c>
      <c r="K121" s="268">
        <v>694.45</v>
      </c>
      <c r="L121" s="268">
        <v>681.6</v>
      </c>
      <c r="M121" s="268">
        <v>10.54161</v>
      </c>
      <c r="N121" s="1"/>
      <c r="O121" s="1"/>
    </row>
    <row r="122" spans="1:15" ht="12.75" customHeight="1">
      <c r="A122" s="30">
        <v>112</v>
      </c>
      <c r="B122" s="278" t="s">
        <v>90</v>
      </c>
      <c r="C122" s="268">
        <v>982.25</v>
      </c>
      <c r="D122" s="269">
        <v>986.04999999999984</v>
      </c>
      <c r="E122" s="269">
        <v>967.24999999999966</v>
      </c>
      <c r="F122" s="269">
        <v>952.24999999999977</v>
      </c>
      <c r="G122" s="269">
        <v>933.44999999999959</v>
      </c>
      <c r="H122" s="269">
        <v>1001.0499999999997</v>
      </c>
      <c r="I122" s="269">
        <v>1019.8499999999999</v>
      </c>
      <c r="J122" s="269">
        <v>1034.8499999999999</v>
      </c>
      <c r="K122" s="268">
        <v>1004.85</v>
      </c>
      <c r="L122" s="268">
        <v>971.05</v>
      </c>
      <c r="M122" s="268">
        <v>5.0541</v>
      </c>
      <c r="N122" s="1"/>
      <c r="O122" s="1"/>
    </row>
    <row r="123" spans="1:15" ht="12.75" customHeight="1">
      <c r="A123" s="30">
        <v>113</v>
      </c>
      <c r="B123" s="278" t="s">
        <v>336</v>
      </c>
      <c r="C123" s="268">
        <v>987.7</v>
      </c>
      <c r="D123" s="269">
        <v>987.18333333333339</v>
      </c>
      <c r="E123" s="269">
        <v>980.51666666666677</v>
      </c>
      <c r="F123" s="269">
        <v>973.33333333333337</v>
      </c>
      <c r="G123" s="269">
        <v>966.66666666666674</v>
      </c>
      <c r="H123" s="269">
        <v>994.36666666666679</v>
      </c>
      <c r="I123" s="269">
        <v>1001.0333333333333</v>
      </c>
      <c r="J123" s="269">
        <v>1008.2166666666668</v>
      </c>
      <c r="K123" s="268">
        <v>993.85</v>
      </c>
      <c r="L123" s="268">
        <v>980</v>
      </c>
      <c r="M123" s="268">
        <v>0.40925</v>
      </c>
      <c r="N123" s="1"/>
      <c r="O123" s="1"/>
    </row>
    <row r="124" spans="1:15" ht="12.75" customHeight="1">
      <c r="A124" s="30">
        <v>114</v>
      </c>
      <c r="B124" s="278" t="s">
        <v>249</v>
      </c>
      <c r="C124" s="268">
        <v>406.75</v>
      </c>
      <c r="D124" s="269">
        <v>406.66666666666669</v>
      </c>
      <c r="E124" s="269">
        <v>400.68333333333339</v>
      </c>
      <c r="F124" s="269">
        <v>394.61666666666673</v>
      </c>
      <c r="G124" s="269">
        <v>388.63333333333344</v>
      </c>
      <c r="H124" s="269">
        <v>412.73333333333335</v>
      </c>
      <c r="I124" s="269">
        <v>418.71666666666658</v>
      </c>
      <c r="J124" s="269">
        <v>424.7833333333333</v>
      </c>
      <c r="K124" s="268">
        <v>412.65</v>
      </c>
      <c r="L124" s="268">
        <v>400.6</v>
      </c>
      <c r="M124" s="268">
        <v>17.940470000000001</v>
      </c>
      <c r="N124" s="1"/>
      <c r="O124" s="1"/>
    </row>
    <row r="125" spans="1:15" ht="12.75" customHeight="1">
      <c r="A125" s="30">
        <v>115</v>
      </c>
      <c r="B125" s="278" t="s">
        <v>92</v>
      </c>
      <c r="C125" s="268">
        <v>1177.4000000000001</v>
      </c>
      <c r="D125" s="269">
        <v>1180.8</v>
      </c>
      <c r="E125" s="269">
        <v>1171.5999999999999</v>
      </c>
      <c r="F125" s="269">
        <v>1165.8</v>
      </c>
      <c r="G125" s="269">
        <v>1156.5999999999999</v>
      </c>
      <c r="H125" s="269">
        <v>1186.5999999999999</v>
      </c>
      <c r="I125" s="269">
        <v>1195.8000000000002</v>
      </c>
      <c r="J125" s="269">
        <v>1201.5999999999999</v>
      </c>
      <c r="K125" s="268">
        <v>1190</v>
      </c>
      <c r="L125" s="268">
        <v>1175</v>
      </c>
      <c r="M125" s="268">
        <v>3.4439099999999998</v>
      </c>
      <c r="N125" s="1"/>
      <c r="O125" s="1"/>
    </row>
    <row r="126" spans="1:15" ht="12.75" customHeight="1">
      <c r="A126" s="30">
        <v>116</v>
      </c>
      <c r="B126" s="278" t="s">
        <v>337</v>
      </c>
      <c r="C126" s="268">
        <v>793.55</v>
      </c>
      <c r="D126" s="269">
        <v>795.6</v>
      </c>
      <c r="E126" s="269">
        <v>783</v>
      </c>
      <c r="F126" s="269">
        <v>772.44999999999993</v>
      </c>
      <c r="G126" s="269">
        <v>759.84999999999991</v>
      </c>
      <c r="H126" s="269">
        <v>806.15000000000009</v>
      </c>
      <c r="I126" s="269">
        <v>818.75000000000023</v>
      </c>
      <c r="J126" s="269">
        <v>829.30000000000018</v>
      </c>
      <c r="K126" s="268">
        <v>808.2</v>
      </c>
      <c r="L126" s="268">
        <v>785.05</v>
      </c>
      <c r="M126" s="268">
        <v>0.63993999999999995</v>
      </c>
      <c r="N126" s="1"/>
      <c r="O126" s="1"/>
    </row>
    <row r="127" spans="1:15" ht="12.75" customHeight="1">
      <c r="A127" s="30">
        <v>117</v>
      </c>
      <c r="B127" s="278" t="s">
        <v>339</v>
      </c>
      <c r="C127" s="268">
        <v>1009.55</v>
      </c>
      <c r="D127" s="269">
        <v>1006.1333333333333</v>
      </c>
      <c r="E127" s="269">
        <v>995.31666666666661</v>
      </c>
      <c r="F127" s="269">
        <v>981.08333333333326</v>
      </c>
      <c r="G127" s="269">
        <v>970.26666666666654</v>
      </c>
      <c r="H127" s="269">
        <v>1020.3666666666667</v>
      </c>
      <c r="I127" s="269">
        <v>1031.1833333333334</v>
      </c>
      <c r="J127" s="269">
        <v>1045.4166666666667</v>
      </c>
      <c r="K127" s="268">
        <v>1016.95</v>
      </c>
      <c r="L127" s="268">
        <v>991.9</v>
      </c>
      <c r="M127" s="268">
        <v>0.45182</v>
      </c>
      <c r="N127" s="1"/>
      <c r="O127" s="1"/>
    </row>
    <row r="128" spans="1:15" ht="12.75" customHeight="1">
      <c r="A128" s="30">
        <v>118</v>
      </c>
      <c r="B128" s="278" t="s">
        <v>97</v>
      </c>
      <c r="C128" s="268">
        <v>348.75</v>
      </c>
      <c r="D128" s="269">
        <v>349.45</v>
      </c>
      <c r="E128" s="269">
        <v>344.5</v>
      </c>
      <c r="F128" s="269">
        <v>340.25</v>
      </c>
      <c r="G128" s="269">
        <v>335.3</v>
      </c>
      <c r="H128" s="269">
        <v>353.7</v>
      </c>
      <c r="I128" s="269">
        <v>358.64999999999992</v>
      </c>
      <c r="J128" s="269">
        <v>362.9</v>
      </c>
      <c r="K128" s="268">
        <v>354.4</v>
      </c>
      <c r="L128" s="268">
        <v>345.2</v>
      </c>
      <c r="M128" s="268">
        <v>39.875120000000003</v>
      </c>
      <c r="N128" s="1"/>
      <c r="O128" s="1"/>
    </row>
    <row r="129" spans="1:15" ht="12.75" customHeight="1">
      <c r="A129" s="30">
        <v>119</v>
      </c>
      <c r="B129" s="278" t="s">
        <v>93</v>
      </c>
      <c r="C129" s="268">
        <v>564.04999999999995</v>
      </c>
      <c r="D129" s="269">
        <v>562.83333333333337</v>
      </c>
      <c r="E129" s="269">
        <v>557.16666666666674</v>
      </c>
      <c r="F129" s="269">
        <v>550.28333333333342</v>
      </c>
      <c r="G129" s="269">
        <v>544.61666666666679</v>
      </c>
      <c r="H129" s="269">
        <v>569.7166666666667</v>
      </c>
      <c r="I129" s="269">
        <v>575.38333333333344</v>
      </c>
      <c r="J129" s="269">
        <v>582.26666666666665</v>
      </c>
      <c r="K129" s="268">
        <v>568.5</v>
      </c>
      <c r="L129" s="268">
        <v>555.95000000000005</v>
      </c>
      <c r="M129" s="268">
        <v>15.51538</v>
      </c>
      <c r="N129" s="1"/>
      <c r="O129" s="1"/>
    </row>
    <row r="130" spans="1:15" ht="12.75" customHeight="1">
      <c r="A130" s="30">
        <v>120</v>
      </c>
      <c r="B130" s="278" t="s">
        <v>250</v>
      </c>
      <c r="C130" s="268">
        <v>1523</v>
      </c>
      <c r="D130" s="269">
        <v>1520.3333333333333</v>
      </c>
      <c r="E130" s="269">
        <v>1498.3166666666666</v>
      </c>
      <c r="F130" s="269">
        <v>1473.6333333333334</v>
      </c>
      <c r="G130" s="269">
        <v>1451.6166666666668</v>
      </c>
      <c r="H130" s="269">
        <v>1545.0166666666664</v>
      </c>
      <c r="I130" s="269">
        <v>1567.0333333333333</v>
      </c>
      <c r="J130" s="269">
        <v>1591.7166666666662</v>
      </c>
      <c r="K130" s="268">
        <v>1542.35</v>
      </c>
      <c r="L130" s="268">
        <v>1495.65</v>
      </c>
      <c r="M130" s="268">
        <v>1.30786</v>
      </c>
      <c r="N130" s="1"/>
      <c r="O130" s="1"/>
    </row>
    <row r="131" spans="1:15" ht="12.75" customHeight="1">
      <c r="A131" s="30">
        <v>121</v>
      </c>
      <c r="B131" s="278" t="s">
        <v>94</v>
      </c>
      <c r="C131" s="268">
        <v>2076.5500000000002</v>
      </c>
      <c r="D131" s="269">
        <v>2057.2166666666667</v>
      </c>
      <c r="E131" s="269">
        <v>2024.4333333333334</v>
      </c>
      <c r="F131" s="269">
        <v>1972.3166666666666</v>
      </c>
      <c r="G131" s="269">
        <v>1939.5333333333333</v>
      </c>
      <c r="H131" s="269">
        <v>2109.3333333333335</v>
      </c>
      <c r="I131" s="269">
        <v>2142.1166666666672</v>
      </c>
      <c r="J131" s="269">
        <v>2194.2333333333336</v>
      </c>
      <c r="K131" s="268">
        <v>2090</v>
      </c>
      <c r="L131" s="268">
        <v>2005.1</v>
      </c>
      <c r="M131" s="268">
        <v>6.8419299999999996</v>
      </c>
      <c r="N131" s="1"/>
      <c r="O131" s="1"/>
    </row>
    <row r="132" spans="1:15" ht="12.75" customHeight="1">
      <c r="A132" s="30">
        <v>122</v>
      </c>
      <c r="B132" s="278" t="s">
        <v>340</v>
      </c>
      <c r="C132" s="268">
        <v>194.9</v>
      </c>
      <c r="D132" s="269">
        <v>195.71666666666667</v>
      </c>
      <c r="E132" s="269">
        <v>189.43333333333334</v>
      </c>
      <c r="F132" s="269">
        <v>183.96666666666667</v>
      </c>
      <c r="G132" s="269">
        <v>177.68333333333334</v>
      </c>
      <c r="H132" s="269">
        <v>201.18333333333334</v>
      </c>
      <c r="I132" s="269">
        <v>207.4666666666667</v>
      </c>
      <c r="J132" s="269">
        <v>212.93333333333334</v>
      </c>
      <c r="K132" s="268">
        <v>202</v>
      </c>
      <c r="L132" s="268">
        <v>190.25</v>
      </c>
      <c r="M132" s="268">
        <v>37.491639999999997</v>
      </c>
      <c r="N132" s="1"/>
      <c r="O132" s="1"/>
    </row>
    <row r="133" spans="1:15" ht="12.75" customHeight="1">
      <c r="A133" s="30">
        <v>123</v>
      </c>
      <c r="B133" s="278" t="s">
        <v>841</v>
      </c>
      <c r="C133" s="268">
        <v>190.85</v>
      </c>
      <c r="D133" s="269">
        <v>191.06666666666669</v>
      </c>
      <c r="E133" s="269">
        <v>188.23333333333338</v>
      </c>
      <c r="F133" s="269">
        <v>185.61666666666667</v>
      </c>
      <c r="G133" s="269">
        <v>182.78333333333336</v>
      </c>
      <c r="H133" s="269">
        <v>193.68333333333339</v>
      </c>
      <c r="I133" s="269">
        <v>196.51666666666671</v>
      </c>
      <c r="J133" s="269">
        <v>199.13333333333341</v>
      </c>
      <c r="K133" s="268">
        <v>193.9</v>
      </c>
      <c r="L133" s="268">
        <v>188.45</v>
      </c>
      <c r="M133" s="268">
        <v>18.300190000000001</v>
      </c>
      <c r="N133" s="1"/>
      <c r="O133" s="1"/>
    </row>
    <row r="134" spans="1:15" ht="12.75" customHeight="1">
      <c r="A134" s="30">
        <v>124</v>
      </c>
      <c r="B134" s="278" t="s">
        <v>251</v>
      </c>
      <c r="C134" s="268">
        <v>47.1</v>
      </c>
      <c r="D134" s="269">
        <v>47.683333333333337</v>
      </c>
      <c r="E134" s="269">
        <v>46.416666666666671</v>
      </c>
      <c r="F134" s="269">
        <v>45.733333333333334</v>
      </c>
      <c r="G134" s="269">
        <v>44.466666666666669</v>
      </c>
      <c r="H134" s="269">
        <v>48.366666666666674</v>
      </c>
      <c r="I134" s="269">
        <v>49.63333333333334</v>
      </c>
      <c r="J134" s="269">
        <v>50.316666666666677</v>
      </c>
      <c r="K134" s="268">
        <v>48.95</v>
      </c>
      <c r="L134" s="268">
        <v>47</v>
      </c>
      <c r="M134" s="268">
        <v>7.9510300000000003</v>
      </c>
      <c r="N134" s="1"/>
      <c r="O134" s="1"/>
    </row>
    <row r="135" spans="1:15" ht="12.75" customHeight="1">
      <c r="A135" s="30">
        <v>125</v>
      </c>
      <c r="B135" s="278" t="s">
        <v>341</v>
      </c>
      <c r="C135" s="268">
        <v>213.65</v>
      </c>
      <c r="D135" s="269">
        <v>215.33333333333334</v>
      </c>
      <c r="E135" s="269">
        <v>209.91666666666669</v>
      </c>
      <c r="F135" s="269">
        <v>206.18333333333334</v>
      </c>
      <c r="G135" s="269">
        <v>200.76666666666668</v>
      </c>
      <c r="H135" s="269">
        <v>219.06666666666669</v>
      </c>
      <c r="I135" s="269">
        <v>224.48333333333338</v>
      </c>
      <c r="J135" s="269">
        <v>228.2166666666667</v>
      </c>
      <c r="K135" s="268">
        <v>220.75</v>
      </c>
      <c r="L135" s="268">
        <v>211.6</v>
      </c>
      <c r="M135" s="268">
        <v>1.61347</v>
      </c>
      <c r="N135" s="1"/>
      <c r="O135" s="1"/>
    </row>
    <row r="136" spans="1:15" ht="12.75" customHeight="1">
      <c r="A136" s="30">
        <v>126</v>
      </c>
      <c r="B136" s="278" t="s">
        <v>95</v>
      </c>
      <c r="C136" s="268">
        <v>3703.35</v>
      </c>
      <c r="D136" s="269">
        <v>3691.0333333333333</v>
      </c>
      <c r="E136" s="269">
        <v>3657.0666666666666</v>
      </c>
      <c r="F136" s="269">
        <v>3610.7833333333333</v>
      </c>
      <c r="G136" s="269">
        <v>3576.8166666666666</v>
      </c>
      <c r="H136" s="269">
        <v>3737.3166666666666</v>
      </c>
      <c r="I136" s="269">
        <v>3771.2833333333328</v>
      </c>
      <c r="J136" s="269">
        <v>3817.5666666666666</v>
      </c>
      <c r="K136" s="268">
        <v>3725</v>
      </c>
      <c r="L136" s="268">
        <v>3644.75</v>
      </c>
      <c r="M136" s="268">
        <v>4.5480099999999997</v>
      </c>
      <c r="N136" s="1"/>
      <c r="O136" s="1"/>
    </row>
    <row r="137" spans="1:15" ht="12.75" customHeight="1">
      <c r="A137" s="30">
        <v>127</v>
      </c>
      <c r="B137" s="278" t="s">
        <v>252</v>
      </c>
      <c r="C137" s="268">
        <v>4253</v>
      </c>
      <c r="D137" s="269">
        <v>4240.333333333333</v>
      </c>
      <c r="E137" s="269">
        <v>4172.6666666666661</v>
      </c>
      <c r="F137" s="269">
        <v>4092.333333333333</v>
      </c>
      <c r="G137" s="269">
        <v>4024.6666666666661</v>
      </c>
      <c r="H137" s="269">
        <v>4320.6666666666661</v>
      </c>
      <c r="I137" s="269">
        <v>4388.3333333333321</v>
      </c>
      <c r="J137" s="269">
        <v>4468.6666666666661</v>
      </c>
      <c r="K137" s="268">
        <v>4308</v>
      </c>
      <c r="L137" s="268">
        <v>4160</v>
      </c>
      <c r="M137" s="268">
        <v>3.44191</v>
      </c>
      <c r="N137" s="1"/>
      <c r="O137" s="1"/>
    </row>
    <row r="138" spans="1:15" ht="12.75" customHeight="1">
      <c r="A138" s="30">
        <v>128</v>
      </c>
      <c r="B138" s="278" t="s">
        <v>143</v>
      </c>
      <c r="C138" s="268">
        <v>2694.35</v>
      </c>
      <c r="D138" s="269">
        <v>2684.4333333333334</v>
      </c>
      <c r="E138" s="269">
        <v>2618.8666666666668</v>
      </c>
      <c r="F138" s="269">
        <v>2543.3833333333332</v>
      </c>
      <c r="G138" s="269">
        <v>2477.8166666666666</v>
      </c>
      <c r="H138" s="269">
        <v>2759.916666666667</v>
      </c>
      <c r="I138" s="269">
        <v>2825.4833333333336</v>
      </c>
      <c r="J138" s="269">
        <v>2900.9666666666672</v>
      </c>
      <c r="K138" s="268">
        <v>2750</v>
      </c>
      <c r="L138" s="268">
        <v>2608.9499999999998</v>
      </c>
      <c r="M138" s="268">
        <v>7.7555300000000003</v>
      </c>
      <c r="N138" s="1"/>
      <c r="O138" s="1"/>
    </row>
    <row r="139" spans="1:15" ht="12.75" customHeight="1">
      <c r="A139" s="30">
        <v>129</v>
      </c>
      <c r="B139" s="278" t="s">
        <v>98</v>
      </c>
      <c r="C139" s="268">
        <v>4269.7</v>
      </c>
      <c r="D139" s="269">
        <v>4248.2833333333338</v>
      </c>
      <c r="E139" s="269">
        <v>4199.5666666666675</v>
      </c>
      <c r="F139" s="269">
        <v>4129.4333333333334</v>
      </c>
      <c r="G139" s="269">
        <v>4080.7166666666672</v>
      </c>
      <c r="H139" s="269">
        <v>4318.4166666666679</v>
      </c>
      <c r="I139" s="269">
        <v>4367.1333333333332</v>
      </c>
      <c r="J139" s="269">
        <v>4437.2666666666682</v>
      </c>
      <c r="K139" s="268">
        <v>4297</v>
      </c>
      <c r="L139" s="268">
        <v>4178.1499999999996</v>
      </c>
      <c r="M139" s="268">
        <v>6.2664799999999996</v>
      </c>
      <c r="N139" s="1"/>
      <c r="O139" s="1"/>
    </row>
    <row r="140" spans="1:15" ht="12.75" customHeight="1">
      <c r="A140" s="30">
        <v>130</v>
      </c>
      <c r="B140" s="278" t="s">
        <v>342</v>
      </c>
      <c r="C140" s="268">
        <v>561.15</v>
      </c>
      <c r="D140" s="269">
        <v>563.46666666666658</v>
      </c>
      <c r="E140" s="269">
        <v>552.48333333333312</v>
      </c>
      <c r="F140" s="269">
        <v>543.81666666666649</v>
      </c>
      <c r="G140" s="269">
        <v>532.83333333333303</v>
      </c>
      <c r="H140" s="269">
        <v>572.13333333333321</v>
      </c>
      <c r="I140" s="269">
        <v>583.11666666666656</v>
      </c>
      <c r="J140" s="269">
        <v>591.7833333333333</v>
      </c>
      <c r="K140" s="268">
        <v>574.45000000000005</v>
      </c>
      <c r="L140" s="268">
        <v>554.79999999999995</v>
      </c>
      <c r="M140" s="268">
        <v>2.1718999999999999</v>
      </c>
      <c r="N140" s="1"/>
      <c r="O140" s="1"/>
    </row>
    <row r="141" spans="1:15" ht="12.75" customHeight="1">
      <c r="A141" s="30">
        <v>131</v>
      </c>
      <c r="B141" s="278" t="s">
        <v>343</v>
      </c>
      <c r="C141" s="268">
        <v>188.75</v>
      </c>
      <c r="D141" s="269">
        <v>188.65</v>
      </c>
      <c r="E141" s="269">
        <v>184.10000000000002</v>
      </c>
      <c r="F141" s="269">
        <v>179.45000000000002</v>
      </c>
      <c r="G141" s="269">
        <v>174.90000000000003</v>
      </c>
      <c r="H141" s="269">
        <v>193.3</v>
      </c>
      <c r="I141" s="269">
        <v>197.85000000000002</v>
      </c>
      <c r="J141" s="269">
        <v>202.5</v>
      </c>
      <c r="K141" s="268">
        <v>193.2</v>
      </c>
      <c r="L141" s="268">
        <v>184</v>
      </c>
      <c r="M141" s="268">
        <v>10.53276</v>
      </c>
      <c r="N141" s="1"/>
      <c r="O141" s="1"/>
    </row>
    <row r="142" spans="1:15" ht="12.75" customHeight="1">
      <c r="A142" s="30">
        <v>132</v>
      </c>
      <c r="B142" s="278" t="s">
        <v>344</v>
      </c>
      <c r="C142" s="268">
        <v>167.55</v>
      </c>
      <c r="D142" s="269">
        <v>165.70000000000002</v>
      </c>
      <c r="E142" s="269">
        <v>163.40000000000003</v>
      </c>
      <c r="F142" s="269">
        <v>159.25000000000003</v>
      </c>
      <c r="G142" s="269">
        <v>156.95000000000005</v>
      </c>
      <c r="H142" s="269">
        <v>169.85000000000002</v>
      </c>
      <c r="I142" s="269">
        <v>172.15000000000003</v>
      </c>
      <c r="J142" s="269">
        <v>176.3</v>
      </c>
      <c r="K142" s="268">
        <v>168</v>
      </c>
      <c r="L142" s="268">
        <v>161.55000000000001</v>
      </c>
      <c r="M142" s="268">
        <v>1.5734300000000001</v>
      </c>
      <c r="N142" s="1"/>
      <c r="O142" s="1"/>
    </row>
    <row r="143" spans="1:15" ht="12.75" customHeight="1">
      <c r="A143" s="30">
        <v>133</v>
      </c>
      <c r="B143" s="278" t="s">
        <v>842</v>
      </c>
      <c r="C143" s="268">
        <v>374.05</v>
      </c>
      <c r="D143" s="269">
        <v>376.66666666666669</v>
      </c>
      <c r="E143" s="269">
        <v>368.48333333333335</v>
      </c>
      <c r="F143" s="269">
        <v>362.91666666666669</v>
      </c>
      <c r="G143" s="269">
        <v>354.73333333333335</v>
      </c>
      <c r="H143" s="269">
        <v>382.23333333333335</v>
      </c>
      <c r="I143" s="269">
        <v>390.41666666666663</v>
      </c>
      <c r="J143" s="269">
        <v>395.98333333333335</v>
      </c>
      <c r="K143" s="268">
        <v>384.85</v>
      </c>
      <c r="L143" s="268">
        <v>371.1</v>
      </c>
      <c r="M143" s="268">
        <v>12.66644</v>
      </c>
      <c r="N143" s="1"/>
      <c r="O143" s="1"/>
    </row>
    <row r="144" spans="1:15" ht="12.75" customHeight="1">
      <c r="A144" s="30">
        <v>134</v>
      </c>
      <c r="B144" s="278" t="s">
        <v>345</v>
      </c>
      <c r="C144" s="268">
        <v>58.95</v>
      </c>
      <c r="D144" s="269">
        <v>59.25</v>
      </c>
      <c r="E144" s="269">
        <v>58.2</v>
      </c>
      <c r="F144" s="269">
        <v>57.45</v>
      </c>
      <c r="G144" s="269">
        <v>56.400000000000006</v>
      </c>
      <c r="H144" s="269">
        <v>60</v>
      </c>
      <c r="I144" s="269">
        <v>61.05</v>
      </c>
      <c r="J144" s="269">
        <v>61.8</v>
      </c>
      <c r="K144" s="268">
        <v>60.3</v>
      </c>
      <c r="L144" s="268">
        <v>58.5</v>
      </c>
      <c r="M144" s="268">
        <v>7.25596</v>
      </c>
      <c r="N144" s="1"/>
      <c r="O144" s="1"/>
    </row>
    <row r="145" spans="1:15" ht="12.75" customHeight="1">
      <c r="A145" s="30">
        <v>135</v>
      </c>
      <c r="B145" s="278" t="s">
        <v>99</v>
      </c>
      <c r="C145" s="268">
        <v>3628.3</v>
      </c>
      <c r="D145" s="269">
        <v>3607.6666666666665</v>
      </c>
      <c r="E145" s="269">
        <v>3549.6333333333332</v>
      </c>
      <c r="F145" s="269">
        <v>3470.9666666666667</v>
      </c>
      <c r="G145" s="269">
        <v>3412.9333333333334</v>
      </c>
      <c r="H145" s="269">
        <v>3686.333333333333</v>
      </c>
      <c r="I145" s="269">
        <v>3744.3666666666668</v>
      </c>
      <c r="J145" s="269">
        <v>3823.0333333333328</v>
      </c>
      <c r="K145" s="268">
        <v>3665.7</v>
      </c>
      <c r="L145" s="268">
        <v>3529</v>
      </c>
      <c r="M145" s="268">
        <v>6.7081400000000002</v>
      </c>
      <c r="N145" s="1"/>
      <c r="O145" s="1"/>
    </row>
    <row r="146" spans="1:15" ht="12.75" customHeight="1">
      <c r="A146" s="30">
        <v>136</v>
      </c>
      <c r="B146" s="278" t="s">
        <v>346</v>
      </c>
      <c r="C146" s="268">
        <v>405.8</v>
      </c>
      <c r="D146" s="269">
        <v>404.66666666666669</v>
      </c>
      <c r="E146" s="269">
        <v>399.18333333333339</v>
      </c>
      <c r="F146" s="269">
        <v>392.56666666666672</v>
      </c>
      <c r="G146" s="269">
        <v>387.08333333333343</v>
      </c>
      <c r="H146" s="269">
        <v>411.28333333333336</v>
      </c>
      <c r="I146" s="269">
        <v>416.76666666666659</v>
      </c>
      <c r="J146" s="269">
        <v>423.38333333333333</v>
      </c>
      <c r="K146" s="268">
        <v>410.15</v>
      </c>
      <c r="L146" s="268">
        <v>398.05</v>
      </c>
      <c r="M146" s="268">
        <v>3.6858599999999999</v>
      </c>
      <c r="N146" s="1"/>
      <c r="O146" s="1"/>
    </row>
    <row r="147" spans="1:15" ht="12.75" customHeight="1">
      <c r="A147" s="30">
        <v>137</v>
      </c>
      <c r="B147" s="278" t="s">
        <v>253</v>
      </c>
      <c r="C147" s="268">
        <v>499.7</v>
      </c>
      <c r="D147" s="269">
        <v>500.73333333333335</v>
      </c>
      <c r="E147" s="269">
        <v>493.9666666666667</v>
      </c>
      <c r="F147" s="269">
        <v>488.23333333333335</v>
      </c>
      <c r="G147" s="269">
        <v>481.4666666666667</v>
      </c>
      <c r="H147" s="269">
        <v>506.4666666666667</v>
      </c>
      <c r="I147" s="269">
        <v>513.23333333333335</v>
      </c>
      <c r="J147" s="269">
        <v>518.9666666666667</v>
      </c>
      <c r="K147" s="268">
        <v>507.5</v>
      </c>
      <c r="L147" s="268">
        <v>495</v>
      </c>
      <c r="M147" s="268">
        <v>1.3534600000000001</v>
      </c>
      <c r="N147" s="1"/>
      <c r="O147" s="1"/>
    </row>
    <row r="148" spans="1:15" ht="12.75" customHeight="1">
      <c r="A148" s="30">
        <v>138</v>
      </c>
      <c r="B148" s="278" t="s">
        <v>254</v>
      </c>
      <c r="C148" s="268">
        <v>1420.1</v>
      </c>
      <c r="D148" s="269">
        <v>1413.0166666666667</v>
      </c>
      <c r="E148" s="269">
        <v>1400.1333333333332</v>
      </c>
      <c r="F148" s="269">
        <v>1380.1666666666665</v>
      </c>
      <c r="G148" s="269">
        <v>1367.2833333333331</v>
      </c>
      <c r="H148" s="269">
        <v>1432.9833333333333</v>
      </c>
      <c r="I148" s="269">
        <v>1445.866666666667</v>
      </c>
      <c r="J148" s="269">
        <v>1465.8333333333335</v>
      </c>
      <c r="K148" s="268">
        <v>1425.9</v>
      </c>
      <c r="L148" s="268">
        <v>1393.05</v>
      </c>
      <c r="M148" s="268">
        <v>0.42751</v>
      </c>
      <c r="N148" s="1"/>
      <c r="O148" s="1"/>
    </row>
    <row r="149" spans="1:15" ht="12.75" customHeight="1">
      <c r="A149" s="30">
        <v>139</v>
      </c>
      <c r="B149" s="278" t="s">
        <v>347</v>
      </c>
      <c r="C149" s="268">
        <v>63.2</v>
      </c>
      <c r="D149" s="269">
        <v>63.266666666666673</v>
      </c>
      <c r="E149" s="269">
        <v>62.683333333333344</v>
      </c>
      <c r="F149" s="269">
        <v>62.166666666666671</v>
      </c>
      <c r="G149" s="269">
        <v>61.583333333333343</v>
      </c>
      <c r="H149" s="269">
        <v>63.783333333333346</v>
      </c>
      <c r="I149" s="269">
        <v>64.366666666666674</v>
      </c>
      <c r="J149" s="269">
        <v>64.883333333333354</v>
      </c>
      <c r="K149" s="268">
        <v>63.85</v>
      </c>
      <c r="L149" s="268">
        <v>62.75</v>
      </c>
      <c r="M149" s="268">
        <v>4.0108600000000001</v>
      </c>
      <c r="N149" s="1"/>
      <c r="O149" s="1"/>
    </row>
    <row r="150" spans="1:15" ht="12.75" customHeight="1">
      <c r="A150" s="30">
        <v>140</v>
      </c>
      <c r="B150" s="278" t="s">
        <v>348</v>
      </c>
      <c r="C150" s="268">
        <v>97.4</v>
      </c>
      <c r="D150" s="269">
        <v>98.133333333333326</v>
      </c>
      <c r="E150" s="269">
        <v>96.166666666666657</v>
      </c>
      <c r="F150" s="269">
        <v>94.933333333333337</v>
      </c>
      <c r="G150" s="269">
        <v>92.966666666666669</v>
      </c>
      <c r="H150" s="269">
        <v>99.366666666666646</v>
      </c>
      <c r="I150" s="269">
        <v>101.33333333333331</v>
      </c>
      <c r="J150" s="269">
        <v>102.56666666666663</v>
      </c>
      <c r="K150" s="268">
        <v>100.1</v>
      </c>
      <c r="L150" s="268">
        <v>96.9</v>
      </c>
      <c r="M150" s="268">
        <v>3.8123900000000002</v>
      </c>
      <c r="N150" s="1"/>
      <c r="O150" s="1"/>
    </row>
    <row r="151" spans="1:15" ht="12.75" customHeight="1">
      <c r="A151" s="30">
        <v>141</v>
      </c>
      <c r="B151" s="278" t="s">
        <v>793</v>
      </c>
      <c r="C151" s="268">
        <v>47.55</v>
      </c>
      <c r="D151" s="269">
        <v>47.266666666666673</v>
      </c>
      <c r="E151" s="269">
        <v>46.083333333333343</v>
      </c>
      <c r="F151" s="269">
        <v>44.616666666666667</v>
      </c>
      <c r="G151" s="269">
        <v>43.433333333333337</v>
      </c>
      <c r="H151" s="269">
        <v>48.733333333333348</v>
      </c>
      <c r="I151" s="269">
        <v>49.916666666666671</v>
      </c>
      <c r="J151" s="269">
        <v>51.383333333333354</v>
      </c>
      <c r="K151" s="268">
        <v>48.45</v>
      </c>
      <c r="L151" s="268">
        <v>45.8</v>
      </c>
      <c r="M151" s="268">
        <v>6.5341100000000001</v>
      </c>
      <c r="N151" s="1"/>
      <c r="O151" s="1"/>
    </row>
    <row r="152" spans="1:15" ht="12.75" customHeight="1">
      <c r="A152" s="30">
        <v>142</v>
      </c>
      <c r="B152" s="278" t="s">
        <v>349</v>
      </c>
      <c r="C152" s="268">
        <v>698.6</v>
      </c>
      <c r="D152" s="269">
        <v>694.18333333333339</v>
      </c>
      <c r="E152" s="269">
        <v>684.41666666666674</v>
      </c>
      <c r="F152" s="269">
        <v>670.23333333333335</v>
      </c>
      <c r="G152" s="269">
        <v>660.4666666666667</v>
      </c>
      <c r="H152" s="269">
        <v>708.36666666666679</v>
      </c>
      <c r="I152" s="269">
        <v>718.13333333333344</v>
      </c>
      <c r="J152" s="269">
        <v>732.31666666666683</v>
      </c>
      <c r="K152" s="268">
        <v>703.95</v>
      </c>
      <c r="L152" s="268">
        <v>680</v>
      </c>
      <c r="M152" s="268">
        <v>0.92186000000000001</v>
      </c>
      <c r="N152" s="1"/>
      <c r="O152" s="1"/>
    </row>
    <row r="153" spans="1:15" ht="12.75" customHeight="1">
      <c r="A153" s="30">
        <v>143</v>
      </c>
      <c r="B153" s="278" t="s">
        <v>100</v>
      </c>
      <c r="C153" s="268">
        <v>2031.4</v>
      </c>
      <c r="D153" s="269">
        <v>2034.2833333333331</v>
      </c>
      <c r="E153" s="269">
        <v>1988.5666666666662</v>
      </c>
      <c r="F153" s="269">
        <v>1945.7333333333331</v>
      </c>
      <c r="G153" s="269">
        <v>1900.0166666666662</v>
      </c>
      <c r="H153" s="269">
        <v>2077.1166666666659</v>
      </c>
      <c r="I153" s="269">
        <v>2122.833333333333</v>
      </c>
      <c r="J153" s="269">
        <v>2165.6666666666661</v>
      </c>
      <c r="K153" s="268">
        <v>2080</v>
      </c>
      <c r="L153" s="268">
        <v>1991.45</v>
      </c>
      <c r="M153" s="268">
        <v>7.9886999999999997</v>
      </c>
      <c r="N153" s="1"/>
      <c r="O153" s="1"/>
    </row>
    <row r="154" spans="1:15" ht="12.75" customHeight="1">
      <c r="A154" s="30">
        <v>144</v>
      </c>
      <c r="B154" s="278" t="s">
        <v>101</v>
      </c>
      <c r="C154" s="268">
        <v>155.80000000000001</v>
      </c>
      <c r="D154" s="269">
        <v>156.00000000000003</v>
      </c>
      <c r="E154" s="269">
        <v>154.60000000000005</v>
      </c>
      <c r="F154" s="269">
        <v>153.40000000000003</v>
      </c>
      <c r="G154" s="269">
        <v>152.00000000000006</v>
      </c>
      <c r="H154" s="269">
        <v>157.20000000000005</v>
      </c>
      <c r="I154" s="269">
        <v>158.60000000000002</v>
      </c>
      <c r="J154" s="269">
        <v>159.80000000000004</v>
      </c>
      <c r="K154" s="268">
        <v>157.4</v>
      </c>
      <c r="L154" s="268">
        <v>154.80000000000001</v>
      </c>
      <c r="M154" s="268">
        <v>29.936889999999998</v>
      </c>
      <c r="N154" s="1"/>
      <c r="O154" s="1"/>
    </row>
    <row r="155" spans="1:15" ht="12.75" customHeight="1">
      <c r="A155" s="30">
        <v>145</v>
      </c>
      <c r="B155" s="278" t="s">
        <v>350</v>
      </c>
      <c r="C155" s="268">
        <v>260</v>
      </c>
      <c r="D155" s="269">
        <v>261.83333333333331</v>
      </c>
      <c r="E155" s="269">
        <v>257.16666666666663</v>
      </c>
      <c r="F155" s="269">
        <v>254.33333333333331</v>
      </c>
      <c r="G155" s="269">
        <v>249.66666666666663</v>
      </c>
      <c r="H155" s="269">
        <v>264.66666666666663</v>
      </c>
      <c r="I155" s="269">
        <v>269.33333333333326</v>
      </c>
      <c r="J155" s="269">
        <v>272.16666666666663</v>
      </c>
      <c r="K155" s="268">
        <v>266.5</v>
      </c>
      <c r="L155" s="268">
        <v>259</v>
      </c>
      <c r="M155" s="268">
        <v>1.1371</v>
      </c>
      <c r="N155" s="1"/>
      <c r="O155" s="1"/>
    </row>
    <row r="156" spans="1:15" ht="12.75" customHeight="1">
      <c r="A156" s="30">
        <v>146</v>
      </c>
      <c r="B156" s="278" t="s">
        <v>831</v>
      </c>
      <c r="C156" s="268">
        <v>1278.2</v>
      </c>
      <c r="D156" s="269">
        <v>1272.9333333333332</v>
      </c>
      <c r="E156" s="269">
        <v>1258.8666666666663</v>
      </c>
      <c r="F156" s="269">
        <v>1239.5333333333331</v>
      </c>
      <c r="G156" s="269">
        <v>1225.4666666666662</v>
      </c>
      <c r="H156" s="269">
        <v>1292.2666666666664</v>
      </c>
      <c r="I156" s="269">
        <v>1306.3333333333335</v>
      </c>
      <c r="J156" s="269">
        <v>1325.6666666666665</v>
      </c>
      <c r="K156" s="268">
        <v>1287</v>
      </c>
      <c r="L156" s="268">
        <v>1253.5999999999999</v>
      </c>
      <c r="M156" s="268">
        <v>3.4580700000000002</v>
      </c>
      <c r="N156" s="1"/>
      <c r="O156" s="1"/>
    </row>
    <row r="157" spans="1:15" ht="12.75" customHeight="1">
      <c r="A157" s="30">
        <v>147</v>
      </c>
      <c r="B157" s="278" t="s">
        <v>102</v>
      </c>
      <c r="C157" s="268">
        <v>111.85</v>
      </c>
      <c r="D157" s="269">
        <v>112.5</v>
      </c>
      <c r="E157" s="269">
        <v>110.9</v>
      </c>
      <c r="F157" s="269">
        <v>109.95</v>
      </c>
      <c r="G157" s="269">
        <v>108.35000000000001</v>
      </c>
      <c r="H157" s="269">
        <v>113.45</v>
      </c>
      <c r="I157" s="269">
        <v>115.05</v>
      </c>
      <c r="J157" s="269">
        <v>116</v>
      </c>
      <c r="K157" s="268">
        <v>114.1</v>
      </c>
      <c r="L157" s="268">
        <v>111.55</v>
      </c>
      <c r="M157" s="268">
        <v>101.17759</v>
      </c>
      <c r="N157" s="1"/>
      <c r="O157" s="1"/>
    </row>
    <row r="158" spans="1:15" ht="12.75" customHeight="1">
      <c r="A158" s="30">
        <v>148</v>
      </c>
      <c r="B158" s="278" t="s">
        <v>794</v>
      </c>
      <c r="C158" s="268">
        <v>105.05</v>
      </c>
      <c r="D158" s="269">
        <v>106.26666666666667</v>
      </c>
      <c r="E158" s="269">
        <v>102.78333333333333</v>
      </c>
      <c r="F158" s="269">
        <v>100.51666666666667</v>
      </c>
      <c r="G158" s="269">
        <v>97.033333333333331</v>
      </c>
      <c r="H158" s="269">
        <v>108.53333333333333</v>
      </c>
      <c r="I158" s="269">
        <v>112.01666666666665</v>
      </c>
      <c r="J158" s="269">
        <v>114.28333333333333</v>
      </c>
      <c r="K158" s="268">
        <v>109.75</v>
      </c>
      <c r="L158" s="268">
        <v>104</v>
      </c>
      <c r="M158" s="268">
        <v>1.73116</v>
      </c>
      <c r="N158" s="1"/>
      <c r="O158" s="1"/>
    </row>
    <row r="159" spans="1:15" ht="12.75" customHeight="1">
      <c r="A159" s="30">
        <v>149</v>
      </c>
      <c r="B159" s="278" t="s">
        <v>351</v>
      </c>
      <c r="C159" s="268">
        <v>7119.3</v>
      </c>
      <c r="D159" s="269">
        <v>7084.7666666666664</v>
      </c>
      <c r="E159" s="269">
        <v>7014.5333333333328</v>
      </c>
      <c r="F159" s="269">
        <v>6909.7666666666664</v>
      </c>
      <c r="G159" s="269">
        <v>6839.5333333333328</v>
      </c>
      <c r="H159" s="269">
        <v>7189.5333333333328</v>
      </c>
      <c r="I159" s="269">
        <v>7259.7666666666664</v>
      </c>
      <c r="J159" s="269">
        <v>7364.5333333333328</v>
      </c>
      <c r="K159" s="268">
        <v>7155</v>
      </c>
      <c r="L159" s="268">
        <v>6980</v>
      </c>
      <c r="M159" s="268">
        <v>0.43663999999999997</v>
      </c>
      <c r="N159" s="1"/>
      <c r="O159" s="1"/>
    </row>
    <row r="160" spans="1:15" ht="12.75" customHeight="1">
      <c r="A160" s="30">
        <v>150</v>
      </c>
      <c r="B160" s="278" t="s">
        <v>352</v>
      </c>
      <c r="C160" s="268">
        <v>457.9</v>
      </c>
      <c r="D160" s="269">
        <v>457.06666666666666</v>
      </c>
      <c r="E160" s="269">
        <v>449.13333333333333</v>
      </c>
      <c r="F160" s="269">
        <v>440.36666666666667</v>
      </c>
      <c r="G160" s="269">
        <v>432.43333333333334</v>
      </c>
      <c r="H160" s="269">
        <v>465.83333333333331</v>
      </c>
      <c r="I160" s="269">
        <v>473.76666666666659</v>
      </c>
      <c r="J160" s="269">
        <v>482.5333333333333</v>
      </c>
      <c r="K160" s="268">
        <v>465</v>
      </c>
      <c r="L160" s="268">
        <v>448.3</v>
      </c>
      <c r="M160" s="268">
        <v>1.835</v>
      </c>
      <c r="N160" s="1"/>
      <c r="O160" s="1"/>
    </row>
    <row r="161" spans="1:15" ht="12.75" customHeight="1">
      <c r="A161" s="30">
        <v>151</v>
      </c>
      <c r="B161" s="278" t="s">
        <v>353</v>
      </c>
      <c r="C161" s="268">
        <v>138.05000000000001</v>
      </c>
      <c r="D161" s="269">
        <v>138.45000000000002</v>
      </c>
      <c r="E161" s="269">
        <v>136.95000000000005</v>
      </c>
      <c r="F161" s="269">
        <v>135.85000000000002</v>
      </c>
      <c r="G161" s="269">
        <v>134.35000000000005</v>
      </c>
      <c r="H161" s="269">
        <v>139.55000000000004</v>
      </c>
      <c r="I161" s="269">
        <v>141.04999999999998</v>
      </c>
      <c r="J161" s="269">
        <v>142.15000000000003</v>
      </c>
      <c r="K161" s="268">
        <v>139.94999999999999</v>
      </c>
      <c r="L161" s="268">
        <v>137.35</v>
      </c>
      <c r="M161" s="268">
        <v>1.6017300000000001</v>
      </c>
      <c r="N161" s="1"/>
      <c r="O161" s="1"/>
    </row>
    <row r="162" spans="1:15" ht="12.75" customHeight="1">
      <c r="A162" s="30">
        <v>152</v>
      </c>
      <c r="B162" s="278" t="s">
        <v>354</v>
      </c>
      <c r="C162" s="268">
        <v>102.95</v>
      </c>
      <c r="D162" s="269">
        <v>103.14999999999999</v>
      </c>
      <c r="E162" s="269">
        <v>101.79999999999998</v>
      </c>
      <c r="F162" s="269">
        <v>100.64999999999999</v>
      </c>
      <c r="G162" s="269">
        <v>99.299999999999983</v>
      </c>
      <c r="H162" s="269">
        <v>104.29999999999998</v>
      </c>
      <c r="I162" s="269">
        <v>105.64999999999998</v>
      </c>
      <c r="J162" s="269">
        <v>106.79999999999998</v>
      </c>
      <c r="K162" s="268">
        <v>104.5</v>
      </c>
      <c r="L162" s="268">
        <v>102</v>
      </c>
      <c r="M162" s="268">
        <v>16.378620000000002</v>
      </c>
      <c r="N162" s="1"/>
      <c r="O162" s="1"/>
    </row>
    <row r="163" spans="1:15" ht="12.75" customHeight="1">
      <c r="A163" s="30">
        <v>153</v>
      </c>
      <c r="B163" s="278" t="s">
        <v>255</v>
      </c>
      <c r="C163" s="268">
        <v>258.39999999999998</v>
      </c>
      <c r="D163" s="269">
        <v>258.25</v>
      </c>
      <c r="E163" s="269">
        <v>255.2</v>
      </c>
      <c r="F163" s="269">
        <v>252</v>
      </c>
      <c r="G163" s="269">
        <v>248.95</v>
      </c>
      <c r="H163" s="269">
        <v>261.45</v>
      </c>
      <c r="I163" s="269">
        <v>264.49999999999994</v>
      </c>
      <c r="J163" s="269">
        <v>267.7</v>
      </c>
      <c r="K163" s="268">
        <v>261.3</v>
      </c>
      <c r="L163" s="268">
        <v>255.05</v>
      </c>
      <c r="M163" s="268">
        <v>13.931570000000001</v>
      </c>
      <c r="N163" s="1"/>
      <c r="O163" s="1"/>
    </row>
    <row r="164" spans="1:15" ht="12.75" customHeight="1">
      <c r="A164" s="30">
        <v>154</v>
      </c>
      <c r="B164" s="278" t="s">
        <v>843</v>
      </c>
      <c r="C164" s="268">
        <v>1224.95</v>
      </c>
      <c r="D164" s="269">
        <v>1222.5333333333333</v>
      </c>
      <c r="E164" s="269">
        <v>1205.0666666666666</v>
      </c>
      <c r="F164" s="269">
        <v>1185.1833333333334</v>
      </c>
      <c r="G164" s="269">
        <v>1167.7166666666667</v>
      </c>
      <c r="H164" s="269">
        <v>1242.4166666666665</v>
      </c>
      <c r="I164" s="269">
        <v>1259.8833333333332</v>
      </c>
      <c r="J164" s="269">
        <v>1279.7666666666664</v>
      </c>
      <c r="K164" s="268">
        <v>1240</v>
      </c>
      <c r="L164" s="268">
        <v>1202.6500000000001</v>
      </c>
      <c r="M164" s="268">
        <v>0.17821999999999999</v>
      </c>
      <c r="N164" s="1"/>
      <c r="O164" s="1"/>
    </row>
    <row r="165" spans="1:15" ht="12.75" customHeight="1">
      <c r="A165" s="30">
        <v>155</v>
      </c>
      <c r="B165" s="278" t="s">
        <v>103</v>
      </c>
      <c r="C165" s="268">
        <v>85.7</v>
      </c>
      <c r="D165" s="269">
        <v>85.483333333333334</v>
      </c>
      <c r="E165" s="269">
        <v>84.666666666666671</v>
      </c>
      <c r="F165" s="269">
        <v>83.63333333333334</v>
      </c>
      <c r="G165" s="269">
        <v>82.816666666666677</v>
      </c>
      <c r="H165" s="269">
        <v>86.516666666666666</v>
      </c>
      <c r="I165" s="269">
        <v>87.333333333333329</v>
      </c>
      <c r="J165" s="269">
        <v>88.36666666666666</v>
      </c>
      <c r="K165" s="268">
        <v>86.3</v>
      </c>
      <c r="L165" s="268">
        <v>84.45</v>
      </c>
      <c r="M165" s="268">
        <v>120.68828999999999</v>
      </c>
      <c r="N165" s="1"/>
      <c r="O165" s="1"/>
    </row>
    <row r="166" spans="1:15" ht="12.75" customHeight="1">
      <c r="A166" s="30">
        <v>156</v>
      </c>
      <c r="B166" s="278" t="s">
        <v>356</v>
      </c>
      <c r="C166" s="268">
        <v>1903.35</v>
      </c>
      <c r="D166" s="269">
        <v>1901.7833333333335</v>
      </c>
      <c r="E166" s="269">
        <v>1869.5666666666671</v>
      </c>
      <c r="F166" s="269">
        <v>1835.7833333333335</v>
      </c>
      <c r="G166" s="269">
        <v>1803.5666666666671</v>
      </c>
      <c r="H166" s="269">
        <v>1935.5666666666671</v>
      </c>
      <c r="I166" s="269">
        <v>1967.7833333333338</v>
      </c>
      <c r="J166" s="269">
        <v>2001.5666666666671</v>
      </c>
      <c r="K166" s="268">
        <v>1934</v>
      </c>
      <c r="L166" s="268">
        <v>1868</v>
      </c>
      <c r="M166" s="268">
        <v>1.4728699999999999</v>
      </c>
      <c r="N166" s="1"/>
      <c r="O166" s="1"/>
    </row>
    <row r="167" spans="1:15" ht="12.75" customHeight="1">
      <c r="A167" s="30">
        <v>157</v>
      </c>
      <c r="B167" s="278" t="s">
        <v>106</v>
      </c>
      <c r="C167" s="268">
        <v>35.25</v>
      </c>
      <c r="D167" s="269">
        <v>35.449999999999996</v>
      </c>
      <c r="E167" s="269">
        <v>34.79999999999999</v>
      </c>
      <c r="F167" s="269">
        <v>34.349999999999994</v>
      </c>
      <c r="G167" s="269">
        <v>33.699999999999989</v>
      </c>
      <c r="H167" s="269">
        <v>35.899999999999991</v>
      </c>
      <c r="I167" s="269">
        <v>36.549999999999997</v>
      </c>
      <c r="J167" s="269">
        <v>36.999999999999993</v>
      </c>
      <c r="K167" s="268">
        <v>36.1</v>
      </c>
      <c r="L167" s="268">
        <v>35</v>
      </c>
      <c r="M167" s="268">
        <v>60.280760000000001</v>
      </c>
      <c r="N167" s="1"/>
      <c r="O167" s="1"/>
    </row>
    <row r="168" spans="1:15" ht="12.75" customHeight="1">
      <c r="A168" s="30">
        <v>158</v>
      </c>
      <c r="B168" s="278" t="s">
        <v>357</v>
      </c>
      <c r="C168" s="268">
        <v>2990.9</v>
      </c>
      <c r="D168" s="269">
        <v>2993.65</v>
      </c>
      <c r="E168" s="269">
        <v>2977.25</v>
      </c>
      <c r="F168" s="269">
        <v>2963.6</v>
      </c>
      <c r="G168" s="269">
        <v>2947.2</v>
      </c>
      <c r="H168" s="269">
        <v>3007.3</v>
      </c>
      <c r="I168" s="269">
        <v>3023.7000000000007</v>
      </c>
      <c r="J168" s="269">
        <v>3037.3500000000004</v>
      </c>
      <c r="K168" s="268">
        <v>3010.05</v>
      </c>
      <c r="L168" s="268">
        <v>2980</v>
      </c>
      <c r="M168" s="268">
        <v>7.3819999999999997E-2</v>
      </c>
      <c r="N168" s="1"/>
      <c r="O168" s="1"/>
    </row>
    <row r="169" spans="1:15" ht="12.75" customHeight="1">
      <c r="A169" s="30">
        <v>159</v>
      </c>
      <c r="B169" s="278" t="s">
        <v>358</v>
      </c>
      <c r="C169" s="268">
        <v>3380</v>
      </c>
      <c r="D169" s="269">
        <v>3375.5666666666671</v>
      </c>
      <c r="E169" s="269">
        <v>3347.483333333334</v>
      </c>
      <c r="F169" s="269">
        <v>3314.9666666666672</v>
      </c>
      <c r="G169" s="269">
        <v>3286.8833333333341</v>
      </c>
      <c r="H169" s="269">
        <v>3408.0833333333339</v>
      </c>
      <c r="I169" s="269">
        <v>3436.166666666667</v>
      </c>
      <c r="J169" s="269">
        <v>3468.6833333333338</v>
      </c>
      <c r="K169" s="268">
        <v>3403.65</v>
      </c>
      <c r="L169" s="268">
        <v>3343.05</v>
      </c>
      <c r="M169" s="268">
        <v>4.1250000000000002E-2</v>
      </c>
      <c r="N169" s="1"/>
      <c r="O169" s="1"/>
    </row>
    <row r="170" spans="1:15" ht="12.75" customHeight="1">
      <c r="A170" s="30">
        <v>160</v>
      </c>
      <c r="B170" s="278" t="s">
        <v>359</v>
      </c>
      <c r="C170" s="268">
        <v>118.65</v>
      </c>
      <c r="D170" s="269">
        <v>118.61666666666667</v>
      </c>
      <c r="E170" s="269">
        <v>117.43333333333335</v>
      </c>
      <c r="F170" s="269">
        <v>116.21666666666668</v>
      </c>
      <c r="G170" s="269">
        <v>115.03333333333336</v>
      </c>
      <c r="H170" s="269">
        <v>119.83333333333334</v>
      </c>
      <c r="I170" s="269">
        <v>121.01666666666668</v>
      </c>
      <c r="J170" s="269">
        <v>122.23333333333333</v>
      </c>
      <c r="K170" s="268">
        <v>119.8</v>
      </c>
      <c r="L170" s="268">
        <v>117.4</v>
      </c>
      <c r="M170" s="268">
        <v>1.0426</v>
      </c>
      <c r="N170" s="1"/>
      <c r="O170" s="1"/>
    </row>
    <row r="171" spans="1:15" ht="12.75" customHeight="1">
      <c r="A171" s="30">
        <v>161</v>
      </c>
      <c r="B171" s="278" t="s">
        <v>256</v>
      </c>
      <c r="C171" s="268">
        <v>2051.0500000000002</v>
      </c>
      <c r="D171" s="269">
        <v>2064.6333333333332</v>
      </c>
      <c r="E171" s="269">
        <v>2029.2666666666664</v>
      </c>
      <c r="F171" s="269">
        <v>2007.4833333333331</v>
      </c>
      <c r="G171" s="269">
        <v>1972.1166666666663</v>
      </c>
      <c r="H171" s="269">
        <v>2086.4166666666665</v>
      </c>
      <c r="I171" s="269">
        <v>2121.7833333333333</v>
      </c>
      <c r="J171" s="269">
        <v>2143.5666666666666</v>
      </c>
      <c r="K171" s="268">
        <v>2100</v>
      </c>
      <c r="L171" s="268">
        <v>2042.85</v>
      </c>
      <c r="M171" s="268">
        <v>2.3503599999999998</v>
      </c>
      <c r="N171" s="1"/>
      <c r="O171" s="1"/>
    </row>
    <row r="172" spans="1:15" ht="12.75" customHeight="1">
      <c r="A172" s="30">
        <v>162</v>
      </c>
      <c r="B172" s="278" t="s">
        <v>360</v>
      </c>
      <c r="C172" s="268">
        <v>1398.45</v>
      </c>
      <c r="D172" s="269">
        <v>1396.8166666666666</v>
      </c>
      <c r="E172" s="269">
        <v>1382.6333333333332</v>
      </c>
      <c r="F172" s="269">
        <v>1366.8166666666666</v>
      </c>
      <c r="G172" s="269">
        <v>1352.6333333333332</v>
      </c>
      <c r="H172" s="269">
        <v>1412.6333333333332</v>
      </c>
      <c r="I172" s="269">
        <v>1426.8166666666666</v>
      </c>
      <c r="J172" s="269">
        <v>1442.6333333333332</v>
      </c>
      <c r="K172" s="268">
        <v>1411</v>
      </c>
      <c r="L172" s="268">
        <v>1381</v>
      </c>
      <c r="M172" s="268">
        <v>0.34888999999999998</v>
      </c>
      <c r="N172" s="1"/>
      <c r="O172" s="1"/>
    </row>
    <row r="173" spans="1:15" ht="12.75" customHeight="1">
      <c r="A173" s="30">
        <v>163</v>
      </c>
      <c r="B173" s="278" t="s">
        <v>844</v>
      </c>
      <c r="C173" s="268">
        <v>383.05</v>
      </c>
      <c r="D173" s="269">
        <v>381.01666666666665</v>
      </c>
      <c r="E173" s="269">
        <v>372.0333333333333</v>
      </c>
      <c r="F173" s="269">
        <v>361.01666666666665</v>
      </c>
      <c r="G173" s="269">
        <v>352.0333333333333</v>
      </c>
      <c r="H173" s="269">
        <v>392.0333333333333</v>
      </c>
      <c r="I173" s="269">
        <v>401.01666666666665</v>
      </c>
      <c r="J173" s="269">
        <v>412.0333333333333</v>
      </c>
      <c r="K173" s="268">
        <v>390</v>
      </c>
      <c r="L173" s="268">
        <v>370</v>
      </c>
      <c r="M173" s="268">
        <v>1.5217099999999999</v>
      </c>
      <c r="N173" s="1"/>
      <c r="O173" s="1"/>
    </row>
    <row r="174" spans="1:15" ht="12.75" customHeight="1">
      <c r="A174" s="30">
        <v>164</v>
      </c>
      <c r="B174" s="278" t="s">
        <v>104</v>
      </c>
      <c r="C174" s="268">
        <v>382.75</v>
      </c>
      <c r="D174" s="269">
        <v>379.61666666666662</v>
      </c>
      <c r="E174" s="269">
        <v>371.13333333333321</v>
      </c>
      <c r="F174" s="269">
        <v>359.51666666666659</v>
      </c>
      <c r="G174" s="269">
        <v>351.03333333333319</v>
      </c>
      <c r="H174" s="269">
        <v>391.23333333333323</v>
      </c>
      <c r="I174" s="269">
        <v>399.7166666666667</v>
      </c>
      <c r="J174" s="269">
        <v>411.33333333333326</v>
      </c>
      <c r="K174" s="268">
        <v>388.1</v>
      </c>
      <c r="L174" s="268">
        <v>368</v>
      </c>
      <c r="M174" s="268">
        <v>10.57624</v>
      </c>
      <c r="N174" s="1"/>
      <c r="O174" s="1"/>
    </row>
    <row r="175" spans="1:15" ht="12.75" customHeight="1">
      <c r="A175" s="30">
        <v>165</v>
      </c>
      <c r="B175" s="278" t="s">
        <v>845</v>
      </c>
      <c r="C175" s="268">
        <v>1299.05</v>
      </c>
      <c r="D175" s="269">
        <v>1304.1833333333334</v>
      </c>
      <c r="E175" s="269">
        <v>1276.4166666666667</v>
      </c>
      <c r="F175" s="269">
        <v>1253.7833333333333</v>
      </c>
      <c r="G175" s="269">
        <v>1226.0166666666667</v>
      </c>
      <c r="H175" s="269">
        <v>1326.8166666666668</v>
      </c>
      <c r="I175" s="269">
        <v>1354.5833333333333</v>
      </c>
      <c r="J175" s="269">
        <v>1377.2166666666669</v>
      </c>
      <c r="K175" s="268">
        <v>1331.95</v>
      </c>
      <c r="L175" s="268">
        <v>1281.55</v>
      </c>
      <c r="M175" s="268">
        <v>0.89437999999999995</v>
      </c>
      <c r="N175" s="1"/>
      <c r="O175" s="1"/>
    </row>
    <row r="176" spans="1:15" ht="12.75" customHeight="1">
      <c r="A176" s="30">
        <v>166</v>
      </c>
      <c r="B176" s="278" t="s">
        <v>361</v>
      </c>
      <c r="C176" s="268">
        <v>1133.2</v>
      </c>
      <c r="D176" s="269">
        <v>1133.4833333333333</v>
      </c>
      <c r="E176" s="269">
        <v>1122.7166666666667</v>
      </c>
      <c r="F176" s="269">
        <v>1112.2333333333333</v>
      </c>
      <c r="G176" s="269">
        <v>1101.4666666666667</v>
      </c>
      <c r="H176" s="269">
        <v>1143.9666666666667</v>
      </c>
      <c r="I176" s="269">
        <v>1154.7333333333336</v>
      </c>
      <c r="J176" s="269">
        <v>1165.2166666666667</v>
      </c>
      <c r="K176" s="268">
        <v>1144.25</v>
      </c>
      <c r="L176" s="268">
        <v>1123</v>
      </c>
      <c r="M176" s="268">
        <v>0.2104</v>
      </c>
      <c r="N176" s="1"/>
      <c r="O176" s="1"/>
    </row>
    <row r="177" spans="1:15" ht="12.75" customHeight="1">
      <c r="A177" s="30">
        <v>167</v>
      </c>
      <c r="B177" s="278" t="s">
        <v>257</v>
      </c>
      <c r="C177" s="268">
        <v>508.25</v>
      </c>
      <c r="D177" s="269">
        <v>508.36666666666662</v>
      </c>
      <c r="E177" s="269">
        <v>503.48333333333323</v>
      </c>
      <c r="F177" s="269">
        <v>498.71666666666664</v>
      </c>
      <c r="G177" s="269">
        <v>493.83333333333326</v>
      </c>
      <c r="H177" s="269">
        <v>513.13333333333321</v>
      </c>
      <c r="I177" s="269">
        <v>518.01666666666654</v>
      </c>
      <c r="J177" s="269">
        <v>522.78333333333319</v>
      </c>
      <c r="K177" s="268">
        <v>513.25</v>
      </c>
      <c r="L177" s="268">
        <v>503.6</v>
      </c>
      <c r="M177" s="268">
        <v>0.59453999999999996</v>
      </c>
      <c r="N177" s="1"/>
      <c r="O177" s="1"/>
    </row>
    <row r="178" spans="1:15" ht="12.75" customHeight="1">
      <c r="A178" s="30">
        <v>168</v>
      </c>
      <c r="B178" s="278" t="s">
        <v>107</v>
      </c>
      <c r="C178" s="268">
        <v>885.05</v>
      </c>
      <c r="D178" s="269">
        <v>885</v>
      </c>
      <c r="E178" s="269">
        <v>875.65</v>
      </c>
      <c r="F178" s="269">
        <v>866.25</v>
      </c>
      <c r="G178" s="269">
        <v>856.9</v>
      </c>
      <c r="H178" s="269">
        <v>894.4</v>
      </c>
      <c r="I178" s="269">
        <v>903.74999999999989</v>
      </c>
      <c r="J178" s="269">
        <v>913.15</v>
      </c>
      <c r="K178" s="268">
        <v>894.35</v>
      </c>
      <c r="L178" s="268">
        <v>875.6</v>
      </c>
      <c r="M178" s="268">
        <v>9.2356300000000005</v>
      </c>
      <c r="N178" s="1"/>
      <c r="O178" s="1"/>
    </row>
    <row r="179" spans="1:15" ht="12.75" customHeight="1">
      <c r="A179" s="30">
        <v>169</v>
      </c>
      <c r="B179" s="278" t="s">
        <v>258</v>
      </c>
      <c r="C179" s="268">
        <v>438.15</v>
      </c>
      <c r="D179" s="269">
        <v>438.06666666666661</v>
      </c>
      <c r="E179" s="269">
        <v>434.73333333333323</v>
      </c>
      <c r="F179" s="269">
        <v>431.31666666666661</v>
      </c>
      <c r="G179" s="269">
        <v>427.98333333333323</v>
      </c>
      <c r="H179" s="269">
        <v>441.48333333333323</v>
      </c>
      <c r="I179" s="269">
        <v>444.81666666666661</v>
      </c>
      <c r="J179" s="269">
        <v>448.23333333333323</v>
      </c>
      <c r="K179" s="268">
        <v>441.4</v>
      </c>
      <c r="L179" s="268">
        <v>434.65</v>
      </c>
      <c r="M179" s="268">
        <v>0.58816999999999997</v>
      </c>
      <c r="N179" s="1"/>
      <c r="O179" s="1"/>
    </row>
    <row r="180" spans="1:15" ht="12.75" customHeight="1">
      <c r="A180" s="30">
        <v>170</v>
      </c>
      <c r="B180" s="278" t="s">
        <v>108</v>
      </c>
      <c r="C180" s="268">
        <v>1155.25</v>
      </c>
      <c r="D180" s="269">
        <v>1159.3833333333334</v>
      </c>
      <c r="E180" s="269">
        <v>1138.7666666666669</v>
      </c>
      <c r="F180" s="269">
        <v>1122.2833333333335</v>
      </c>
      <c r="G180" s="269">
        <v>1101.666666666667</v>
      </c>
      <c r="H180" s="269">
        <v>1175.8666666666668</v>
      </c>
      <c r="I180" s="269">
        <v>1196.4833333333331</v>
      </c>
      <c r="J180" s="269">
        <v>1212.9666666666667</v>
      </c>
      <c r="K180" s="268">
        <v>1180</v>
      </c>
      <c r="L180" s="268">
        <v>1142.9000000000001</v>
      </c>
      <c r="M180" s="268">
        <v>7.6629800000000001</v>
      </c>
      <c r="N180" s="1"/>
      <c r="O180" s="1"/>
    </row>
    <row r="181" spans="1:15" ht="12.75" customHeight="1">
      <c r="A181" s="30">
        <v>171</v>
      </c>
      <c r="B181" s="278" t="s">
        <v>109</v>
      </c>
      <c r="C181" s="268">
        <v>318.2</v>
      </c>
      <c r="D181" s="269">
        <v>317.53333333333336</v>
      </c>
      <c r="E181" s="269">
        <v>312.06666666666672</v>
      </c>
      <c r="F181" s="269">
        <v>305.93333333333334</v>
      </c>
      <c r="G181" s="269">
        <v>300.4666666666667</v>
      </c>
      <c r="H181" s="269">
        <v>323.66666666666674</v>
      </c>
      <c r="I181" s="269">
        <v>329.13333333333333</v>
      </c>
      <c r="J181" s="269">
        <v>335.26666666666677</v>
      </c>
      <c r="K181" s="268">
        <v>323</v>
      </c>
      <c r="L181" s="268">
        <v>311.39999999999998</v>
      </c>
      <c r="M181" s="268">
        <v>24.328250000000001</v>
      </c>
      <c r="N181" s="1"/>
      <c r="O181" s="1"/>
    </row>
    <row r="182" spans="1:15" ht="12.75" customHeight="1">
      <c r="A182" s="30">
        <v>172</v>
      </c>
      <c r="B182" s="278" t="s">
        <v>362</v>
      </c>
      <c r="C182" s="268">
        <v>351.45</v>
      </c>
      <c r="D182" s="269">
        <v>353</v>
      </c>
      <c r="E182" s="269">
        <v>346.7</v>
      </c>
      <c r="F182" s="269">
        <v>341.95</v>
      </c>
      <c r="G182" s="269">
        <v>335.65</v>
      </c>
      <c r="H182" s="269">
        <v>357.75</v>
      </c>
      <c r="I182" s="269">
        <v>364.04999999999995</v>
      </c>
      <c r="J182" s="269">
        <v>368.8</v>
      </c>
      <c r="K182" s="268">
        <v>359.3</v>
      </c>
      <c r="L182" s="268">
        <v>348.25</v>
      </c>
      <c r="M182" s="268">
        <v>2.8452099999999998</v>
      </c>
      <c r="N182" s="1"/>
      <c r="O182" s="1"/>
    </row>
    <row r="183" spans="1:15" ht="12.75" customHeight="1">
      <c r="A183" s="30">
        <v>173</v>
      </c>
      <c r="B183" s="278" t="s">
        <v>110</v>
      </c>
      <c r="C183" s="268">
        <v>1669.15</v>
      </c>
      <c r="D183" s="269">
        <v>1670.3999999999999</v>
      </c>
      <c r="E183" s="269">
        <v>1653.0499999999997</v>
      </c>
      <c r="F183" s="269">
        <v>1636.9499999999998</v>
      </c>
      <c r="G183" s="269">
        <v>1619.5999999999997</v>
      </c>
      <c r="H183" s="269">
        <v>1686.4999999999998</v>
      </c>
      <c r="I183" s="269">
        <v>1703.8499999999997</v>
      </c>
      <c r="J183" s="269">
        <v>1719.9499999999998</v>
      </c>
      <c r="K183" s="268">
        <v>1687.75</v>
      </c>
      <c r="L183" s="268">
        <v>1654.3</v>
      </c>
      <c r="M183" s="268">
        <v>5.4811899999999998</v>
      </c>
      <c r="N183" s="1"/>
      <c r="O183" s="1"/>
    </row>
    <row r="184" spans="1:15" ht="12.75" customHeight="1">
      <c r="A184" s="30">
        <v>174</v>
      </c>
      <c r="B184" s="278" t="s">
        <v>363</v>
      </c>
      <c r="C184" s="268">
        <v>517.79999999999995</v>
      </c>
      <c r="D184" s="269">
        <v>523.08333333333326</v>
      </c>
      <c r="E184" s="269">
        <v>507.26666666666654</v>
      </c>
      <c r="F184" s="269">
        <v>496.73333333333323</v>
      </c>
      <c r="G184" s="269">
        <v>480.91666666666652</v>
      </c>
      <c r="H184" s="269">
        <v>533.61666666666656</v>
      </c>
      <c r="I184" s="269">
        <v>549.43333333333317</v>
      </c>
      <c r="J184" s="269">
        <v>559.96666666666658</v>
      </c>
      <c r="K184" s="268">
        <v>538.9</v>
      </c>
      <c r="L184" s="268">
        <v>512.54999999999995</v>
      </c>
      <c r="M184" s="268">
        <v>6.1481399999999997</v>
      </c>
      <c r="N184" s="1"/>
      <c r="O184" s="1"/>
    </row>
    <row r="185" spans="1:15" ht="12.75" customHeight="1">
      <c r="A185" s="30">
        <v>175</v>
      </c>
      <c r="B185" s="278" t="s">
        <v>365</v>
      </c>
      <c r="C185" s="268">
        <v>2046.95</v>
      </c>
      <c r="D185" s="269">
        <v>2055.6</v>
      </c>
      <c r="E185" s="269">
        <v>2008.35</v>
      </c>
      <c r="F185" s="269">
        <v>1969.75</v>
      </c>
      <c r="G185" s="269">
        <v>1922.5</v>
      </c>
      <c r="H185" s="269">
        <v>2094.1999999999998</v>
      </c>
      <c r="I185" s="269">
        <v>2141.4499999999998</v>
      </c>
      <c r="J185" s="269">
        <v>2180.0499999999997</v>
      </c>
      <c r="K185" s="268">
        <v>2102.85</v>
      </c>
      <c r="L185" s="268">
        <v>2017</v>
      </c>
      <c r="M185" s="268">
        <v>0.28847</v>
      </c>
      <c r="N185" s="1"/>
      <c r="O185" s="1"/>
    </row>
    <row r="186" spans="1:15" ht="12.75" customHeight="1">
      <c r="A186" s="30">
        <v>176</v>
      </c>
      <c r="B186" s="278" t="s">
        <v>366</v>
      </c>
      <c r="C186" s="268">
        <v>825.75</v>
      </c>
      <c r="D186" s="269">
        <v>833.13333333333333</v>
      </c>
      <c r="E186" s="269">
        <v>809.2166666666667</v>
      </c>
      <c r="F186" s="269">
        <v>792.68333333333339</v>
      </c>
      <c r="G186" s="269">
        <v>768.76666666666677</v>
      </c>
      <c r="H186" s="269">
        <v>849.66666666666663</v>
      </c>
      <c r="I186" s="269">
        <v>873.58333333333337</v>
      </c>
      <c r="J186" s="269">
        <v>890.11666666666656</v>
      </c>
      <c r="K186" s="268">
        <v>857.05</v>
      </c>
      <c r="L186" s="268">
        <v>816.6</v>
      </c>
      <c r="M186" s="268">
        <v>3.2692299999999999</v>
      </c>
      <c r="N186" s="1"/>
      <c r="O186" s="1"/>
    </row>
    <row r="187" spans="1:15" ht="12.75" customHeight="1">
      <c r="A187" s="30">
        <v>177</v>
      </c>
      <c r="B187" s="278" t="s">
        <v>367</v>
      </c>
      <c r="C187" s="268">
        <v>275.3</v>
      </c>
      <c r="D187" s="269">
        <v>278.58333333333331</v>
      </c>
      <c r="E187" s="269">
        <v>270.46666666666664</v>
      </c>
      <c r="F187" s="269">
        <v>265.63333333333333</v>
      </c>
      <c r="G187" s="269">
        <v>257.51666666666665</v>
      </c>
      <c r="H187" s="269">
        <v>283.41666666666663</v>
      </c>
      <c r="I187" s="269">
        <v>291.5333333333333</v>
      </c>
      <c r="J187" s="269">
        <v>296.36666666666662</v>
      </c>
      <c r="K187" s="268">
        <v>286.7</v>
      </c>
      <c r="L187" s="268">
        <v>273.75</v>
      </c>
      <c r="M187" s="268">
        <v>6.33908</v>
      </c>
      <c r="N187" s="1"/>
      <c r="O187" s="1"/>
    </row>
    <row r="188" spans="1:15" ht="12.75" customHeight="1">
      <c r="A188" s="30">
        <v>178</v>
      </c>
      <c r="B188" s="278" t="s">
        <v>368</v>
      </c>
      <c r="C188" s="268">
        <v>3878.7</v>
      </c>
      <c r="D188" s="269">
        <v>3795.9</v>
      </c>
      <c r="E188" s="269">
        <v>3692.8</v>
      </c>
      <c r="F188" s="269">
        <v>3506.9</v>
      </c>
      <c r="G188" s="269">
        <v>3403.8</v>
      </c>
      <c r="H188" s="269">
        <v>3981.8</v>
      </c>
      <c r="I188" s="269">
        <v>4084.8999999999996</v>
      </c>
      <c r="J188" s="269">
        <v>4270.8</v>
      </c>
      <c r="K188" s="268">
        <v>3899</v>
      </c>
      <c r="L188" s="268">
        <v>3610</v>
      </c>
      <c r="M188" s="268">
        <v>3.81962</v>
      </c>
      <c r="N188" s="1"/>
      <c r="O188" s="1"/>
    </row>
    <row r="189" spans="1:15" ht="12.75" customHeight="1">
      <c r="A189" s="30">
        <v>179</v>
      </c>
      <c r="B189" s="278" t="s">
        <v>111</v>
      </c>
      <c r="C189" s="268">
        <v>506.85</v>
      </c>
      <c r="D189" s="269">
        <v>511.40000000000003</v>
      </c>
      <c r="E189" s="269">
        <v>500.45000000000005</v>
      </c>
      <c r="F189" s="269">
        <v>494.05</v>
      </c>
      <c r="G189" s="269">
        <v>483.1</v>
      </c>
      <c r="H189" s="269">
        <v>517.80000000000007</v>
      </c>
      <c r="I189" s="269">
        <v>528.75</v>
      </c>
      <c r="J189" s="269">
        <v>535.15000000000009</v>
      </c>
      <c r="K189" s="268">
        <v>522.35</v>
      </c>
      <c r="L189" s="268">
        <v>505</v>
      </c>
      <c r="M189" s="268">
        <v>10.82372</v>
      </c>
      <c r="N189" s="1"/>
      <c r="O189" s="1"/>
    </row>
    <row r="190" spans="1:15" ht="12.75" customHeight="1">
      <c r="A190" s="30">
        <v>180</v>
      </c>
      <c r="B190" s="278" t="s">
        <v>369</v>
      </c>
      <c r="C190" s="268">
        <v>616.35</v>
      </c>
      <c r="D190" s="269">
        <v>620.88333333333333</v>
      </c>
      <c r="E190" s="269">
        <v>609.9666666666667</v>
      </c>
      <c r="F190" s="269">
        <v>603.58333333333337</v>
      </c>
      <c r="G190" s="269">
        <v>592.66666666666674</v>
      </c>
      <c r="H190" s="269">
        <v>627.26666666666665</v>
      </c>
      <c r="I190" s="269">
        <v>638.18333333333339</v>
      </c>
      <c r="J190" s="269">
        <v>644.56666666666661</v>
      </c>
      <c r="K190" s="268">
        <v>631.79999999999995</v>
      </c>
      <c r="L190" s="268">
        <v>614.5</v>
      </c>
      <c r="M190" s="268">
        <v>9.8793000000000006</v>
      </c>
      <c r="N190" s="1"/>
      <c r="O190" s="1"/>
    </row>
    <row r="191" spans="1:15" ht="12.75" customHeight="1">
      <c r="A191" s="30">
        <v>181</v>
      </c>
      <c r="B191" s="278" t="s">
        <v>370</v>
      </c>
      <c r="C191" s="268">
        <v>91.25</v>
      </c>
      <c r="D191" s="269">
        <v>90.75</v>
      </c>
      <c r="E191" s="269">
        <v>89.1</v>
      </c>
      <c r="F191" s="269">
        <v>86.949999999999989</v>
      </c>
      <c r="G191" s="269">
        <v>85.299999999999983</v>
      </c>
      <c r="H191" s="269">
        <v>92.9</v>
      </c>
      <c r="I191" s="269">
        <v>94.550000000000011</v>
      </c>
      <c r="J191" s="269">
        <v>96.700000000000017</v>
      </c>
      <c r="K191" s="268">
        <v>92.4</v>
      </c>
      <c r="L191" s="268">
        <v>88.6</v>
      </c>
      <c r="M191" s="268">
        <v>11.19279</v>
      </c>
      <c r="N191" s="1"/>
      <c r="O191" s="1"/>
    </row>
    <row r="192" spans="1:15" ht="12.75" customHeight="1">
      <c r="A192" s="30">
        <v>182</v>
      </c>
      <c r="B192" s="278" t="s">
        <v>371</v>
      </c>
      <c r="C192" s="268">
        <v>128.30000000000001</v>
      </c>
      <c r="D192" s="269">
        <v>127.88333333333333</v>
      </c>
      <c r="E192" s="269">
        <v>126.01666666666665</v>
      </c>
      <c r="F192" s="269">
        <v>123.73333333333332</v>
      </c>
      <c r="G192" s="269">
        <v>121.86666666666665</v>
      </c>
      <c r="H192" s="269">
        <v>130.16666666666666</v>
      </c>
      <c r="I192" s="269">
        <v>132.03333333333333</v>
      </c>
      <c r="J192" s="269">
        <v>134.31666666666666</v>
      </c>
      <c r="K192" s="268">
        <v>129.75</v>
      </c>
      <c r="L192" s="268">
        <v>125.6</v>
      </c>
      <c r="M192" s="268">
        <v>12.95626</v>
      </c>
      <c r="N192" s="1"/>
      <c r="O192" s="1"/>
    </row>
    <row r="193" spans="1:15" ht="12.75" customHeight="1">
      <c r="A193" s="30">
        <v>183</v>
      </c>
      <c r="B193" s="278" t="s">
        <v>259</v>
      </c>
      <c r="C193" s="268">
        <v>227.8</v>
      </c>
      <c r="D193" s="269">
        <v>228.26666666666665</v>
      </c>
      <c r="E193" s="269">
        <v>225.5333333333333</v>
      </c>
      <c r="F193" s="269">
        <v>223.26666666666665</v>
      </c>
      <c r="G193" s="269">
        <v>220.5333333333333</v>
      </c>
      <c r="H193" s="269">
        <v>230.5333333333333</v>
      </c>
      <c r="I193" s="269">
        <v>233.26666666666665</v>
      </c>
      <c r="J193" s="269">
        <v>235.5333333333333</v>
      </c>
      <c r="K193" s="268">
        <v>231</v>
      </c>
      <c r="L193" s="268">
        <v>226</v>
      </c>
      <c r="M193" s="268">
        <v>4.4512900000000002</v>
      </c>
      <c r="N193" s="1"/>
      <c r="O193" s="1"/>
    </row>
    <row r="194" spans="1:15" ht="12.75" customHeight="1">
      <c r="A194" s="30">
        <v>184</v>
      </c>
      <c r="B194" s="278" t="s">
        <v>373</v>
      </c>
      <c r="C194" s="268">
        <v>1038.8499999999999</v>
      </c>
      <c r="D194" s="269">
        <v>1047.9333333333334</v>
      </c>
      <c r="E194" s="269">
        <v>1024.9166666666667</v>
      </c>
      <c r="F194" s="269">
        <v>1010.9833333333333</v>
      </c>
      <c r="G194" s="269">
        <v>987.9666666666667</v>
      </c>
      <c r="H194" s="269">
        <v>1061.8666666666668</v>
      </c>
      <c r="I194" s="269">
        <v>1084.8833333333332</v>
      </c>
      <c r="J194" s="269">
        <v>1098.8166666666668</v>
      </c>
      <c r="K194" s="268">
        <v>1070.95</v>
      </c>
      <c r="L194" s="268">
        <v>1034</v>
      </c>
      <c r="M194" s="268">
        <v>0.79901999999999995</v>
      </c>
      <c r="N194" s="1"/>
      <c r="O194" s="1"/>
    </row>
    <row r="195" spans="1:15" ht="12.75" customHeight="1">
      <c r="A195" s="30">
        <v>185</v>
      </c>
      <c r="B195" s="278" t="s">
        <v>113</v>
      </c>
      <c r="C195" s="268">
        <v>920.8</v>
      </c>
      <c r="D195" s="269">
        <v>919.86666666666667</v>
      </c>
      <c r="E195" s="269">
        <v>912.7833333333333</v>
      </c>
      <c r="F195" s="269">
        <v>904.76666666666665</v>
      </c>
      <c r="G195" s="269">
        <v>897.68333333333328</v>
      </c>
      <c r="H195" s="269">
        <v>927.88333333333333</v>
      </c>
      <c r="I195" s="269">
        <v>934.96666666666658</v>
      </c>
      <c r="J195" s="269">
        <v>942.98333333333335</v>
      </c>
      <c r="K195" s="268">
        <v>926.95</v>
      </c>
      <c r="L195" s="268">
        <v>911.85</v>
      </c>
      <c r="M195" s="268">
        <v>41.54139</v>
      </c>
      <c r="N195" s="1"/>
      <c r="O195" s="1"/>
    </row>
    <row r="196" spans="1:15" ht="12.75" customHeight="1">
      <c r="A196" s="30">
        <v>186</v>
      </c>
      <c r="B196" s="278" t="s">
        <v>115</v>
      </c>
      <c r="C196" s="268">
        <v>1859.6</v>
      </c>
      <c r="D196" s="269">
        <v>1854.6833333333334</v>
      </c>
      <c r="E196" s="269">
        <v>1835.9166666666667</v>
      </c>
      <c r="F196" s="269">
        <v>1812.2333333333333</v>
      </c>
      <c r="G196" s="269">
        <v>1793.4666666666667</v>
      </c>
      <c r="H196" s="269">
        <v>1878.3666666666668</v>
      </c>
      <c r="I196" s="269">
        <v>1897.1333333333332</v>
      </c>
      <c r="J196" s="269">
        <v>1920.8166666666668</v>
      </c>
      <c r="K196" s="268">
        <v>1873.45</v>
      </c>
      <c r="L196" s="268">
        <v>1831</v>
      </c>
      <c r="M196" s="268">
        <v>1.9797499999999999</v>
      </c>
      <c r="N196" s="1"/>
      <c r="O196" s="1"/>
    </row>
    <row r="197" spans="1:15" ht="12.75" customHeight="1">
      <c r="A197" s="30">
        <v>187</v>
      </c>
      <c r="B197" s="278" t="s">
        <v>116</v>
      </c>
      <c r="C197" s="268">
        <v>1389.55</v>
      </c>
      <c r="D197" s="269">
        <v>1395.3499999999997</v>
      </c>
      <c r="E197" s="269">
        <v>1380.0999999999995</v>
      </c>
      <c r="F197" s="269">
        <v>1370.6499999999999</v>
      </c>
      <c r="G197" s="269">
        <v>1355.3999999999996</v>
      </c>
      <c r="H197" s="269">
        <v>1404.7999999999993</v>
      </c>
      <c r="I197" s="269">
        <v>1420.0499999999997</v>
      </c>
      <c r="J197" s="269">
        <v>1429.4999999999991</v>
      </c>
      <c r="K197" s="268">
        <v>1410.6</v>
      </c>
      <c r="L197" s="268">
        <v>1385.9</v>
      </c>
      <c r="M197" s="268">
        <v>59.080660000000002</v>
      </c>
      <c r="N197" s="1"/>
      <c r="O197" s="1"/>
    </row>
    <row r="198" spans="1:15" ht="12.75" customHeight="1">
      <c r="A198" s="30">
        <v>188</v>
      </c>
      <c r="B198" s="278" t="s">
        <v>117</v>
      </c>
      <c r="C198" s="268">
        <v>514.45000000000005</v>
      </c>
      <c r="D198" s="269">
        <v>514.9</v>
      </c>
      <c r="E198" s="269">
        <v>509.54999999999995</v>
      </c>
      <c r="F198" s="269">
        <v>504.65</v>
      </c>
      <c r="G198" s="269">
        <v>499.29999999999995</v>
      </c>
      <c r="H198" s="269">
        <v>519.79999999999995</v>
      </c>
      <c r="I198" s="269">
        <v>525.15000000000009</v>
      </c>
      <c r="J198" s="269">
        <v>530.04999999999995</v>
      </c>
      <c r="K198" s="268">
        <v>520.25</v>
      </c>
      <c r="L198" s="268">
        <v>510</v>
      </c>
      <c r="M198" s="268">
        <v>35.645539999999997</v>
      </c>
      <c r="N198" s="1"/>
      <c r="O198" s="1"/>
    </row>
    <row r="199" spans="1:15" ht="12.75" customHeight="1">
      <c r="A199" s="30">
        <v>189</v>
      </c>
      <c r="B199" s="278" t="s">
        <v>374</v>
      </c>
      <c r="C199" s="268">
        <v>70.099999999999994</v>
      </c>
      <c r="D199" s="269">
        <v>70.733333333333334</v>
      </c>
      <c r="E199" s="269">
        <v>68.866666666666674</v>
      </c>
      <c r="F199" s="269">
        <v>67.63333333333334</v>
      </c>
      <c r="G199" s="269">
        <v>65.76666666666668</v>
      </c>
      <c r="H199" s="269">
        <v>71.966666666666669</v>
      </c>
      <c r="I199" s="269">
        <v>73.833333333333314</v>
      </c>
      <c r="J199" s="269">
        <v>75.066666666666663</v>
      </c>
      <c r="K199" s="268">
        <v>72.599999999999994</v>
      </c>
      <c r="L199" s="268">
        <v>69.5</v>
      </c>
      <c r="M199" s="268">
        <v>74.513999999999996</v>
      </c>
      <c r="N199" s="1"/>
      <c r="O199" s="1"/>
    </row>
    <row r="200" spans="1:15" ht="12.75" customHeight="1">
      <c r="A200" s="30">
        <v>190</v>
      </c>
      <c r="B200" s="278" t="s">
        <v>846</v>
      </c>
      <c r="C200" s="268">
        <v>3488.4</v>
      </c>
      <c r="D200" s="269">
        <v>3492.25</v>
      </c>
      <c r="E200" s="269">
        <v>3467.5</v>
      </c>
      <c r="F200" s="269">
        <v>3446.6</v>
      </c>
      <c r="G200" s="269">
        <v>3421.85</v>
      </c>
      <c r="H200" s="269">
        <v>3513.15</v>
      </c>
      <c r="I200" s="269">
        <v>3537.9</v>
      </c>
      <c r="J200" s="269">
        <v>3558.8</v>
      </c>
      <c r="K200" s="268">
        <v>3517</v>
      </c>
      <c r="L200" s="268">
        <v>3471.35</v>
      </c>
      <c r="M200" s="268">
        <v>5.3469999999999997E-2</v>
      </c>
      <c r="N200" s="1"/>
      <c r="O200" s="1"/>
    </row>
    <row r="201" spans="1:15" ht="12.75" customHeight="1">
      <c r="A201" s="30">
        <v>191</v>
      </c>
      <c r="B201" s="278" t="s">
        <v>375</v>
      </c>
      <c r="C201" s="268">
        <v>990.85</v>
      </c>
      <c r="D201" s="269">
        <v>987.63333333333321</v>
      </c>
      <c r="E201" s="269">
        <v>978.26666666666642</v>
      </c>
      <c r="F201" s="269">
        <v>965.68333333333317</v>
      </c>
      <c r="G201" s="269">
        <v>956.31666666666638</v>
      </c>
      <c r="H201" s="269">
        <v>1000.2166666666665</v>
      </c>
      <c r="I201" s="269">
        <v>1009.5833333333333</v>
      </c>
      <c r="J201" s="269">
        <v>1022.1666666666665</v>
      </c>
      <c r="K201" s="268">
        <v>997</v>
      </c>
      <c r="L201" s="268">
        <v>975.05</v>
      </c>
      <c r="M201" s="268">
        <v>2.2596699999999998</v>
      </c>
      <c r="N201" s="1"/>
      <c r="O201" s="1"/>
    </row>
    <row r="202" spans="1:15" ht="12.75" customHeight="1">
      <c r="A202" s="30">
        <v>192</v>
      </c>
      <c r="B202" s="278" t="s">
        <v>795</v>
      </c>
      <c r="C202" s="268">
        <v>15.7</v>
      </c>
      <c r="D202" s="269">
        <v>15.799999999999999</v>
      </c>
      <c r="E202" s="269">
        <v>15.549999999999997</v>
      </c>
      <c r="F202" s="269">
        <v>15.399999999999999</v>
      </c>
      <c r="G202" s="269">
        <v>15.149999999999997</v>
      </c>
      <c r="H202" s="269">
        <v>15.949999999999998</v>
      </c>
      <c r="I202" s="269">
        <v>16.200000000000003</v>
      </c>
      <c r="J202" s="269">
        <v>16.349999999999998</v>
      </c>
      <c r="K202" s="268">
        <v>16.05</v>
      </c>
      <c r="L202" s="268">
        <v>15.65</v>
      </c>
      <c r="M202" s="268">
        <v>32.145060000000001</v>
      </c>
      <c r="N202" s="1"/>
      <c r="O202" s="1"/>
    </row>
    <row r="203" spans="1:15" ht="12.75" customHeight="1">
      <c r="A203" s="30">
        <v>193</v>
      </c>
      <c r="B203" s="278" t="s">
        <v>376</v>
      </c>
      <c r="C203" s="268">
        <v>1024</v>
      </c>
      <c r="D203" s="269">
        <v>1019.0166666666668</v>
      </c>
      <c r="E203" s="269">
        <v>1004.0333333333335</v>
      </c>
      <c r="F203" s="269">
        <v>984.06666666666672</v>
      </c>
      <c r="G203" s="269">
        <v>969.08333333333348</v>
      </c>
      <c r="H203" s="269">
        <v>1038.9833333333336</v>
      </c>
      <c r="I203" s="269">
        <v>1053.9666666666669</v>
      </c>
      <c r="J203" s="269">
        <v>1073.9333333333336</v>
      </c>
      <c r="K203" s="268">
        <v>1034</v>
      </c>
      <c r="L203" s="268">
        <v>999.05</v>
      </c>
      <c r="M203" s="268">
        <v>0.13159999999999999</v>
      </c>
      <c r="N203" s="1"/>
      <c r="O203" s="1"/>
    </row>
    <row r="204" spans="1:15" ht="12.75" customHeight="1">
      <c r="A204" s="30">
        <v>194</v>
      </c>
      <c r="B204" s="278" t="s">
        <v>112</v>
      </c>
      <c r="C204" s="268">
        <v>1319.3</v>
      </c>
      <c r="D204" s="269">
        <v>1313.6833333333334</v>
      </c>
      <c r="E204" s="269">
        <v>1301.6666666666667</v>
      </c>
      <c r="F204" s="269">
        <v>1284.0333333333333</v>
      </c>
      <c r="G204" s="269">
        <v>1272.0166666666667</v>
      </c>
      <c r="H204" s="269">
        <v>1331.3166666666668</v>
      </c>
      <c r="I204" s="269">
        <v>1343.3333333333333</v>
      </c>
      <c r="J204" s="269">
        <v>1360.9666666666669</v>
      </c>
      <c r="K204" s="268">
        <v>1325.7</v>
      </c>
      <c r="L204" s="268">
        <v>1296.05</v>
      </c>
      <c r="M204" s="268">
        <v>7.1949500000000004</v>
      </c>
      <c r="N204" s="1"/>
      <c r="O204" s="1"/>
    </row>
    <row r="205" spans="1:15" ht="12.75" customHeight="1">
      <c r="A205" s="30">
        <v>195</v>
      </c>
      <c r="B205" s="278" t="s">
        <v>378</v>
      </c>
      <c r="C205" s="268">
        <v>94.1</v>
      </c>
      <c r="D205" s="269">
        <v>94.45</v>
      </c>
      <c r="E205" s="269">
        <v>92.9</v>
      </c>
      <c r="F205" s="269">
        <v>91.7</v>
      </c>
      <c r="G205" s="269">
        <v>90.15</v>
      </c>
      <c r="H205" s="269">
        <v>95.65</v>
      </c>
      <c r="I205" s="269">
        <v>97.199999999999989</v>
      </c>
      <c r="J205" s="269">
        <v>98.4</v>
      </c>
      <c r="K205" s="268">
        <v>96</v>
      </c>
      <c r="L205" s="268">
        <v>93.25</v>
      </c>
      <c r="M205" s="268">
        <v>5.3044099999999998</v>
      </c>
      <c r="N205" s="1"/>
      <c r="O205" s="1"/>
    </row>
    <row r="206" spans="1:15" ht="12.75" customHeight="1">
      <c r="A206" s="30">
        <v>196</v>
      </c>
      <c r="B206" s="278" t="s">
        <v>118</v>
      </c>
      <c r="C206" s="268">
        <v>2591.35</v>
      </c>
      <c r="D206" s="269">
        <v>2597.15</v>
      </c>
      <c r="E206" s="269">
        <v>2569.3000000000002</v>
      </c>
      <c r="F206" s="269">
        <v>2547.25</v>
      </c>
      <c r="G206" s="269">
        <v>2519.4</v>
      </c>
      <c r="H206" s="269">
        <v>2619.2000000000003</v>
      </c>
      <c r="I206" s="269">
        <v>2647.0499999999997</v>
      </c>
      <c r="J206" s="269">
        <v>2669.1000000000004</v>
      </c>
      <c r="K206" s="268">
        <v>2625</v>
      </c>
      <c r="L206" s="268">
        <v>2575.1</v>
      </c>
      <c r="M206" s="268">
        <v>9.2339099999999998</v>
      </c>
      <c r="N206" s="1"/>
      <c r="O206" s="1"/>
    </row>
    <row r="207" spans="1:15" ht="12.75" customHeight="1">
      <c r="A207" s="30">
        <v>197</v>
      </c>
      <c r="B207" s="278" t="s">
        <v>786</v>
      </c>
      <c r="C207" s="268">
        <v>326.8</v>
      </c>
      <c r="D207" s="269">
        <v>329.01666666666665</v>
      </c>
      <c r="E207" s="269">
        <v>320.0333333333333</v>
      </c>
      <c r="F207" s="269">
        <v>313.26666666666665</v>
      </c>
      <c r="G207" s="269">
        <v>304.2833333333333</v>
      </c>
      <c r="H207" s="269">
        <v>335.7833333333333</v>
      </c>
      <c r="I207" s="269">
        <v>344.76666666666665</v>
      </c>
      <c r="J207" s="269">
        <v>351.5333333333333</v>
      </c>
      <c r="K207" s="268">
        <v>338</v>
      </c>
      <c r="L207" s="268">
        <v>322.25</v>
      </c>
      <c r="M207" s="268">
        <v>1.66055</v>
      </c>
      <c r="N207" s="1"/>
      <c r="O207" s="1"/>
    </row>
    <row r="208" spans="1:15" ht="12.75" customHeight="1">
      <c r="A208" s="30">
        <v>198</v>
      </c>
      <c r="B208" s="278" t="s">
        <v>120</v>
      </c>
      <c r="C208" s="268">
        <v>360.75</v>
      </c>
      <c r="D208" s="269">
        <v>363.88333333333338</v>
      </c>
      <c r="E208" s="269">
        <v>355.66666666666674</v>
      </c>
      <c r="F208" s="269">
        <v>350.58333333333337</v>
      </c>
      <c r="G208" s="269">
        <v>342.36666666666673</v>
      </c>
      <c r="H208" s="269">
        <v>368.96666666666675</v>
      </c>
      <c r="I208" s="269">
        <v>377.18333333333334</v>
      </c>
      <c r="J208" s="269">
        <v>382.26666666666677</v>
      </c>
      <c r="K208" s="268">
        <v>372.1</v>
      </c>
      <c r="L208" s="268">
        <v>358.8</v>
      </c>
      <c r="M208" s="268">
        <v>107.51443999999999</v>
      </c>
      <c r="N208" s="1"/>
      <c r="O208" s="1"/>
    </row>
    <row r="209" spans="1:15" ht="12.75" customHeight="1">
      <c r="A209" s="30">
        <v>199</v>
      </c>
      <c r="B209" s="278" t="s">
        <v>796</v>
      </c>
      <c r="C209" s="268">
        <v>1234.45</v>
      </c>
      <c r="D209" s="269">
        <v>1238.7666666666667</v>
      </c>
      <c r="E209" s="269">
        <v>1220.6833333333334</v>
      </c>
      <c r="F209" s="269">
        <v>1206.9166666666667</v>
      </c>
      <c r="G209" s="269">
        <v>1188.8333333333335</v>
      </c>
      <c r="H209" s="269">
        <v>1252.5333333333333</v>
      </c>
      <c r="I209" s="269">
        <v>1270.6166666666668</v>
      </c>
      <c r="J209" s="269">
        <v>1284.3833333333332</v>
      </c>
      <c r="K209" s="268">
        <v>1256.8499999999999</v>
      </c>
      <c r="L209" s="268">
        <v>1225</v>
      </c>
      <c r="M209" s="268">
        <v>0.28533999999999998</v>
      </c>
      <c r="N209" s="1"/>
      <c r="O209" s="1"/>
    </row>
    <row r="210" spans="1:15" ht="12.75" customHeight="1">
      <c r="A210" s="30">
        <v>200</v>
      </c>
      <c r="B210" s="278" t="s">
        <v>260</v>
      </c>
      <c r="C210" s="268">
        <v>2290.1999999999998</v>
      </c>
      <c r="D210" s="269">
        <v>2282.75</v>
      </c>
      <c r="E210" s="269">
        <v>2248.5</v>
      </c>
      <c r="F210" s="269">
        <v>2206.8000000000002</v>
      </c>
      <c r="G210" s="269">
        <v>2172.5500000000002</v>
      </c>
      <c r="H210" s="269">
        <v>2324.4499999999998</v>
      </c>
      <c r="I210" s="269">
        <v>2358.6999999999998</v>
      </c>
      <c r="J210" s="269">
        <v>2400.3999999999996</v>
      </c>
      <c r="K210" s="268">
        <v>2317</v>
      </c>
      <c r="L210" s="268">
        <v>2241.0500000000002</v>
      </c>
      <c r="M210" s="268">
        <v>6.7146400000000002</v>
      </c>
      <c r="N210" s="1"/>
      <c r="O210" s="1"/>
    </row>
    <row r="211" spans="1:15" ht="12.75" customHeight="1">
      <c r="A211" s="30">
        <v>201</v>
      </c>
      <c r="B211" s="278" t="s">
        <v>379</v>
      </c>
      <c r="C211" s="268">
        <v>100.65</v>
      </c>
      <c r="D211" s="269">
        <v>101.76666666666667</v>
      </c>
      <c r="E211" s="269">
        <v>99.083333333333329</v>
      </c>
      <c r="F211" s="269">
        <v>97.516666666666666</v>
      </c>
      <c r="G211" s="269">
        <v>94.833333333333329</v>
      </c>
      <c r="H211" s="269">
        <v>103.33333333333333</v>
      </c>
      <c r="I211" s="269">
        <v>106.01666666666667</v>
      </c>
      <c r="J211" s="269">
        <v>107.58333333333333</v>
      </c>
      <c r="K211" s="268">
        <v>104.45</v>
      </c>
      <c r="L211" s="268">
        <v>100.2</v>
      </c>
      <c r="M211" s="268">
        <v>28.15671</v>
      </c>
      <c r="N211" s="1"/>
      <c r="O211" s="1"/>
    </row>
    <row r="212" spans="1:15" ht="12.75" customHeight="1">
      <c r="A212" s="30">
        <v>202</v>
      </c>
      <c r="B212" s="278" t="s">
        <v>121</v>
      </c>
      <c r="C212" s="268">
        <v>219</v>
      </c>
      <c r="D212" s="269">
        <v>219.6</v>
      </c>
      <c r="E212" s="269">
        <v>217.2</v>
      </c>
      <c r="F212" s="269">
        <v>215.4</v>
      </c>
      <c r="G212" s="269">
        <v>213</v>
      </c>
      <c r="H212" s="269">
        <v>221.39999999999998</v>
      </c>
      <c r="I212" s="269">
        <v>223.8</v>
      </c>
      <c r="J212" s="269">
        <v>225.59999999999997</v>
      </c>
      <c r="K212" s="268">
        <v>222</v>
      </c>
      <c r="L212" s="268">
        <v>217.8</v>
      </c>
      <c r="M212" s="268">
        <v>26.572700000000001</v>
      </c>
      <c r="N212" s="1"/>
      <c r="O212" s="1"/>
    </row>
    <row r="213" spans="1:15" ht="12.75" customHeight="1">
      <c r="A213" s="30">
        <v>203</v>
      </c>
      <c r="B213" s="278" t="s">
        <v>122</v>
      </c>
      <c r="C213" s="268">
        <v>2702.1</v>
      </c>
      <c r="D213" s="269">
        <v>2687.6333333333337</v>
      </c>
      <c r="E213" s="269">
        <v>2666.5166666666673</v>
      </c>
      <c r="F213" s="269">
        <v>2630.9333333333338</v>
      </c>
      <c r="G213" s="269">
        <v>2609.8166666666675</v>
      </c>
      <c r="H213" s="269">
        <v>2723.2166666666672</v>
      </c>
      <c r="I213" s="269">
        <v>2744.333333333333</v>
      </c>
      <c r="J213" s="269">
        <v>2779.916666666667</v>
      </c>
      <c r="K213" s="268">
        <v>2708.75</v>
      </c>
      <c r="L213" s="268">
        <v>2652.05</v>
      </c>
      <c r="M213" s="268">
        <v>15.26197</v>
      </c>
      <c r="N213" s="1"/>
      <c r="O213" s="1"/>
    </row>
    <row r="214" spans="1:15" ht="12.75" customHeight="1">
      <c r="A214" s="30">
        <v>204</v>
      </c>
      <c r="B214" s="278" t="s">
        <v>261</v>
      </c>
      <c r="C214" s="268">
        <v>266.10000000000002</v>
      </c>
      <c r="D214" s="269">
        <v>267.41666666666669</v>
      </c>
      <c r="E214" s="269">
        <v>261.33333333333337</v>
      </c>
      <c r="F214" s="269">
        <v>256.56666666666666</v>
      </c>
      <c r="G214" s="269">
        <v>250.48333333333335</v>
      </c>
      <c r="H214" s="269">
        <v>272.18333333333339</v>
      </c>
      <c r="I214" s="269">
        <v>278.26666666666677</v>
      </c>
      <c r="J214" s="269">
        <v>283.03333333333342</v>
      </c>
      <c r="K214" s="268">
        <v>273.5</v>
      </c>
      <c r="L214" s="268">
        <v>262.64999999999998</v>
      </c>
      <c r="M214" s="268">
        <v>3.0823800000000001</v>
      </c>
      <c r="N214" s="1"/>
      <c r="O214" s="1"/>
    </row>
    <row r="215" spans="1:15" ht="12.75" customHeight="1">
      <c r="A215" s="30">
        <v>205</v>
      </c>
      <c r="B215" s="278" t="s">
        <v>289</v>
      </c>
      <c r="C215" s="268">
        <v>3467.5</v>
      </c>
      <c r="D215" s="269">
        <v>3475.3333333333335</v>
      </c>
      <c r="E215" s="269">
        <v>3420.7666666666669</v>
      </c>
      <c r="F215" s="269">
        <v>3374.0333333333333</v>
      </c>
      <c r="G215" s="269">
        <v>3319.4666666666667</v>
      </c>
      <c r="H215" s="269">
        <v>3522.0666666666671</v>
      </c>
      <c r="I215" s="269">
        <v>3576.6333333333337</v>
      </c>
      <c r="J215" s="269">
        <v>3623.3666666666672</v>
      </c>
      <c r="K215" s="268">
        <v>3529.9</v>
      </c>
      <c r="L215" s="268">
        <v>3428.6</v>
      </c>
      <c r="M215" s="268">
        <v>1.4780899999999999</v>
      </c>
      <c r="N215" s="1"/>
      <c r="O215" s="1"/>
    </row>
    <row r="216" spans="1:15" ht="12.75" customHeight="1">
      <c r="A216" s="30">
        <v>206</v>
      </c>
      <c r="B216" s="278" t="s">
        <v>797</v>
      </c>
      <c r="C216" s="268">
        <v>873.8</v>
      </c>
      <c r="D216" s="269">
        <v>868.61666666666667</v>
      </c>
      <c r="E216" s="269">
        <v>860.23333333333335</v>
      </c>
      <c r="F216" s="269">
        <v>846.66666666666663</v>
      </c>
      <c r="G216" s="269">
        <v>838.2833333333333</v>
      </c>
      <c r="H216" s="269">
        <v>882.18333333333339</v>
      </c>
      <c r="I216" s="269">
        <v>890.56666666666683</v>
      </c>
      <c r="J216" s="269">
        <v>904.13333333333344</v>
      </c>
      <c r="K216" s="268">
        <v>877</v>
      </c>
      <c r="L216" s="268">
        <v>855.05</v>
      </c>
      <c r="M216" s="268">
        <v>0.57681000000000004</v>
      </c>
      <c r="N216" s="1"/>
      <c r="O216" s="1"/>
    </row>
    <row r="217" spans="1:15" ht="12.75" customHeight="1">
      <c r="A217" s="30">
        <v>207</v>
      </c>
      <c r="B217" s="278" t="s">
        <v>380</v>
      </c>
      <c r="C217" s="268">
        <v>39233.949999999997</v>
      </c>
      <c r="D217" s="269">
        <v>39465.98333333333</v>
      </c>
      <c r="E217" s="269">
        <v>38941.96666666666</v>
      </c>
      <c r="F217" s="269">
        <v>38649.98333333333</v>
      </c>
      <c r="G217" s="269">
        <v>38125.96666666666</v>
      </c>
      <c r="H217" s="269">
        <v>39757.96666666666</v>
      </c>
      <c r="I217" s="269">
        <v>40281.983333333337</v>
      </c>
      <c r="J217" s="269">
        <v>40573.96666666666</v>
      </c>
      <c r="K217" s="268">
        <v>39990</v>
      </c>
      <c r="L217" s="268">
        <v>39174</v>
      </c>
      <c r="M217" s="268">
        <v>4.4600000000000001E-2</v>
      </c>
      <c r="N217" s="1"/>
      <c r="O217" s="1"/>
    </row>
    <row r="218" spans="1:15" ht="12.75" customHeight="1">
      <c r="A218" s="30">
        <v>208</v>
      </c>
      <c r="B218" s="278" t="s">
        <v>381</v>
      </c>
      <c r="C218" s="268">
        <v>35</v>
      </c>
      <c r="D218" s="269">
        <v>35.049999999999997</v>
      </c>
      <c r="E218" s="269">
        <v>34.749999999999993</v>
      </c>
      <c r="F218" s="269">
        <v>34.499999999999993</v>
      </c>
      <c r="G218" s="269">
        <v>34.199999999999989</v>
      </c>
      <c r="H218" s="269">
        <v>35.299999999999997</v>
      </c>
      <c r="I218" s="269">
        <v>35.600000000000009</v>
      </c>
      <c r="J218" s="269">
        <v>35.85</v>
      </c>
      <c r="K218" s="268">
        <v>35.35</v>
      </c>
      <c r="L218" s="268">
        <v>34.799999999999997</v>
      </c>
      <c r="M218" s="268">
        <v>5.8767800000000001</v>
      </c>
      <c r="N218" s="1"/>
      <c r="O218" s="1"/>
    </row>
    <row r="219" spans="1:15" ht="12.75" customHeight="1">
      <c r="A219" s="30">
        <v>209</v>
      </c>
      <c r="B219" s="278" t="s">
        <v>114</v>
      </c>
      <c r="C219" s="268">
        <v>2244.0500000000002</v>
      </c>
      <c r="D219" s="269">
        <v>2253.1333333333332</v>
      </c>
      <c r="E219" s="269">
        <v>2228.1666666666665</v>
      </c>
      <c r="F219" s="269">
        <v>2212.2833333333333</v>
      </c>
      <c r="G219" s="269">
        <v>2187.3166666666666</v>
      </c>
      <c r="H219" s="269">
        <v>2269.0166666666664</v>
      </c>
      <c r="I219" s="269">
        <v>2293.9833333333336</v>
      </c>
      <c r="J219" s="269">
        <v>2309.8666666666663</v>
      </c>
      <c r="K219" s="268">
        <v>2278.1</v>
      </c>
      <c r="L219" s="268">
        <v>2237.25</v>
      </c>
      <c r="M219" s="268">
        <v>28.09685</v>
      </c>
      <c r="N219" s="1"/>
      <c r="O219" s="1"/>
    </row>
    <row r="220" spans="1:15" ht="12.75" customHeight="1">
      <c r="A220" s="30">
        <v>210</v>
      </c>
      <c r="B220" s="278" t="s">
        <v>124</v>
      </c>
      <c r="C220" s="268">
        <v>849.5</v>
      </c>
      <c r="D220" s="269">
        <v>852.25</v>
      </c>
      <c r="E220" s="269">
        <v>841.25</v>
      </c>
      <c r="F220" s="269">
        <v>833</v>
      </c>
      <c r="G220" s="269">
        <v>822</v>
      </c>
      <c r="H220" s="269">
        <v>860.5</v>
      </c>
      <c r="I220" s="269">
        <v>871.5</v>
      </c>
      <c r="J220" s="269">
        <v>879.75</v>
      </c>
      <c r="K220" s="268">
        <v>863.25</v>
      </c>
      <c r="L220" s="268">
        <v>844</v>
      </c>
      <c r="M220" s="268">
        <v>114.11458</v>
      </c>
      <c r="N220" s="1"/>
      <c r="O220" s="1"/>
    </row>
    <row r="221" spans="1:15" ht="12.75" customHeight="1">
      <c r="A221" s="30">
        <v>211</v>
      </c>
      <c r="B221" s="278" t="s">
        <v>125</v>
      </c>
      <c r="C221" s="268">
        <v>1164.05</v>
      </c>
      <c r="D221" s="269">
        <v>1158.3999999999999</v>
      </c>
      <c r="E221" s="269">
        <v>1145.6499999999996</v>
      </c>
      <c r="F221" s="269">
        <v>1127.2499999999998</v>
      </c>
      <c r="G221" s="269">
        <v>1114.4999999999995</v>
      </c>
      <c r="H221" s="269">
        <v>1176.7999999999997</v>
      </c>
      <c r="I221" s="269">
        <v>1189.5500000000002</v>
      </c>
      <c r="J221" s="269">
        <v>1207.9499999999998</v>
      </c>
      <c r="K221" s="268">
        <v>1171.1500000000001</v>
      </c>
      <c r="L221" s="268">
        <v>1140</v>
      </c>
      <c r="M221" s="268">
        <v>5.0147300000000001</v>
      </c>
      <c r="N221" s="1"/>
      <c r="O221" s="1"/>
    </row>
    <row r="222" spans="1:15" ht="12.75" customHeight="1">
      <c r="A222" s="30">
        <v>212</v>
      </c>
      <c r="B222" s="278" t="s">
        <v>126</v>
      </c>
      <c r="C222" s="268">
        <v>532.70000000000005</v>
      </c>
      <c r="D222" s="269">
        <v>532.4</v>
      </c>
      <c r="E222" s="269">
        <v>526.75</v>
      </c>
      <c r="F222" s="269">
        <v>520.80000000000007</v>
      </c>
      <c r="G222" s="269">
        <v>515.15000000000009</v>
      </c>
      <c r="H222" s="269">
        <v>538.34999999999991</v>
      </c>
      <c r="I222" s="269">
        <v>543.99999999999977</v>
      </c>
      <c r="J222" s="269">
        <v>549.94999999999982</v>
      </c>
      <c r="K222" s="268">
        <v>538.04999999999995</v>
      </c>
      <c r="L222" s="268">
        <v>526.45000000000005</v>
      </c>
      <c r="M222" s="268">
        <v>10.203290000000001</v>
      </c>
      <c r="N222" s="1"/>
      <c r="O222" s="1"/>
    </row>
    <row r="223" spans="1:15" ht="12.75" customHeight="1">
      <c r="A223" s="30">
        <v>213</v>
      </c>
      <c r="B223" s="278" t="s">
        <v>262</v>
      </c>
      <c r="C223" s="268">
        <v>511.9</v>
      </c>
      <c r="D223" s="269">
        <v>510.63333333333338</v>
      </c>
      <c r="E223" s="269">
        <v>506.26666666666677</v>
      </c>
      <c r="F223" s="269">
        <v>500.63333333333338</v>
      </c>
      <c r="G223" s="269">
        <v>496.26666666666677</v>
      </c>
      <c r="H223" s="269">
        <v>516.26666666666677</v>
      </c>
      <c r="I223" s="269">
        <v>520.63333333333344</v>
      </c>
      <c r="J223" s="269">
        <v>526.26666666666677</v>
      </c>
      <c r="K223" s="268">
        <v>515</v>
      </c>
      <c r="L223" s="268">
        <v>505</v>
      </c>
      <c r="M223" s="268">
        <v>0.96879999999999999</v>
      </c>
      <c r="N223" s="1"/>
      <c r="O223" s="1"/>
    </row>
    <row r="224" spans="1:15" ht="12.75" customHeight="1">
      <c r="A224" s="30">
        <v>214</v>
      </c>
      <c r="B224" s="278" t="s">
        <v>383</v>
      </c>
      <c r="C224" s="268">
        <v>40.1</v>
      </c>
      <c r="D224" s="269">
        <v>40.15</v>
      </c>
      <c r="E224" s="269">
        <v>39.75</v>
      </c>
      <c r="F224" s="269">
        <v>39.4</v>
      </c>
      <c r="G224" s="269">
        <v>39</v>
      </c>
      <c r="H224" s="269">
        <v>40.5</v>
      </c>
      <c r="I224" s="269">
        <v>40.899999999999991</v>
      </c>
      <c r="J224" s="269">
        <v>41.25</v>
      </c>
      <c r="K224" s="268">
        <v>40.549999999999997</v>
      </c>
      <c r="L224" s="268">
        <v>39.799999999999997</v>
      </c>
      <c r="M224" s="268">
        <v>61.572620000000001</v>
      </c>
      <c r="N224" s="1"/>
      <c r="O224" s="1"/>
    </row>
    <row r="225" spans="1:15" ht="12.75" customHeight="1">
      <c r="A225" s="30">
        <v>215</v>
      </c>
      <c r="B225" s="278" t="s">
        <v>128</v>
      </c>
      <c r="C225" s="268">
        <v>46.7</v>
      </c>
      <c r="D225" s="269">
        <v>46.800000000000004</v>
      </c>
      <c r="E225" s="269">
        <v>46.100000000000009</v>
      </c>
      <c r="F225" s="269">
        <v>45.500000000000007</v>
      </c>
      <c r="G225" s="269">
        <v>44.800000000000011</v>
      </c>
      <c r="H225" s="269">
        <v>47.400000000000006</v>
      </c>
      <c r="I225" s="269">
        <v>48.100000000000009</v>
      </c>
      <c r="J225" s="269">
        <v>48.7</v>
      </c>
      <c r="K225" s="268">
        <v>47.5</v>
      </c>
      <c r="L225" s="268">
        <v>46.2</v>
      </c>
      <c r="M225" s="268">
        <v>299.74164999999999</v>
      </c>
      <c r="N225" s="1"/>
      <c r="O225" s="1"/>
    </row>
    <row r="226" spans="1:15" ht="12.75" customHeight="1">
      <c r="A226" s="30">
        <v>216</v>
      </c>
      <c r="B226" s="278" t="s">
        <v>384</v>
      </c>
      <c r="C226" s="268">
        <v>64.55</v>
      </c>
      <c r="D226" s="269">
        <v>64.583333333333329</v>
      </c>
      <c r="E226" s="269">
        <v>63.416666666666657</v>
      </c>
      <c r="F226" s="269">
        <v>62.283333333333331</v>
      </c>
      <c r="G226" s="269">
        <v>61.11666666666666</v>
      </c>
      <c r="H226" s="269">
        <v>65.716666666666654</v>
      </c>
      <c r="I226" s="269">
        <v>66.883333333333312</v>
      </c>
      <c r="J226" s="269">
        <v>68.016666666666652</v>
      </c>
      <c r="K226" s="268">
        <v>65.75</v>
      </c>
      <c r="L226" s="268">
        <v>63.45</v>
      </c>
      <c r="M226" s="268">
        <v>58.701059999999998</v>
      </c>
      <c r="N226" s="1"/>
      <c r="O226" s="1"/>
    </row>
    <row r="227" spans="1:15" ht="12.75" customHeight="1">
      <c r="A227" s="30">
        <v>217</v>
      </c>
      <c r="B227" s="278" t="s">
        <v>385</v>
      </c>
      <c r="C227" s="268">
        <v>881.9</v>
      </c>
      <c r="D227" s="269">
        <v>885.63333333333333</v>
      </c>
      <c r="E227" s="269">
        <v>871.26666666666665</v>
      </c>
      <c r="F227" s="269">
        <v>860.63333333333333</v>
      </c>
      <c r="G227" s="269">
        <v>846.26666666666665</v>
      </c>
      <c r="H227" s="269">
        <v>896.26666666666665</v>
      </c>
      <c r="I227" s="269">
        <v>910.63333333333321</v>
      </c>
      <c r="J227" s="269">
        <v>921.26666666666665</v>
      </c>
      <c r="K227" s="268">
        <v>900</v>
      </c>
      <c r="L227" s="268">
        <v>875</v>
      </c>
      <c r="M227" s="268">
        <v>0.11351</v>
      </c>
      <c r="N227" s="1"/>
      <c r="O227" s="1"/>
    </row>
    <row r="228" spans="1:15" ht="12.75" customHeight="1">
      <c r="A228" s="30">
        <v>218</v>
      </c>
      <c r="B228" s="278" t="s">
        <v>386</v>
      </c>
      <c r="C228" s="268">
        <v>351.25</v>
      </c>
      <c r="D228" s="269">
        <v>352.98333333333335</v>
      </c>
      <c r="E228" s="269">
        <v>346.36666666666667</v>
      </c>
      <c r="F228" s="269">
        <v>341.48333333333335</v>
      </c>
      <c r="G228" s="269">
        <v>334.86666666666667</v>
      </c>
      <c r="H228" s="269">
        <v>357.86666666666667</v>
      </c>
      <c r="I228" s="269">
        <v>364.48333333333335</v>
      </c>
      <c r="J228" s="269">
        <v>369.36666666666667</v>
      </c>
      <c r="K228" s="268">
        <v>359.6</v>
      </c>
      <c r="L228" s="268">
        <v>348.1</v>
      </c>
      <c r="M228" s="268">
        <v>4.4411100000000001</v>
      </c>
      <c r="N228" s="1"/>
      <c r="O228" s="1"/>
    </row>
    <row r="229" spans="1:15" ht="12.75" customHeight="1">
      <c r="A229" s="30">
        <v>219</v>
      </c>
      <c r="B229" s="278" t="s">
        <v>387</v>
      </c>
      <c r="C229" s="268">
        <v>1773.35</v>
      </c>
      <c r="D229" s="269">
        <v>1764.4333333333334</v>
      </c>
      <c r="E229" s="269">
        <v>1738.8666666666668</v>
      </c>
      <c r="F229" s="269">
        <v>1704.3833333333334</v>
      </c>
      <c r="G229" s="269">
        <v>1678.8166666666668</v>
      </c>
      <c r="H229" s="269">
        <v>1798.9166666666667</v>
      </c>
      <c r="I229" s="269">
        <v>1824.4833333333333</v>
      </c>
      <c r="J229" s="269">
        <v>1858.9666666666667</v>
      </c>
      <c r="K229" s="268">
        <v>1790</v>
      </c>
      <c r="L229" s="268">
        <v>1729.95</v>
      </c>
      <c r="M229" s="268">
        <v>0.12277</v>
      </c>
      <c r="N229" s="1"/>
      <c r="O229" s="1"/>
    </row>
    <row r="230" spans="1:15" ht="12.75" customHeight="1">
      <c r="A230" s="30">
        <v>220</v>
      </c>
      <c r="B230" s="278" t="s">
        <v>388</v>
      </c>
      <c r="C230" s="268">
        <v>199.65</v>
      </c>
      <c r="D230" s="269">
        <v>200.58333333333334</v>
      </c>
      <c r="E230" s="269">
        <v>197.16666666666669</v>
      </c>
      <c r="F230" s="269">
        <v>194.68333333333334</v>
      </c>
      <c r="G230" s="269">
        <v>191.26666666666668</v>
      </c>
      <c r="H230" s="269">
        <v>203.06666666666669</v>
      </c>
      <c r="I230" s="269">
        <v>206.48333333333338</v>
      </c>
      <c r="J230" s="269">
        <v>208.9666666666667</v>
      </c>
      <c r="K230" s="268">
        <v>204</v>
      </c>
      <c r="L230" s="268">
        <v>198.1</v>
      </c>
      <c r="M230" s="268">
        <v>7.90998</v>
      </c>
      <c r="N230" s="1"/>
      <c r="O230" s="1"/>
    </row>
    <row r="231" spans="1:15" ht="12.75" customHeight="1">
      <c r="A231" s="30">
        <v>221</v>
      </c>
      <c r="B231" s="278" t="s">
        <v>389</v>
      </c>
      <c r="C231" s="268">
        <v>39.049999999999997</v>
      </c>
      <c r="D231" s="269">
        <v>39.166666666666664</v>
      </c>
      <c r="E231" s="269">
        <v>38.883333333333326</v>
      </c>
      <c r="F231" s="269">
        <v>38.716666666666661</v>
      </c>
      <c r="G231" s="269">
        <v>38.433333333333323</v>
      </c>
      <c r="H231" s="269">
        <v>39.333333333333329</v>
      </c>
      <c r="I231" s="269">
        <v>39.616666666666674</v>
      </c>
      <c r="J231" s="269">
        <v>39.783333333333331</v>
      </c>
      <c r="K231" s="268">
        <v>39.450000000000003</v>
      </c>
      <c r="L231" s="268">
        <v>39</v>
      </c>
      <c r="M231" s="268">
        <v>6.4957000000000003</v>
      </c>
      <c r="N231" s="1"/>
      <c r="O231" s="1"/>
    </row>
    <row r="232" spans="1:15" ht="12.75" customHeight="1">
      <c r="A232" s="30">
        <v>222</v>
      </c>
      <c r="B232" s="278" t="s">
        <v>137</v>
      </c>
      <c r="C232" s="268">
        <v>324.95</v>
      </c>
      <c r="D232" s="269">
        <v>327.51666666666665</v>
      </c>
      <c r="E232" s="269">
        <v>321.73333333333329</v>
      </c>
      <c r="F232" s="269">
        <v>318.51666666666665</v>
      </c>
      <c r="G232" s="269">
        <v>312.73333333333329</v>
      </c>
      <c r="H232" s="269">
        <v>330.73333333333329</v>
      </c>
      <c r="I232" s="269">
        <v>336.51666666666659</v>
      </c>
      <c r="J232" s="269">
        <v>339.73333333333329</v>
      </c>
      <c r="K232" s="268">
        <v>333.3</v>
      </c>
      <c r="L232" s="268">
        <v>324.3</v>
      </c>
      <c r="M232" s="268">
        <v>155.52911</v>
      </c>
      <c r="N232" s="1"/>
      <c r="O232" s="1"/>
    </row>
    <row r="233" spans="1:15" ht="12.75" customHeight="1">
      <c r="A233" s="30">
        <v>223</v>
      </c>
      <c r="B233" s="278" t="s">
        <v>390</v>
      </c>
      <c r="C233" s="268">
        <v>112.15</v>
      </c>
      <c r="D233" s="269">
        <v>110.06666666666666</v>
      </c>
      <c r="E233" s="269">
        <v>105.38333333333333</v>
      </c>
      <c r="F233" s="269">
        <v>98.61666666666666</v>
      </c>
      <c r="G233" s="269">
        <v>93.933333333333323</v>
      </c>
      <c r="H233" s="269">
        <v>116.83333333333333</v>
      </c>
      <c r="I233" s="269">
        <v>121.51666666666667</v>
      </c>
      <c r="J233" s="269">
        <v>128.28333333333333</v>
      </c>
      <c r="K233" s="268">
        <v>114.75</v>
      </c>
      <c r="L233" s="268">
        <v>103.3</v>
      </c>
      <c r="M233" s="268">
        <v>130.92095</v>
      </c>
      <c r="N233" s="1"/>
      <c r="O233" s="1"/>
    </row>
    <row r="234" spans="1:15" ht="12.75" customHeight="1">
      <c r="A234" s="30">
        <v>224</v>
      </c>
      <c r="B234" s="278" t="s">
        <v>391</v>
      </c>
      <c r="C234" s="268">
        <v>250.25</v>
      </c>
      <c r="D234" s="269">
        <v>243.73333333333335</v>
      </c>
      <c r="E234" s="269">
        <v>232.7166666666667</v>
      </c>
      <c r="F234" s="269">
        <v>215.18333333333334</v>
      </c>
      <c r="G234" s="269">
        <v>204.16666666666669</v>
      </c>
      <c r="H234" s="269">
        <v>261.26666666666671</v>
      </c>
      <c r="I234" s="269">
        <v>272.28333333333336</v>
      </c>
      <c r="J234" s="269">
        <v>289.81666666666672</v>
      </c>
      <c r="K234" s="268">
        <v>254.75</v>
      </c>
      <c r="L234" s="268">
        <v>226.2</v>
      </c>
      <c r="M234" s="268">
        <v>248.57060000000001</v>
      </c>
      <c r="N234" s="1"/>
      <c r="O234" s="1"/>
    </row>
    <row r="235" spans="1:15" ht="12.75" customHeight="1">
      <c r="A235" s="30">
        <v>225</v>
      </c>
      <c r="B235" s="278" t="s">
        <v>123</v>
      </c>
      <c r="C235" s="268">
        <v>114.6</v>
      </c>
      <c r="D235" s="269">
        <v>114.5</v>
      </c>
      <c r="E235" s="269">
        <v>112.35</v>
      </c>
      <c r="F235" s="269">
        <v>110.1</v>
      </c>
      <c r="G235" s="269">
        <v>107.94999999999999</v>
      </c>
      <c r="H235" s="269">
        <v>116.75</v>
      </c>
      <c r="I235" s="269">
        <v>118.9</v>
      </c>
      <c r="J235" s="269">
        <v>121.15</v>
      </c>
      <c r="K235" s="268">
        <v>116.65</v>
      </c>
      <c r="L235" s="268">
        <v>112.25</v>
      </c>
      <c r="M235" s="268">
        <v>140.10831999999999</v>
      </c>
      <c r="N235" s="1"/>
      <c r="O235" s="1"/>
    </row>
    <row r="236" spans="1:15" ht="12.75" customHeight="1">
      <c r="A236" s="30">
        <v>226</v>
      </c>
      <c r="B236" s="278" t="s">
        <v>392</v>
      </c>
      <c r="C236" s="268">
        <v>72.5</v>
      </c>
      <c r="D236" s="269">
        <v>72.63333333333334</v>
      </c>
      <c r="E236" s="269">
        <v>70.966666666666683</v>
      </c>
      <c r="F236" s="269">
        <v>69.433333333333337</v>
      </c>
      <c r="G236" s="269">
        <v>67.76666666666668</v>
      </c>
      <c r="H236" s="269">
        <v>74.166666666666686</v>
      </c>
      <c r="I236" s="269">
        <v>75.833333333333343</v>
      </c>
      <c r="J236" s="269">
        <v>77.366666666666688</v>
      </c>
      <c r="K236" s="268">
        <v>74.3</v>
      </c>
      <c r="L236" s="268">
        <v>71.099999999999994</v>
      </c>
      <c r="M236" s="268">
        <v>54.868690000000001</v>
      </c>
      <c r="N236" s="1"/>
      <c r="O236" s="1"/>
    </row>
    <row r="237" spans="1:15" ht="12.75" customHeight="1">
      <c r="A237" s="30">
        <v>227</v>
      </c>
      <c r="B237" s="278" t="s">
        <v>263</v>
      </c>
      <c r="C237" s="268">
        <v>4341.3999999999996</v>
      </c>
      <c r="D237" s="269">
        <v>4358.1333333333323</v>
      </c>
      <c r="E237" s="269">
        <v>4291.3166666666648</v>
      </c>
      <c r="F237" s="269">
        <v>4241.2333333333327</v>
      </c>
      <c r="G237" s="269">
        <v>4174.4166666666652</v>
      </c>
      <c r="H237" s="269">
        <v>4408.2166666666644</v>
      </c>
      <c r="I237" s="269">
        <v>4475.0333333333319</v>
      </c>
      <c r="J237" s="269">
        <v>4525.1166666666641</v>
      </c>
      <c r="K237" s="268">
        <v>4424.95</v>
      </c>
      <c r="L237" s="268">
        <v>4308.05</v>
      </c>
      <c r="M237" s="268">
        <v>1.0482899999999999</v>
      </c>
      <c r="N237" s="1"/>
      <c r="O237" s="1"/>
    </row>
    <row r="238" spans="1:15" ht="12.75" customHeight="1">
      <c r="A238" s="30">
        <v>228</v>
      </c>
      <c r="B238" s="278" t="s">
        <v>393</v>
      </c>
      <c r="C238" s="268">
        <v>186.8</v>
      </c>
      <c r="D238" s="269">
        <v>186.95000000000002</v>
      </c>
      <c r="E238" s="269">
        <v>184.35000000000002</v>
      </c>
      <c r="F238" s="269">
        <v>181.9</v>
      </c>
      <c r="G238" s="269">
        <v>179.3</v>
      </c>
      <c r="H238" s="269">
        <v>189.40000000000003</v>
      </c>
      <c r="I238" s="269">
        <v>192</v>
      </c>
      <c r="J238" s="269">
        <v>194.45000000000005</v>
      </c>
      <c r="K238" s="268">
        <v>189.55</v>
      </c>
      <c r="L238" s="268">
        <v>184.5</v>
      </c>
      <c r="M238" s="268">
        <v>7.5821199999999997</v>
      </c>
      <c r="N238" s="1"/>
      <c r="O238" s="1"/>
    </row>
    <row r="239" spans="1:15" ht="12.75" customHeight="1">
      <c r="A239" s="30">
        <v>229</v>
      </c>
      <c r="B239" s="278" t="s">
        <v>394</v>
      </c>
      <c r="C239" s="268">
        <v>140.55000000000001</v>
      </c>
      <c r="D239" s="269">
        <v>141.03333333333333</v>
      </c>
      <c r="E239" s="269">
        <v>139.16666666666666</v>
      </c>
      <c r="F239" s="269">
        <v>137.78333333333333</v>
      </c>
      <c r="G239" s="269">
        <v>135.91666666666666</v>
      </c>
      <c r="H239" s="269">
        <v>142.41666666666666</v>
      </c>
      <c r="I239" s="269">
        <v>144.28333333333333</v>
      </c>
      <c r="J239" s="269">
        <v>145.66666666666666</v>
      </c>
      <c r="K239" s="268">
        <v>142.9</v>
      </c>
      <c r="L239" s="268">
        <v>139.65</v>
      </c>
      <c r="M239" s="268">
        <v>46.489109999999997</v>
      </c>
      <c r="N239" s="1"/>
      <c r="O239" s="1"/>
    </row>
    <row r="240" spans="1:15" ht="12.75" customHeight="1">
      <c r="A240" s="30">
        <v>230</v>
      </c>
      <c r="B240" s="278" t="s">
        <v>130</v>
      </c>
      <c r="C240" s="268">
        <v>324.95</v>
      </c>
      <c r="D240" s="269">
        <v>327.26666666666671</v>
      </c>
      <c r="E240" s="269">
        <v>321.53333333333342</v>
      </c>
      <c r="F240" s="269">
        <v>318.11666666666673</v>
      </c>
      <c r="G240" s="269">
        <v>312.38333333333344</v>
      </c>
      <c r="H240" s="269">
        <v>330.68333333333339</v>
      </c>
      <c r="I240" s="269">
        <v>336.41666666666663</v>
      </c>
      <c r="J240" s="269">
        <v>339.83333333333337</v>
      </c>
      <c r="K240" s="268">
        <v>333</v>
      </c>
      <c r="L240" s="268">
        <v>323.85000000000002</v>
      </c>
      <c r="M240" s="268">
        <v>80.684229999999999</v>
      </c>
      <c r="N240" s="1"/>
      <c r="O240" s="1"/>
    </row>
    <row r="241" spans="1:15" ht="12.75" customHeight="1">
      <c r="A241" s="30">
        <v>231</v>
      </c>
      <c r="B241" s="278" t="s">
        <v>135</v>
      </c>
      <c r="C241" s="268">
        <v>65.75</v>
      </c>
      <c r="D241" s="269">
        <v>65.899999999999991</v>
      </c>
      <c r="E241" s="269">
        <v>65.399999999999977</v>
      </c>
      <c r="F241" s="269">
        <v>65.049999999999983</v>
      </c>
      <c r="G241" s="269">
        <v>64.549999999999969</v>
      </c>
      <c r="H241" s="269">
        <v>66.249999999999986</v>
      </c>
      <c r="I241" s="269">
        <v>66.750000000000014</v>
      </c>
      <c r="J241" s="269">
        <v>67.099999999999994</v>
      </c>
      <c r="K241" s="268">
        <v>66.400000000000006</v>
      </c>
      <c r="L241" s="268">
        <v>65.55</v>
      </c>
      <c r="M241" s="268">
        <v>159.74880999999999</v>
      </c>
      <c r="N241" s="1"/>
      <c r="O241" s="1"/>
    </row>
    <row r="242" spans="1:15" ht="12.75" customHeight="1">
      <c r="A242" s="30">
        <v>232</v>
      </c>
      <c r="B242" s="278" t="s">
        <v>395</v>
      </c>
      <c r="C242" s="268">
        <v>16.95</v>
      </c>
      <c r="D242" s="269">
        <v>17.033333333333335</v>
      </c>
      <c r="E242" s="269">
        <v>16.81666666666667</v>
      </c>
      <c r="F242" s="269">
        <v>16.683333333333334</v>
      </c>
      <c r="G242" s="269">
        <v>16.466666666666669</v>
      </c>
      <c r="H242" s="269">
        <v>17.166666666666671</v>
      </c>
      <c r="I242" s="269">
        <v>17.383333333333333</v>
      </c>
      <c r="J242" s="269">
        <v>17.516666666666673</v>
      </c>
      <c r="K242" s="268">
        <v>17.25</v>
      </c>
      <c r="L242" s="268">
        <v>16.899999999999999</v>
      </c>
      <c r="M242" s="268">
        <v>28.057739999999999</v>
      </c>
      <c r="N242" s="1"/>
      <c r="O242" s="1"/>
    </row>
    <row r="243" spans="1:15" ht="12.75" customHeight="1">
      <c r="A243" s="30">
        <v>233</v>
      </c>
      <c r="B243" s="278" t="s">
        <v>136</v>
      </c>
      <c r="C243" s="268">
        <v>680.1</v>
      </c>
      <c r="D243" s="269">
        <v>676.56666666666672</v>
      </c>
      <c r="E243" s="269">
        <v>670.23333333333346</v>
      </c>
      <c r="F243" s="269">
        <v>660.36666666666679</v>
      </c>
      <c r="G243" s="269">
        <v>654.03333333333353</v>
      </c>
      <c r="H243" s="269">
        <v>686.43333333333339</v>
      </c>
      <c r="I243" s="269">
        <v>692.76666666666665</v>
      </c>
      <c r="J243" s="269">
        <v>702.63333333333333</v>
      </c>
      <c r="K243" s="268">
        <v>682.9</v>
      </c>
      <c r="L243" s="268">
        <v>666.7</v>
      </c>
      <c r="M243" s="268">
        <v>20.44821</v>
      </c>
      <c r="N243" s="1"/>
      <c r="O243" s="1"/>
    </row>
    <row r="244" spans="1:15" ht="12.75" customHeight="1">
      <c r="A244" s="30">
        <v>234</v>
      </c>
      <c r="B244" s="278" t="s">
        <v>791</v>
      </c>
      <c r="C244" s="268">
        <v>21.25</v>
      </c>
      <c r="D244" s="269">
        <v>21.366666666666664</v>
      </c>
      <c r="E244" s="269">
        <v>20.933333333333326</v>
      </c>
      <c r="F244" s="269">
        <v>20.616666666666664</v>
      </c>
      <c r="G244" s="269">
        <v>20.183333333333326</v>
      </c>
      <c r="H244" s="269">
        <v>21.683333333333326</v>
      </c>
      <c r="I244" s="269">
        <v>22.116666666666664</v>
      </c>
      <c r="J244" s="269">
        <v>22.433333333333326</v>
      </c>
      <c r="K244" s="268">
        <v>21.8</v>
      </c>
      <c r="L244" s="268">
        <v>21.05</v>
      </c>
      <c r="M244" s="268">
        <v>61.528889999999997</v>
      </c>
      <c r="N244" s="1"/>
      <c r="O244" s="1"/>
    </row>
    <row r="245" spans="1:15" ht="12.75" customHeight="1">
      <c r="A245" s="30">
        <v>235</v>
      </c>
      <c r="B245" s="278" t="s">
        <v>798</v>
      </c>
      <c r="C245" s="268">
        <v>1513.45</v>
      </c>
      <c r="D245" s="269">
        <v>1509.8499999999997</v>
      </c>
      <c r="E245" s="269">
        <v>1499.6999999999994</v>
      </c>
      <c r="F245" s="269">
        <v>1485.9499999999996</v>
      </c>
      <c r="G245" s="269">
        <v>1475.7999999999993</v>
      </c>
      <c r="H245" s="269">
        <v>1523.5999999999995</v>
      </c>
      <c r="I245" s="269">
        <v>1533.7499999999995</v>
      </c>
      <c r="J245" s="269">
        <v>1547.4999999999995</v>
      </c>
      <c r="K245" s="268">
        <v>1520</v>
      </c>
      <c r="L245" s="268">
        <v>1496.1</v>
      </c>
      <c r="M245" s="268">
        <v>0.13747999999999999</v>
      </c>
      <c r="N245" s="1"/>
      <c r="O245" s="1"/>
    </row>
    <row r="246" spans="1:15" ht="12.75" customHeight="1">
      <c r="A246" s="30">
        <v>236</v>
      </c>
      <c r="B246" s="278" t="s">
        <v>396</v>
      </c>
      <c r="C246" s="268">
        <v>138.44999999999999</v>
      </c>
      <c r="D246" s="269">
        <v>138.96666666666667</v>
      </c>
      <c r="E246" s="269">
        <v>136.53333333333333</v>
      </c>
      <c r="F246" s="269">
        <v>134.61666666666667</v>
      </c>
      <c r="G246" s="269">
        <v>132.18333333333334</v>
      </c>
      <c r="H246" s="269">
        <v>140.88333333333333</v>
      </c>
      <c r="I246" s="269">
        <v>143.31666666666666</v>
      </c>
      <c r="J246" s="269">
        <v>145.23333333333332</v>
      </c>
      <c r="K246" s="268">
        <v>141.4</v>
      </c>
      <c r="L246" s="268">
        <v>137.05000000000001</v>
      </c>
      <c r="M246" s="268">
        <v>1.3420000000000001</v>
      </c>
      <c r="N246" s="1"/>
      <c r="O246" s="1"/>
    </row>
    <row r="247" spans="1:15" ht="12.75" customHeight="1">
      <c r="A247" s="30">
        <v>237</v>
      </c>
      <c r="B247" s="278" t="s">
        <v>397</v>
      </c>
      <c r="C247" s="268">
        <v>311.64999999999998</v>
      </c>
      <c r="D247" s="269">
        <v>318.2</v>
      </c>
      <c r="E247" s="269">
        <v>301.59999999999997</v>
      </c>
      <c r="F247" s="269">
        <v>291.54999999999995</v>
      </c>
      <c r="G247" s="269">
        <v>274.94999999999993</v>
      </c>
      <c r="H247" s="269">
        <v>328.25</v>
      </c>
      <c r="I247" s="269">
        <v>344.85</v>
      </c>
      <c r="J247" s="269">
        <v>354.90000000000003</v>
      </c>
      <c r="K247" s="268">
        <v>334.8</v>
      </c>
      <c r="L247" s="268">
        <v>308.14999999999998</v>
      </c>
      <c r="M247" s="268">
        <v>2.2389899999999998</v>
      </c>
      <c r="N247" s="1"/>
      <c r="O247" s="1"/>
    </row>
    <row r="248" spans="1:15" ht="12.75" customHeight="1">
      <c r="A248" s="30">
        <v>238</v>
      </c>
      <c r="B248" s="278" t="s">
        <v>129</v>
      </c>
      <c r="C248" s="268">
        <v>424.45</v>
      </c>
      <c r="D248" s="269">
        <v>423.08333333333331</v>
      </c>
      <c r="E248" s="269">
        <v>418.76666666666665</v>
      </c>
      <c r="F248" s="269">
        <v>413.08333333333331</v>
      </c>
      <c r="G248" s="269">
        <v>408.76666666666665</v>
      </c>
      <c r="H248" s="269">
        <v>428.76666666666665</v>
      </c>
      <c r="I248" s="269">
        <v>433.08333333333337</v>
      </c>
      <c r="J248" s="269">
        <v>438.76666666666665</v>
      </c>
      <c r="K248" s="268">
        <v>427.4</v>
      </c>
      <c r="L248" s="268">
        <v>417.4</v>
      </c>
      <c r="M248" s="268">
        <v>26.486609999999999</v>
      </c>
      <c r="N248" s="1"/>
      <c r="O248" s="1"/>
    </row>
    <row r="249" spans="1:15" ht="12.75" customHeight="1">
      <c r="A249" s="30">
        <v>239</v>
      </c>
      <c r="B249" s="278" t="s">
        <v>133</v>
      </c>
      <c r="C249" s="268">
        <v>183.25</v>
      </c>
      <c r="D249" s="269">
        <v>184.9</v>
      </c>
      <c r="E249" s="269">
        <v>180.85000000000002</v>
      </c>
      <c r="F249" s="269">
        <v>178.45000000000002</v>
      </c>
      <c r="G249" s="269">
        <v>174.40000000000003</v>
      </c>
      <c r="H249" s="269">
        <v>187.3</v>
      </c>
      <c r="I249" s="269">
        <v>191.35000000000002</v>
      </c>
      <c r="J249" s="269">
        <v>193.75</v>
      </c>
      <c r="K249" s="268">
        <v>188.95</v>
      </c>
      <c r="L249" s="268">
        <v>182.5</v>
      </c>
      <c r="M249" s="268">
        <v>18.518419999999999</v>
      </c>
      <c r="N249" s="1"/>
      <c r="O249" s="1"/>
    </row>
    <row r="250" spans="1:15" ht="12.75" customHeight="1">
      <c r="A250" s="30">
        <v>240</v>
      </c>
      <c r="B250" s="278" t="s">
        <v>132</v>
      </c>
      <c r="C250" s="268">
        <v>1140.9000000000001</v>
      </c>
      <c r="D250" s="269">
        <v>1144.6333333333334</v>
      </c>
      <c r="E250" s="269">
        <v>1129.2666666666669</v>
      </c>
      <c r="F250" s="269">
        <v>1117.6333333333334</v>
      </c>
      <c r="G250" s="269">
        <v>1102.2666666666669</v>
      </c>
      <c r="H250" s="269">
        <v>1156.2666666666669</v>
      </c>
      <c r="I250" s="269">
        <v>1171.6333333333332</v>
      </c>
      <c r="J250" s="269">
        <v>1183.2666666666669</v>
      </c>
      <c r="K250" s="268">
        <v>1160</v>
      </c>
      <c r="L250" s="268">
        <v>1133</v>
      </c>
      <c r="M250" s="268">
        <v>48.985280000000003</v>
      </c>
      <c r="N250" s="1"/>
      <c r="O250" s="1"/>
    </row>
    <row r="251" spans="1:15" ht="12.75" customHeight="1">
      <c r="A251" s="30">
        <v>241</v>
      </c>
      <c r="B251" s="278" t="s">
        <v>398</v>
      </c>
      <c r="C251" s="268">
        <v>14.35</v>
      </c>
      <c r="D251" s="269">
        <v>14.316666666666668</v>
      </c>
      <c r="E251" s="269">
        <v>14.033333333333337</v>
      </c>
      <c r="F251" s="269">
        <v>13.716666666666669</v>
      </c>
      <c r="G251" s="269">
        <v>13.433333333333337</v>
      </c>
      <c r="H251" s="269">
        <v>14.633333333333336</v>
      </c>
      <c r="I251" s="269">
        <v>14.916666666666668</v>
      </c>
      <c r="J251" s="269">
        <v>15.233333333333336</v>
      </c>
      <c r="K251" s="268">
        <v>14.6</v>
      </c>
      <c r="L251" s="268">
        <v>14</v>
      </c>
      <c r="M251" s="268">
        <v>18.20365</v>
      </c>
      <c r="N251" s="1"/>
      <c r="O251" s="1"/>
    </row>
    <row r="252" spans="1:15" ht="12.75" customHeight="1">
      <c r="A252" s="30">
        <v>242</v>
      </c>
      <c r="B252" s="278" t="s">
        <v>164</v>
      </c>
      <c r="C252" s="268">
        <v>3879.25</v>
      </c>
      <c r="D252" s="269">
        <v>3870.1</v>
      </c>
      <c r="E252" s="269">
        <v>3820.2</v>
      </c>
      <c r="F252" s="269">
        <v>3761.15</v>
      </c>
      <c r="G252" s="269">
        <v>3711.25</v>
      </c>
      <c r="H252" s="269">
        <v>3929.1499999999996</v>
      </c>
      <c r="I252" s="269">
        <v>3979.05</v>
      </c>
      <c r="J252" s="269">
        <v>4038.0999999999995</v>
      </c>
      <c r="K252" s="268">
        <v>3920</v>
      </c>
      <c r="L252" s="268">
        <v>3811.05</v>
      </c>
      <c r="M252" s="268">
        <v>2.8002199999999999</v>
      </c>
      <c r="N252" s="1"/>
      <c r="O252" s="1"/>
    </row>
    <row r="253" spans="1:15" ht="12.75" customHeight="1">
      <c r="A253" s="30">
        <v>243</v>
      </c>
      <c r="B253" s="278" t="s">
        <v>134</v>
      </c>
      <c r="C253" s="268">
        <v>1394.7</v>
      </c>
      <c r="D253" s="269">
        <v>1392.5166666666667</v>
      </c>
      <c r="E253" s="269">
        <v>1379.1833333333334</v>
      </c>
      <c r="F253" s="269">
        <v>1363.6666666666667</v>
      </c>
      <c r="G253" s="269">
        <v>1350.3333333333335</v>
      </c>
      <c r="H253" s="269">
        <v>1408.0333333333333</v>
      </c>
      <c r="I253" s="269">
        <v>1421.3666666666668</v>
      </c>
      <c r="J253" s="269">
        <v>1436.8833333333332</v>
      </c>
      <c r="K253" s="268">
        <v>1405.85</v>
      </c>
      <c r="L253" s="268">
        <v>1377</v>
      </c>
      <c r="M253" s="268">
        <v>70.220979999999997</v>
      </c>
      <c r="N253" s="1"/>
      <c r="O253" s="1"/>
    </row>
    <row r="254" spans="1:15" ht="12.75" customHeight="1">
      <c r="A254" s="30">
        <v>244</v>
      </c>
      <c r="B254" s="278" t="s">
        <v>399</v>
      </c>
      <c r="C254" s="268">
        <v>496.4</v>
      </c>
      <c r="D254" s="269">
        <v>492.8</v>
      </c>
      <c r="E254" s="269">
        <v>486.35</v>
      </c>
      <c r="F254" s="269">
        <v>476.3</v>
      </c>
      <c r="G254" s="269">
        <v>469.85</v>
      </c>
      <c r="H254" s="269">
        <v>502.85</v>
      </c>
      <c r="I254" s="269">
        <v>509.29999999999995</v>
      </c>
      <c r="J254" s="269">
        <v>519.35</v>
      </c>
      <c r="K254" s="268">
        <v>499.25</v>
      </c>
      <c r="L254" s="268">
        <v>482.75</v>
      </c>
      <c r="M254" s="268">
        <v>3.0105200000000001</v>
      </c>
      <c r="N254" s="1"/>
      <c r="O254" s="1"/>
    </row>
    <row r="255" spans="1:15" ht="12.75" customHeight="1">
      <c r="A255" s="30">
        <v>245</v>
      </c>
      <c r="B255" s="278" t="s">
        <v>400</v>
      </c>
      <c r="C255" s="268">
        <v>535.25</v>
      </c>
      <c r="D255" s="269">
        <v>535.2166666666667</v>
      </c>
      <c r="E255" s="269">
        <v>528.53333333333342</v>
      </c>
      <c r="F255" s="269">
        <v>521.81666666666672</v>
      </c>
      <c r="G255" s="269">
        <v>515.13333333333344</v>
      </c>
      <c r="H255" s="269">
        <v>541.93333333333339</v>
      </c>
      <c r="I255" s="269">
        <v>548.61666666666679</v>
      </c>
      <c r="J255" s="269">
        <v>555.33333333333337</v>
      </c>
      <c r="K255" s="268">
        <v>541.9</v>
      </c>
      <c r="L255" s="268">
        <v>528.5</v>
      </c>
      <c r="M255" s="268">
        <v>2.6560000000000001</v>
      </c>
      <c r="N255" s="1"/>
      <c r="O255" s="1"/>
    </row>
    <row r="256" spans="1:15" ht="12.75" customHeight="1">
      <c r="A256" s="30">
        <v>246</v>
      </c>
      <c r="B256" s="278" t="s">
        <v>131</v>
      </c>
      <c r="C256" s="268">
        <v>1819.7</v>
      </c>
      <c r="D256" s="269">
        <v>1827.5666666666666</v>
      </c>
      <c r="E256" s="269">
        <v>1803.1333333333332</v>
      </c>
      <c r="F256" s="269">
        <v>1786.5666666666666</v>
      </c>
      <c r="G256" s="269">
        <v>1762.1333333333332</v>
      </c>
      <c r="H256" s="269">
        <v>1844.1333333333332</v>
      </c>
      <c r="I256" s="269">
        <v>1868.5666666666666</v>
      </c>
      <c r="J256" s="269">
        <v>1885.1333333333332</v>
      </c>
      <c r="K256" s="268">
        <v>1852</v>
      </c>
      <c r="L256" s="268">
        <v>1811</v>
      </c>
      <c r="M256" s="268">
        <v>4.1886299999999999</v>
      </c>
      <c r="N256" s="1"/>
      <c r="O256" s="1"/>
    </row>
    <row r="257" spans="1:15" ht="12.75" customHeight="1">
      <c r="A257" s="30">
        <v>247</v>
      </c>
      <c r="B257" s="278" t="s">
        <v>264</v>
      </c>
      <c r="C257" s="268">
        <v>895.6</v>
      </c>
      <c r="D257" s="269">
        <v>898.7166666666667</v>
      </c>
      <c r="E257" s="269">
        <v>879.73333333333335</v>
      </c>
      <c r="F257" s="269">
        <v>863.86666666666667</v>
      </c>
      <c r="G257" s="269">
        <v>844.88333333333333</v>
      </c>
      <c r="H257" s="269">
        <v>914.58333333333337</v>
      </c>
      <c r="I257" s="269">
        <v>933.56666666666672</v>
      </c>
      <c r="J257" s="269">
        <v>949.43333333333339</v>
      </c>
      <c r="K257" s="268">
        <v>917.7</v>
      </c>
      <c r="L257" s="268">
        <v>882.85</v>
      </c>
      <c r="M257" s="268">
        <v>3.9681299999999999</v>
      </c>
      <c r="N257" s="1"/>
      <c r="O257" s="1"/>
    </row>
    <row r="258" spans="1:15" ht="12.75" customHeight="1">
      <c r="A258" s="30">
        <v>248</v>
      </c>
      <c r="B258" s="278" t="s">
        <v>401</v>
      </c>
      <c r="C258" s="268">
        <v>1890.85</v>
      </c>
      <c r="D258" s="269">
        <v>1902.7666666666667</v>
      </c>
      <c r="E258" s="269">
        <v>1873.0833333333333</v>
      </c>
      <c r="F258" s="269">
        <v>1855.3166666666666</v>
      </c>
      <c r="G258" s="269">
        <v>1825.6333333333332</v>
      </c>
      <c r="H258" s="269">
        <v>1920.5333333333333</v>
      </c>
      <c r="I258" s="269">
        <v>1950.2166666666667</v>
      </c>
      <c r="J258" s="269">
        <v>1967.9833333333333</v>
      </c>
      <c r="K258" s="268">
        <v>1932.45</v>
      </c>
      <c r="L258" s="268">
        <v>1885</v>
      </c>
      <c r="M258" s="268">
        <v>0.58606999999999998</v>
      </c>
      <c r="N258" s="1"/>
      <c r="O258" s="1"/>
    </row>
    <row r="259" spans="1:15" ht="12.75" customHeight="1">
      <c r="A259" s="30">
        <v>249</v>
      </c>
      <c r="B259" s="278" t="s">
        <v>402</v>
      </c>
      <c r="C259" s="268">
        <v>2516.5</v>
      </c>
      <c r="D259" s="269">
        <v>2514.35</v>
      </c>
      <c r="E259" s="269">
        <v>2453.4499999999998</v>
      </c>
      <c r="F259" s="269">
        <v>2390.4</v>
      </c>
      <c r="G259" s="269">
        <v>2329.5</v>
      </c>
      <c r="H259" s="269">
        <v>2577.3999999999996</v>
      </c>
      <c r="I259" s="269">
        <v>2638.3</v>
      </c>
      <c r="J259" s="269">
        <v>2701.3499999999995</v>
      </c>
      <c r="K259" s="268">
        <v>2575.25</v>
      </c>
      <c r="L259" s="268">
        <v>2451.3000000000002</v>
      </c>
      <c r="M259" s="268">
        <v>0.87292999999999998</v>
      </c>
      <c r="N259" s="1"/>
      <c r="O259" s="1"/>
    </row>
    <row r="260" spans="1:15" ht="12.75" customHeight="1">
      <c r="A260" s="30">
        <v>250</v>
      </c>
      <c r="B260" s="278" t="s">
        <v>403</v>
      </c>
      <c r="C260" s="268">
        <v>565.95000000000005</v>
      </c>
      <c r="D260" s="269">
        <v>564.88333333333333</v>
      </c>
      <c r="E260" s="269">
        <v>557.31666666666661</v>
      </c>
      <c r="F260" s="269">
        <v>548.68333333333328</v>
      </c>
      <c r="G260" s="269">
        <v>541.11666666666656</v>
      </c>
      <c r="H260" s="269">
        <v>573.51666666666665</v>
      </c>
      <c r="I260" s="269">
        <v>581.08333333333348</v>
      </c>
      <c r="J260" s="269">
        <v>589.7166666666667</v>
      </c>
      <c r="K260" s="268">
        <v>572.45000000000005</v>
      </c>
      <c r="L260" s="268">
        <v>556.25</v>
      </c>
      <c r="M260" s="268">
        <v>2.8702899999999998</v>
      </c>
      <c r="N260" s="1"/>
      <c r="O260" s="1"/>
    </row>
    <row r="261" spans="1:15" ht="12.75" customHeight="1">
      <c r="A261" s="30">
        <v>251</v>
      </c>
      <c r="B261" s="278" t="s">
        <v>404</v>
      </c>
      <c r="C261" s="268">
        <v>354.3</v>
      </c>
      <c r="D261" s="269">
        <v>358.06666666666666</v>
      </c>
      <c r="E261" s="269">
        <v>348.2833333333333</v>
      </c>
      <c r="F261" s="269">
        <v>342.26666666666665</v>
      </c>
      <c r="G261" s="269">
        <v>332.48333333333329</v>
      </c>
      <c r="H261" s="269">
        <v>364.08333333333331</v>
      </c>
      <c r="I261" s="269">
        <v>373.86666666666673</v>
      </c>
      <c r="J261" s="269">
        <v>379.88333333333333</v>
      </c>
      <c r="K261" s="268">
        <v>367.85</v>
      </c>
      <c r="L261" s="268">
        <v>352.05</v>
      </c>
      <c r="M261" s="268">
        <v>13.23208</v>
      </c>
      <c r="N261" s="1"/>
      <c r="O261" s="1"/>
    </row>
    <row r="262" spans="1:15" ht="12.75" customHeight="1">
      <c r="A262" s="30">
        <v>252</v>
      </c>
      <c r="B262" s="278" t="s">
        <v>405</v>
      </c>
      <c r="C262" s="268">
        <v>73.900000000000006</v>
      </c>
      <c r="D262" s="269">
        <v>74.36666666666666</v>
      </c>
      <c r="E262" s="269">
        <v>72.633333333333326</v>
      </c>
      <c r="F262" s="269">
        <v>71.36666666666666</v>
      </c>
      <c r="G262" s="269">
        <v>69.633333333333326</v>
      </c>
      <c r="H262" s="269">
        <v>75.633333333333326</v>
      </c>
      <c r="I262" s="269">
        <v>77.366666666666646</v>
      </c>
      <c r="J262" s="269">
        <v>78.633333333333326</v>
      </c>
      <c r="K262" s="268">
        <v>76.099999999999994</v>
      </c>
      <c r="L262" s="268">
        <v>73.099999999999994</v>
      </c>
      <c r="M262" s="268">
        <v>16.970210000000002</v>
      </c>
      <c r="N262" s="1"/>
      <c r="O262" s="1"/>
    </row>
    <row r="263" spans="1:15" ht="12.75" customHeight="1">
      <c r="A263" s="30">
        <v>253</v>
      </c>
      <c r="B263" s="278" t="s">
        <v>265</v>
      </c>
      <c r="C263" s="268">
        <v>292.05</v>
      </c>
      <c r="D263" s="269">
        <v>294.28333333333336</v>
      </c>
      <c r="E263" s="269">
        <v>287.86666666666673</v>
      </c>
      <c r="F263" s="269">
        <v>283.68333333333339</v>
      </c>
      <c r="G263" s="269">
        <v>277.26666666666677</v>
      </c>
      <c r="H263" s="269">
        <v>298.4666666666667</v>
      </c>
      <c r="I263" s="269">
        <v>304.88333333333333</v>
      </c>
      <c r="J263" s="269">
        <v>309.06666666666666</v>
      </c>
      <c r="K263" s="268">
        <v>300.7</v>
      </c>
      <c r="L263" s="268">
        <v>290.10000000000002</v>
      </c>
      <c r="M263" s="268">
        <v>8.3788999999999998</v>
      </c>
      <c r="N263" s="1"/>
      <c r="O263" s="1"/>
    </row>
    <row r="264" spans="1:15" ht="12.75" customHeight="1">
      <c r="A264" s="30">
        <v>254</v>
      </c>
      <c r="B264" s="278" t="s">
        <v>139</v>
      </c>
      <c r="C264" s="268">
        <v>616.5</v>
      </c>
      <c r="D264" s="269">
        <v>621.33333333333337</v>
      </c>
      <c r="E264" s="269">
        <v>610.16666666666674</v>
      </c>
      <c r="F264" s="269">
        <v>603.83333333333337</v>
      </c>
      <c r="G264" s="269">
        <v>592.66666666666674</v>
      </c>
      <c r="H264" s="269">
        <v>627.66666666666674</v>
      </c>
      <c r="I264" s="269">
        <v>638.83333333333348</v>
      </c>
      <c r="J264" s="269">
        <v>645.16666666666674</v>
      </c>
      <c r="K264" s="268">
        <v>632.5</v>
      </c>
      <c r="L264" s="268">
        <v>615</v>
      </c>
      <c r="M264" s="268">
        <v>21.641860000000001</v>
      </c>
      <c r="N264" s="1"/>
      <c r="O264" s="1"/>
    </row>
    <row r="265" spans="1:15" ht="12.75" customHeight="1">
      <c r="A265" s="30">
        <v>255</v>
      </c>
      <c r="B265" s="278" t="s">
        <v>406</v>
      </c>
      <c r="C265" s="268">
        <v>112.25</v>
      </c>
      <c r="D265" s="269">
        <v>112.39999999999999</v>
      </c>
      <c r="E265" s="269">
        <v>110.84999999999998</v>
      </c>
      <c r="F265" s="269">
        <v>109.44999999999999</v>
      </c>
      <c r="G265" s="269">
        <v>107.89999999999998</v>
      </c>
      <c r="H265" s="269">
        <v>113.79999999999998</v>
      </c>
      <c r="I265" s="269">
        <v>115.35</v>
      </c>
      <c r="J265" s="269">
        <v>116.74999999999999</v>
      </c>
      <c r="K265" s="268">
        <v>113.95</v>
      </c>
      <c r="L265" s="268">
        <v>111</v>
      </c>
      <c r="M265" s="268">
        <v>6.0952700000000002</v>
      </c>
      <c r="N265" s="1"/>
      <c r="O265" s="1"/>
    </row>
    <row r="266" spans="1:15" ht="12.75" customHeight="1">
      <c r="A266" s="30">
        <v>256</v>
      </c>
      <c r="B266" s="278" t="s">
        <v>407</v>
      </c>
      <c r="C266" s="268">
        <v>122.25</v>
      </c>
      <c r="D266" s="269">
        <v>123.66666666666667</v>
      </c>
      <c r="E266" s="269">
        <v>120.38333333333334</v>
      </c>
      <c r="F266" s="269">
        <v>118.51666666666667</v>
      </c>
      <c r="G266" s="269">
        <v>115.23333333333333</v>
      </c>
      <c r="H266" s="269">
        <v>125.53333333333335</v>
      </c>
      <c r="I266" s="269">
        <v>128.81666666666666</v>
      </c>
      <c r="J266" s="269">
        <v>130.68333333333334</v>
      </c>
      <c r="K266" s="268">
        <v>126.95</v>
      </c>
      <c r="L266" s="268">
        <v>121.8</v>
      </c>
      <c r="M266" s="268">
        <v>5.8295700000000004</v>
      </c>
      <c r="N266" s="1"/>
      <c r="O266" s="1"/>
    </row>
    <row r="267" spans="1:15" ht="12.75" customHeight="1">
      <c r="A267" s="30">
        <v>257</v>
      </c>
      <c r="B267" s="278" t="s">
        <v>138</v>
      </c>
      <c r="C267" s="268">
        <v>403.75</v>
      </c>
      <c r="D267" s="269">
        <v>400.09999999999997</v>
      </c>
      <c r="E267" s="269">
        <v>394.94999999999993</v>
      </c>
      <c r="F267" s="269">
        <v>386.15</v>
      </c>
      <c r="G267" s="269">
        <v>380.99999999999994</v>
      </c>
      <c r="H267" s="269">
        <v>408.89999999999992</v>
      </c>
      <c r="I267" s="269">
        <v>414.0499999999999</v>
      </c>
      <c r="J267" s="269">
        <v>422.84999999999991</v>
      </c>
      <c r="K267" s="268">
        <v>405.25</v>
      </c>
      <c r="L267" s="268">
        <v>391.3</v>
      </c>
      <c r="M267" s="268">
        <v>79.256979999999999</v>
      </c>
      <c r="N267" s="1"/>
      <c r="O267" s="1"/>
    </row>
    <row r="268" spans="1:15" ht="12.75" customHeight="1">
      <c r="A268" s="30">
        <v>258</v>
      </c>
      <c r="B268" s="278" t="s">
        <v>140</v>
      </c>
      <c r="C268" s="268">
        <v>603.4</v>
      </c>
      <c r="D268" s="269">
        <v>605.63333333333333</v>
      </c>
      <c r="E268" s="269">
        <v>596.06666666666661</v>
      </c>
      <c r="F268" s="269">
        <v>588.73333333333323</v>
      </c>
      <c r="G268" s="269">
        <v>579.16666666666652</v>
      </c>
      <c r="H268" s="269">
        <v>612.9666666666667</v>
      </c>
      <c r="I268" s="269">
        <v>622.53333333333353</v>
      </c>
      <c r="J268" s="269">
        <v>629.86666666666679</v>
      </c>
      <c r="K268" s="268">
        <v>615.20000000000005</v>
      </c>
      <c r="L268" s="268">
        <v>598.29999999999995</v>
      </c>
      <c r="M268" s="268">
        <v>25.96978</v>
      </c>
      <c r="N268" s="1"/>
      <c r="O268" s="1"/>
    </row>
    <row r="269" spans="1:15" ht="12.75" customHeight="1">
      <c r="A269" s="30">
        <v>259</v>
      </c>
      <c r="B269" s="278" t="s">
        <v>799</v>
      </c>
      <c r="C269" s="268">
        <v>509.1</v>
      </c>
      <c r="D269" s="269">
        <v>504.0333333333333</v>
      </c>
      <c r="E269" s="269">
        <v>497.06666666666661</v>
      </c>
      <c r="F269" s="269">
        <v>485.0333333333333</v>
      </c>
      <c r="G269" s="269">
        <v>478.06666666666661</v>
      </c>
      <c r="H269" s="269">
        <v>516.06666666666661</v>
      </c>
      <c r="I269" s="269">
        <v>523.0333333333333</v>
      </c>
      <c r="J269" s="269">
        <v>535.06666666666661</v>
      </c>
      <c r="K269" s="268">
        <v>511</v>
      </c>
      <c r="L269" s="268">
        <v>492</v>
      </c>
      <c r="M269" s="268">
        <v>4.4166999999999996</v>
      </c>
      <c r="N269" s="1"/>
      <c r="O269" s="1"/>
    </row>
    <row r="270" spans="1:15" ht="12.75" customHeight="1">
      <c r="A270" s="30">
        <v>260</v>
      </c>
      <c r="B270" s="278" t="s">
        <v>800</v>
      </c>
      <c r="C270" s="268">
        <v>325.14999999999998</v>
      </c>
      <c r="D270" s="269">
        <v>326.68333333333334</v>
      </c>
      <c r="E270" s="269">
        <v>321.4666666666667</v>
      </c>
      <c r="F270" s="269">
        <v>317.78333333333336</v>
      </c>
      <c r="G270" s="269">
        <v>312.56666666666672</v>
      </c>
      <c r="H270" s="269">
        <v>330.36666666666667</v>
      </c>
      <c r="I270" s="269">
        <v>335.58333333333326</v>
      </c>
      <c r="J270" s="269">
        <v>339.26666666666665</v>
      </c>
      <c r="K270" s="268">
        <v>331.9</v>
      </c>
      <c r="L270" s="268">
        <v>323</v>
      </c>
      <c r="M270" s="268">
        <v>0.73133000000000004</v>
      </c>
      <c r="N270" s="1"/>
      <c r="O270" s="1"/>
    </row>
    <row r="271" spans="1:15" ht="12.75" customHeight="1">
      <c r="A271" s="30">
        <v>261</v>
      </c>
      <c r="B271" s="278" t="s">
        <v>408</v>
      </c>
      <c r="C271" s="268">
        <v>539.9</v>
      </c>
      <c r="D271" s="269">
        <v>541.70000000000005</v>
      </c>
      <c r="E271" s="269">
        <v>534.40000000000009</v>
      </c>
      <c r="F271" s="269">
        <v>528.90000000000009</v>
      </c>
      <c r="G271" s="269">
        <v>521.60000000000014</v>
      </c>
      <c r="H271" s="269">
        <v>547.20000000000005</v>
      </c>
      <c r="I271" s="269">
        <v>554.5</v>
      </c>
      <c r="J271" s="269">
        <v>560</v>
      </c>
      <c r="K271" s="268">
        <v>549</v>
      </c>
      <c r="L271" s="268">
        <v>536.20000000000005</v>
      </c>
      <c r="M271" s="268">
        <v>1.2147399999999999</v>
      </c>
      <c r="N271" s="1"/>
      <c r="O271" s="1"/>
    </row>
    <row r="272" spans="1:15" ht="12.75" customHeight="1">
      <c r="A272" s="30">
        <v>262</v>
      </c>
      <c r="B272" s="278" t="s">
        <v>409</v>
      </c>
      <c r="C272" s="268">
        <v>182.7</v>
      </c>
      <c r="D272" s="269">
        <v>180.9</v>
      </c>
      <c r="E272" s="269">
        <v>177.4</v>
      </c>
      <c r="F272" s="269">
        <v>172.1</v>
      </c>
      <c r="G272" s="269">
        <v>168.6</v>
      </c>
      <c r="H272" s="269">
        <v>186.20000000000002</v>
      </c>
      <c r="I272" s="269">
        <v>189.70000000000002</v>
      </c>
      <c r="J272" s="269">
        <v>195.00000000000003</v>
      </c>
      <c r="K272" s="268">
        <v>184.4</v>
      </c>
      <c r="L272" s="268">
        <v>175.6</v>
      </c>
      <c r="M272" s="268">
        <v>3.84415</v>
      </c>
      <c r="N272" s="1"/>
      <c r="O272" s="1"/>
    </row>
    <row r="273" spans="1:15" ht="12.75" customHeight="1">
      <c r="A273" s="30">
        <v>263</v>
      </c>
      <c r="B273" s="278" t="s">
        <v>410</v>
      </c>
      <c r="C273" s="268">
        <v>533.9</v>
      </c>
      <c r="D273" s="269">
        <v>528.75</v>
      </c>
      <c r="E273" s="269">
        <v>515.15</v>
      </c>
      <c r="F273" s="269">
        <v>496.4</v>
      </c>
      <c r="G273" s="269">
        <v>482.79999999999995</v>
      </c>
      <c r="H273" s="269">
        <v>547.5</v>
      </c>
      <c r="I273" s="269">
        <v>561.09999999999991</v>
      </c>
      <c r="J273" s="269">
        <v>579.85</v>
      </c>
      <c r="K273" s="268">
        <v>542.35</v>
      </c>
      <c r="L273" s="268">
        <v>510</v>
      </c>
      <c r="M273" s="268">
        <v>1.1410800000000001</v>
      </c>
      <c r="N273" s="1"/>
      <c r="O273" s="1"/>
    </row>
    <row r="274" spans="1:15" ht="12.75" customHeight="1">
      <c r="A274" s="30">
        <v>264</v>
      </c>
      <c r="B274" s="278" t="s">
        <v>411</v>
      </c>
      <c r="C274" s="268">
        <v>1409.55</v>
      </c>
      <c r="D274" s="269">
        <v>1413.8500000000001</v>
      </c>
      <c r="E274" s="269">
        <v>1382.7500000000002</v>
      </c>
      <c r="F274" s="269">
        <v>1355.95</v>
      </c>
      <c r="G274" s="269">
        <v>1324.8500000000001</v>
      </c>
      <c r="H274" s="269">
        <v>1440.6500000000003</v>
      </c>
      <c r="I274" s="269">
        <v>1471.7500000000002</v>
      </c>
      <c r="J274" s="269">
        <v>1498.5500000000004</v>
      </c>
      <c r="K274" s="268">
        <v>1444.95</v>
      </c>
      <c r="L274" s="268">
        <v>1387.05</v>
      </c>
      <c r="M274" s="268">
        <v>1.3728100000000001</v>
      </c>
      <c r="N274" s="1"/>
      <c r="O274" s="1"/>
    </row>
    <row r="275" spans="1:15" ht="12.75" customHeight="1">
      <c r="A275" s="30">
        <v>265</v>
      </c>
      <c r="B275" s="278" t="s">
        <v>412</v>
      </c>
      <c r="C275" s="268">
        <v>228.2</v>
      </c>
      <c r="D275" s="269">
        <v>228.70000000000002</v>
      </c>
      <c r="E275" s="269">
        <v>225.90000000000003</v>
      </c>
      <c r="F275" s="269">
        <v>223.60000000000002</v>
      </c>
      <c r="G275" s="269">
        <v>220.80000000000004</v>
      </c>
      <c r="H275" s="269">
        <v>231.00000000000003</v>
      </c>
      <c r="I275" s="269">
        <v>233.80000000000004</v>
      </c>
      <c r="J275" s="269">
        <v>236.10000000000002</v>
      </c>
      <c r="K275" s="268">
        <v>231.5</v>
      </c>
      <c r="L275" s="268">
        <v>226.4</v>
      </c>
      <c r="M275" s="268">
        <v>3.3898700000000002</v>
      </c>
      <c r="N275" s="1"/>
      <c r="O275" s="1"/>
    </row>
    <row r="276" spans="1:15" ht="12.75" customHeight="1">
      <c r="A276" s="30">
        <v>266</v>
      </c>
      <c r="B276" s="278" t="s">
        <v>413</v>
      </c>
      <c r="C276" s="268">
        <v>645.4</v>
      </c>
      <c r="D276" s="269">
        <v>648.55000000000007</v>
      </c>
      <c r="E276" s="269">
        <v>637.10000000000014</v>
      </c>
      <c r="F276" s="269">
        <v>628.80000000000007</v>
      </c>
      <c r="G276" s="269">
        <v>617.35000000000014</v>
      </c>
      <c r="H276" s="269">
        <v>656.85000000000014</v>
      </c>
      <c r="I276" s="269">
        <v>668.30000000000018</v>
      </c>
      <c r="J276" s="269">
        <v>676.60000000000014</v>
      </c>
      <c r="K276" s="268">
        <v>660</v>
      </c>
      <c r="L276" s="268">
        <v>640.25</v>
      </c>
      <c r="M276" s="268">
        <v>19.369900000000001</v>
      </c>
      <c r="N276" s="1"/>
      <c r="O276" s="1"/>
    </row>
    <row r="277" spans="1:15" ht="12.75" customHeight="1">
      <c r="A277" s="30">
        <v>267</v>
      </c>
      <c r="B277" s="278" t="s">
        <v>414</v>
      </c>
      <c r="C277" s="268">
        <v>369.75</v>
      </c>
      <c r="D277" s="269">
        <v>363.43333333333334</v>
      </c>
      <c r="E277" s="269">
        <v>353.36666666666667</v>
      </c>
      <c r="F277" s="269">
        <v>336.98333333333335</v>
      </c>
      <c r="G277" s="269">
        <v>326.91666666666669</v>
      </c>
      <c r="H277" s="269">
        <v>379.81666666666666</v>
      </c>
      <c r="I277" s="269">
        <v>389.88333333333338</v>
      </c>
      <c r="J277" s="269">
        <v>406.26666666666665</v>
      </c>
      <c r="K277" s="268">
        <v>373.5</v>
      </c>
      <c r="L277" s="268">
        <v>347.05</v>
      </c>
      <c r="M277" s="268">
        <v>9.7528600000000001</v>
      </c>
      <c r="N277" s="1"/>
      <c r="O277" s="1"/>
    </row>
    <row r="278" spans="1:15" ht="12.75" customHeight="1">
      <c r="A278" s="30">
        <v>268</v>
      </c>
      <c r="B278" s="278" t="s">
        <v>415</v>
      </c>
      <c r="C278" s="268">
        <v>1203.7</v>
      </c>
      <c r="D278" s="269">
        <v>1207.3166666666666</v>
      </c>
      <c r="E278" s="269">
        <v>1190.6333333333332</v>
      </c>
      <c r="F278" s="269">
        <v>1177.5666666666666</v>
      </c>
      <c r="G278" s="269">
        <v>1160.8833333333332</v>
      </c>
      <c r="H278" s="269">
        <v>1220.3833333333332</v>
      </c>
      <c r="I278" s="269">
        <v>1237.0666666666666</v>
      </c>
      <c r="J278" s="269">
        <v>1250.1333333333332</v>
      </c>
      <c r="K278" s="268">
        <v>1224</v>
      </c>
      <c r="L278" s="268">
        <v>1194.25</v>
      </c>
      <c r="M278" s="268">
        <v>0.81262000000000001</v>
      </c>
      <c r="N278" s="1"/>
      <c r="O278" s="1"/>
    </row>
    <row r="279" spans="1:15" ht="12.75" customHeight="1">
      <c r="A279" s="30">
        <v>269</v>
      </c>
      <c r="B279" s="278" t="s">
        <v>416</v>
      </c>
      <c r="C279" s="268">
        <v>414.65</v>
      </c>
      <c r="D279" s="269">
        <v>416.95</v>
      </c>
      <c r="E279" s="269">
        <v>408.7</v>
      </c>
      <c r="F279" s="269">
        <v>402.75</v>
      </c>
      <c r="G279" s="269">
        <v>394.5</v>
      </c>
      <c r="H279" s="269">
        <v>422.9</v>
      </c>
      <c r="I279" s="269">
        <v>431.15</v>
      </c>
      <c r="J279" s="269">
        <v>437.09999999999997</v>
      </c>
      <c r="K279" s="268">
        <v>425.2</v>
      </c>
      <c r="L279" s="268">
        <v>411</v>
      </c>
      <c r="M279" s="268">
        <v>0.87095</v>
      </c>
      <c r="N279" s="1"/>
      <c r="O279" s="1"/>
    </row>
    <row r="280" spans="1:15" ht="12.75" customHeight="1">
      <c r="A280" s="30">
        <v>270</v>
      </c>
      <c r="B280" s="278" t="s">
        <v>801</v>
      </c>
      <c r="C280" s="268">
        <v>94.8</v>
      </c>
      <c r="D280" s="269">
        <v>96.033333333333346</v>
      </c>
      <c r="E280" s="269">
        <v>92.766666666666694</v>
      </c>
      <c r="F280" s="269">
        <v>90.733333333333348</v>
      </c>
      <c r="G280" s="269">
        <v>87.466666666666697</v>
      </c>
      <c r="H280" s="269">
        <v>98.066666666666691</v>
      </c>
      <c r="I280" s="269">
        <v>101.33333333333334</v>
      </c>
      <c r="J280" s="269">
        <v>103.36666666666669</v>
      </c>
      <c r="K280" s="268">
        <v>99.3</v>
      </c>
      <c r="L280" s="268">
        <v>94</v>
      </c>
      <c r="M280" s="268">
        <v>90.523989999999998</v>
      </c>
      <c r="N280" s="1"/>
      <c r="O280" s="1"/>
    </row>
    <row r="281" spans="1:15" ht="12.75" customHeight="1">
      <c r="A281" s="30">
        <v>271</v>
      </c>
      <c r="B281" s="278" t="s">
        <v>417</v>
      </c>
      <c r="C281" s="268">
        <v>490.1</v>
      </c>
      <c r="D281" s="269">
        <v>487.93333333333339</v>
      </c>
      <c r="E281" s="269">
        <v>483.51666666666677</v>
      </c>
      <c r="F281" s="269">
        <v>476.93333333333339</v>
      </c>
      <c r="G281" s="269">
        <v>472.51666666666677</v>
      </c>
      <c r="H281" s="269">
        <v>494.51666666666677</v>
      </c>
      <c r="I281" s="269">
        <v>498.93333333333339</v>
      </c>
      <c r="J281" s="269">
        <v>505.51666666666677</v>
      </c>
      <c r="K281" s="268">
        <v>492.35</v>
      </c>
      <c r="L281" s="268">
        <v>481.35</v>
      </c>
      <c r="M281" s="268">
        <v>1.3714599999999999</v>
      </c>
      <c r="N281" s="1"/>
      <c r="O281" s="1"/>
    </row>
    <row r="282" spans="1:15" ht="12.75" customHeight="1">
      <c r="A282" s="30">
        <v>272</v>
      </c>
      <c r="B282" s="278" t="s">
        <v>418</v>
      </c>
      <c r="C282" s="268">
        <v>80.2</v>
      </c>
      <c r="D282" s="269">
        <v>79.45</v>
      </c>
      <c r="E282" s="269">
        <v>78</v>
      </c>
      <c r="F282" s="269">
        <v>75.8</v>
      </c>
      <c r="G282" s="269">
        <v>74.349999999999994</v>
      </c>
      <c r="H282" s="269">
        <v>81.650000000000006</v>
      </c>
      <c r="I282" s="269">
        <v>83.100000000000023</v>
      </c>
      <c r="J282" s="269">
        <v>85.300000000000011</v>
      </c>
      <c r="K282" s="268">
        <v>80.900000000000006</v>
      </c>
      <c r="L282" s="268">
        <v>77.25</v>
      </c>
      <c r="M282" s="268">
        <v>52.016109999999998</v>
      </c>
      <c r="N282" s="1"/>
      <c r="O282" s="1"/>
    </row>
    <row r="283" spans="1:15" ht="12.75" customHeight="1">
      <c r="A283" s="30">
        <v>273</v>
      </c>
      <c r="B283" s="278" t="s">
        <v>419</v>
      </c>
      <c r="C283" s="268">
        <v>429.25</v>
      </c>
      <c r="D283" s="269">
        <v>431.06666666666666</v>
      </c>
      <c r="E283" s="269">
        <v>423.18333333333334</v>
      </c>
      <c r="F283" s="269">
        <v>417.11666666666667</v>
      </c>
      <c r="G283" s="269">
        <v>409.23333333333335</v>
      </c>
      <c r="H283" s="269">
        <v>437.13333333333333</v>
      </c>
      <c r="I283" s="269">
        <v>445.01666666666665</v>
      </c>
      <c r="J283" s="269">
        <v>451.08333333333331</v>
      </c>
      <c r="K283" s="268">
        <v>438.95</v>
      </c>
      <c r="L283" s="268">
        <v>425</v>
      </c>
      <c r="M283" s="268">
        <v>3.9386999999999999</v>
      </c>
      <c r="N283" s="1"/>
      <c r="O283" s="1"/>
    </row>
    <row r="284" spans="1:15" ht="12.75" customHeight="1">
      <c r="A284" s="30">
        <v>274</v>
      </c>
      <c r="B284" s="278" t="s">
        <v>141</v>
      </c>
      <c r="C284" s="268">
        <v>1792.6</v>
      </c>
      <c r="D284" s="269">
        <v>1791.8999999999999</v>
      </c>
      <c r="E284" s="269">
        <v>1775.7999999999997</v>
      </c>
      <c r="F284" s="269">
        <v>1758.9999999999998</v>
      </c>
      <c r="G284" s="269">
        <v>1742.8999999999996</v>
      </c>
      <c r="H284" s="269">
        <v>1808.6999999999998</v>
      </c>
      <c r="I284" s="269">
        <v>1824.7999999999997</v>
      </c>
      <c r="J284" s="269">
        <v>1841.6</v>
      </c>
      <c r="K284" s="268">
        <v>1808</v>
      </c>
      <c r="L284" s="268">
        <v>1775.1</v>
      </c>
      <c r="M284" s="268">
        <v>17.711169999999999</v>
      </c>
      <c r="N284" s="1"/>
      <c r="O284" s="1"/>
    </row>
    <row r="285" spans="1:15" ht="12.75" customHeight="1">
      <c r="A285" s="30">
        <v>275</v>
      </c>
      <c r="B285" s="278" t="s">
        <v>783</v>
      </c>
      <c r="C285" s="268">
        <v>1400.15</v>
      </c>
      <c r="D285" s="269">
        <v>1390.8500000000001</v>
      </c>
      <c r="E285" s="269">
        <v>1367.7500000000002</v>
      </c>
      <c r="F285" s="269">
        <v>1335.3500000000001</v>
      </c>
      <c r="G285" s="269">
        <v>1312.2500000000002</v>
      </c>
      <c r="H285" s="269">
        <v>1423.2500000000002</v>
      </c>
      <c r="I285" s="269">
        <v>1446.3500000000001</v>
      </c>
      <c r="J285" s="269">
        <v>1478.7500000000002</v>
      </c>
      <c r="K285" s="268">
        <v>1413.95</v>
      </c>
      <c r="L285" s="268">
        <v>1358.45</v>
      </c>
      <c r="M285" s="268">
        <v>1.89699</v>
      </c>
      <c r="N285" s="1"/>
      <c r="O285" s="1"/>
    </row>
    <row r="286" spans="1:15" ht="12.75" customHeight="1">
      <c r="A286" s="30">
        <v>276</v>
      </c>
      <c r="B286" s="278" t="s">
        <v>142</v>
      </c>
      <c r="C286" s="268">
        <v>72.650000000000006</v>
      </c>
      <c r="D286" s="269">
        <v>72.95</v>
      </c>
      <c r="E286" s="269">
        <v>72</v>
      </c>
      <c r="F286" s="269">
        <v>71.349999999999994</v>
      </c>
      <c r="G286" s="269">
        <v>70.399999999999991</v>
      </c>
      <c r="H286" s="269">
        <v>73.600000000000009</v>
      </c>
      <c r="I286" s="269">
        <v>74.550000000000026</v>
      </c>
      <c r="J286" s="269">
        <v>75.200000000000017</v>
      </c>
      <c r="K286" s="268">
        <v>73.900000000000006</v>
      </c>
      <c r="L286" s="268">
        <v>72.3</v>
      </c>
      <c r="M286" s="268">
        <v>51.228099999999998</v>
      </c>
      <c r="N286" s="1"/>
      <c r="O286" s="1"/>
    </row>
    <row r="287" spans="1:15" ht="12.75" customHeight="1">
      <c r="A287" s="30">
        <v>277</v>
      </c>
      <c r="B287" s="278" t="s">
        <v>147</v>
      </c>
      <c r="C287" s="268">
        <v>3511.9</v>
      </c>
      <c r="D287" s="269">
        <v>3514.1</v>
      </c>
      <c r="E287" s="269">
        <v>3459.2</v>
      </c>
      <c r="F287" s="269">
        <v>3406.5</v>
      </c>
      <c r="G287" s="269">
        <v>3351.6</v>
      </c>
      <c r="H287" s="269">
        <v>3566.7999999999997</v>
      </c>
      <c r="I287" s="269">
        <v>3621.7000000000003</v>
      </c>
      <c r="J287" s="269">
        <v>3674.3999999999996</v>
      </c>
      <c r="K287" s="268">
        <v>3569</v>
      </c>
      <c r="L287" s="268">
        <v>3461.4</v>
      </c>
      <c r="M287" s="268">
        <v>2.6451199999999999</v>
      </c>
      <c r="N287" s="1"/>
      <c r="O287" s="1"/>
    </row>
    <row r="288" spans="1:15" ht="12.75" customHeight="1">
      <c r="A288" s="30">
        <v>278</v>
      </c>
      <c r="B288" s="278" t="s">
        <v>144</v>
      </c>
      <c r="C288" s="268">
        <v>396.05</v>
      </c>
      <c r="D288" s="269">
        <v>396.13333333333338</v>
      </c>
      <c r="E288" s="269">
        <v>392.11666666666679</v>
      </c>
      <c r="F288" s="269">
        <v>388.18333333333339</v>
      </c>
      <c r="G288" s="269">
        <v>384.1666666666668</v>
      </c>
      <c r="H288" s="269">
        <v>400.06666666666678</v>
      </c>
      <c r="I288" s="269">
        <v>404.08333333333331</v>
      </c>
      <c r="J288" s="269">
        <v>408.01666666666677</v>
      </c>
      <c r="K288" s="268">
        <v>400.15</v>
      </c>
      <c r="L288" s="268">
        <v>392.2</v>
      </c>
      <c r="M288" s="268">
        <v>24.178599999999999</v>
      </c>
      <c r="N288" s="1"/>
      <c r="O288" s="1"/>
    </row>
    <row r="289" spans="1:15" ht="12.75" customHeight="1">
      <c r="A289" s="30">
        <v>279</v>
      </c>
      <c r="B289" s="278" t="s">
        <v>420</v>
      </c>
      <c r="C289" s="268">
        <v>11960.6</v>
      </c>
      <c r="D289" s="269">
        <v>11907.566666666666</v>
      </c>
      <c r="E289" s="269">
        <v>11750.133333333331</v>
      </c>
      <c r="F289" s="269">
        <v>11539.666666666666</v>
      </c>
      <c r="G289" s="269">
        <v>11382.233333333332</v>
      </c>
      <c r="H289" s="269">
        <v>12118.033333333331</v>
      </c>
      <c r="I289" s="269">
        <v>12275.466666666665</v>
      </c>
      <c r="J289" s="269">
        <v>12485.933333333331</v>
      </c>
      <c r="K289" s="268">
        <v>12065</v>
      </c>
      <c r="L289" s="268">
        <v>11697.1</v>
      </c>
      <c r="M289" s="268">
        <v>2.9690000000000001E-2</v>
      </c>
      <c r="N289" s="1"/>
      <c r="O289" s="1"/>
    </row>
    <row r="290" spans="1:15" ht="12.75" customHeight="1">
      <c r="A290" s="30">
        <v>280</v>
      </c>
      <c r="B290" s="278" t="s">
        <v>146</v>
      </c>
      <c r="C290" s="268">
        <v>4526.1499999999996</v>
      </c>
      <c r="D290" s="269">
        <v>4516.4333333333334</v>
      </c>
      <c r="E290" s="269">
        <v>4469.8666666666668</v>
      </c>
      <c r="F290" s="269">
        <v>4413.583333333333</v>
      </c>
      <c r="G290" s="269">
        <v>4367.0166666666664</v>
      </c>
      <c r="H290" s="269">
        <v>4572.7166666666672</v>
      </c>
      <c r="I290" s="269">
        <v>4619.2833333333347</v>
      </c>
      <c r="J290" s="269">
        <v>4675.5666666666675</v>
      </c>
      <c r="K290" s="268">
        <v>4563</v>
      </c>
      <c r="L290" s="268">
        <v>4460.1499999999996</v>
      </c>
      <c r="M290" s="268">
        <v>3.74946</v>
      </c>
      <c r="N290" s="1"/>
      <c r="O290" s="1"/>
    </row>
    <row r="291" spans="1:15" ht="12.75" customHeight="1">
      <c r="A291" s="30">
        <v>281</v>
      </c>
      <c r="B291" s="278" t="s">
        <v>145</v>
      </c>
      <c r="C291" s="268">
        <v>1835.45</v>
      </c>
      <c r="D291" s="269">
        <v>1839.0166666666664</v>
      </c>
      <c r="E291" s="269">
        <v>1822.0333333333328</v>
      </c>
      <c r="F291" s="269">
        <v>1808.6166666666663</v>
      </c>
      <c r="G291" s="269">
        <v>1791.6333333333328</v>
      </c>
      <c r="H291" s="269">
        <v>1852.4333333333329</v>
      </c>
      <c r="I291" s="269">
        <v>1869.4166666666665</v>
      </c>
      <c r="J291" s="269">
        <v>1882.833333333333</v>
      </c>
      <c r="K291" s="268">
        <v>1856</v>
      </c>
      <c r="L291" s="268">
        <v>1825.6</v>
      </c>
      <c r="M291" s="268">
        <v>18.535029999999999</v>
      </c>
      <c r="N291" s="1"/>
      <c r="O291" s="1"/>
    </row>
    <row r="292" spans="1:15" ht="12.75" customHeight="1">
      <c r="A292" s="30">
        <v>282</v>
      </c>
      <c r="B292" s="278" t="s">
        <v>847</v>
      </c>
      <c r="C292" s="268">
        <v>350.8</v>
      </c>
      <c r="D292" s="269">
        <v>355.56666666666666</v>
      </c>
      <c r="E292" s="269">
        <v>345.23333333333335</v>
      </c>
      <c r="F292" s="269">
        <v>339.66666666666669</v>
      </c>
      <c r="G292" s="269">
        <v>329.33333333333337</v>
      </c>
      <c r="H292" s="269">
        <v>361.13333333333333</v>
      </c>
      <c r="I292" s="269">
        <v>371.4666666666667</v>
      </c>
      <c r="J292" s="269">
        <v>377.0333333333333</v>
      </c>
      <c r="K292" s="268">
        <v>365.9</v>
      </c>
      <c r="L292" s="268">
        <v>350</v>
      </c>
      <c r="M292" s="268">
        <v>3.3626499999999999</v>
      </c>
      <c r="N292" s="1"/>
      <c r="O292" s="1"/>
    </row>
    <row r="293" spans="1:15" ht="12.75" customHeight="1">
      <c r="A293" s="30">
        <v>283</v>
      </c>
      <c r="B293" s="278" t="s">
        <v>266</v>
      </c>
      <c r="C293" s="268">
        <v>501.95</v>
      </c>
      <c r="D293" s="269">
        <v>503.98333333333335</v>
      </c>
      <c r="E293" s="269">
        <v>497.9666666666667</v>
      </c>
      <c r="F293" s="269">
        <v>493.98333333333335</v>
      </c>
      <c r="G293" s="269">
        <v>487.9666666666667</v>
      </c>
      <c r="H293" s="269">
        <v>507.9666666666667</v>
      </c>
      <c r="I293" s="269">
        <v>513.98333333333335</v>
      </c>
      <c r="J293" s="269">
        <v>517.9666666666667</v>
      </c>
      <c r="K293" s="268">
        <v>510</v>
      </c>
      <c r="L293" s="268">
        <v>500</v>
      </c>
      <c r="M293" s="268">
        <v>9.4104200000000002</v>
      </c>
      <c r="N293" s="1"/>
      <c r="O293" s="1"/>
    </row>
    <row r="294" spans="1:15" ht="12.75" customHeight="1">
      <c r="A294" s="30">
        <v>284</v>
      </c>
      <c r="B294" s="278" t="s">
        <v>803</v>
      </c>
      <c r="C294" s="268">
        <v>332.5</v>
      </c>
      <c r="D294" s="269">
        <v>334.5</v>
      </c>
      <c r="E294" s="269">
        <v>327.10000000000002</v>
      </c>
      <c r="F294" s="269">
        <v>321.70000000000005</v>
      </c>
      <c r="G294" s="269">
        <v>314.30000000000007</v>
      </c>
      <c r="H294" s="269">
        <v>339.9</v>
      </c>
      <c r="I294" s="269">
        <v>347.29999999999995</v>
      </c>
      <c r="J294" s="269">
        <v>352.69999999999993</v>
      </c>
      <c r="K294" s="268">
        <v>341.9</v>
      </c>
      <c r="L294" s="268">
        <v>329.1</v>
      </c>
      <c r="M294" s="268">
        <v>7.2403500000000003</v>
      </c>
      <c r="N294" s="1"/>
      <c r="O294" s="1"/>
    </row>
    <row r="295" spans="1:15" ht="12.75" customHeight="1">
      <c r="A295" s="30">
        <v>285</v>
      </c>
      <c r="B295" s="278" t="s">
        <v>421</v>
      </c>
      <c r="C295" s="268">
        <v>3138.25</v>
      </c>
      <c r="D295" s="269">
        <v>3135.9833333333336</v>
      </c>
      <c r="E295" s="269">
        <v>3102.2666666666673</v>
      </c>
      <c r="F295" s="269">
        <v>3066.2833333333338</v>
      </c>
      <c r="G295" s="269">
        <v>3032.5666666666675</v>
      </c>
      <c r="H295" s="269">
        <v>3171.9666666666672</v>
      </c>
      <c r="I295" s="269">
        <v>3205.6833333333334</v>
      </c>
      <c r="J295" s="269">
        <v>3241.666666666667</v>
      </c>
      <c r="K295" s="268">
        <v>3169.7</v>
      </c>
      <c r="L295" s="268">
        <v>3100</v>
      </c>
      <c r="M295" s="268">
        <v>0.43257000000000001</v>
      </c>
      <c r="N295" s="1"/>
      <c r="O295" s="1"/>
    </row>
    <row r="296" spans="1:15" ht="12.75" customHeight="1">
      <c r="A296" s="30">
        <v>286</v>
      </c>
      <c r="B296" s="278" t="s">
        <v>148</v>
      </c>
      <c r="C296" s="268">
        <v>670.2</v>
      </c>
      <c r="D296" s="269">
        <v>662.98333333333323</v>
      </c>
      <c r="E296" s="269">
        <v>653.56666666666649</v>
      </c>
      <c r="F296" s="269">
        <v>636.93333333333328</v>
      </c>
      <c r="G296" s="269">
        <v>627.51666666666654</v>
      </c>
      <c r="H296" s="269">
        <v>679.61666666666645</v>
      </c>
      <c r="I296" s="269">
        <v>689.03333333333319</v>
      </c>
      <c r="J296" s="269">
        <v>705.6666666666664</v>
      </c>
      <c r="K296" s="268">
        <v>672.4</v>
      </c>
      <c r="L296" s="268">
        <v>646.35</v>
      </c>
      <c r="M296" s="268">
        <v>11.66934</v>
      </c>
      <c r="N296" s="1"/>
      <c r="O296" s="1"/>
    </row>
    <row r="297" spans="1:15" ht="12.75" customHeight="1">
      <c r="A297" s="30">
        <v>287</v>
      </c>
      <c r="B297" s="278" t="s">
        <v>422</v>
      </c>
      <c r="C297" s="268">
        <v>1727.65</v>
      </c>
      <c r="D297" s="269">
        <v>1739.8500000000001</v>
      </c>
      <c r="E297" s="269">
        <v>1703.8000000000002</v>
      </c>
      <c r="F297" s="269">
        <v>1679.95</v>
      </c>
      <c r="G297" s="269">
        <v>1643.9</v>
      </c>
      <c r="H297" s="269">
        <v>1763.7000000000003</v>
      </c>
      <c r="I297" s="269">
        <v>1799.75</v>
      </c>
      <c r="J297" s="269">
        <v>1823.6000000000004</v>
      </c>
      <c r="K297" s="268">
        <v>1775.9</v>
      </c>
      <c r="L297" s="268">
        <v>1716</v>
      </c>
      <c r="M297" s="268">
        <v>0.32436999999999999</v>
      </c>
      <c r="N297" s="1"/>
      <c r="O297" s="1"/>
    </row>
    <row r="298" spans="1:15" ht="12.75" customHeight="1">
      <c r="A298" s="30">
        <v>288</v>
      </c>
      <c r="B298" s="278" t="s">
        <v>423</v>
      </c>
      <c r="C298" s="268">
        <v>34.1</v>
      </c>
      <c r="D298" s="269">
        <v>34.416666666666664</v>
      </c>
      <c r="E298" s="269">
        <v>33.68333333333333</v>
      </c>
      <c r="F298" s="269">
        <v>33.266666666666666</v>
      </c>
      <c r="G298" s="269">
        <v>32.533333333333331</v>
      </c>
      <c r="H298" s="269">
        <v>34.833333333333329</v>
      </c>
      <c r="I298" s="269">
        <v>35.566666666666663</v>
      </c>
      <c r="J298" s="269">
        <v>35.983333333333327</v>
      </c>
      <c r="K298" s="268">
        <v>35.15</v>
      </c>
      <c r="L298" s="268">
        <v>34</v>
      </c>
      <c r="M298" s="268">
        <v>6.5750799999999998</v>
      </c>
      <c r="N298" s="1"/>
      <c r="O298" s="1"/>
    </row>
    <row r="299" spans="1:15" ht="12.75" customHeight="1">
      <c r="A299" s="30">
        <v>289</v>
      </c>
      <c r="B299" s="278" t="s">
        <v>424</v>
      </c>
      <c r="C299" s="268">
        <v>149.94999999999999</v>
      </c>
      <c r="D299" s="269">
        <v>150.53333333333333</v>
      </c>
      <c r="E299" s="269">
        <v>148.21666666666667</v>
      </c>
      <c r="F299" s="269">
        <v>146.48333333333335</v>
      </c>
      <c r="G299" s="269">
        <v>144.16666666666669</v>
      </c>
      <c r="H299" s="269">
        <v>152.26666666666665</v>
      </c>
      <c r="I299" s="269">
        <v>154.58333333333331</v>
      </c>
      <c r="J299" s="269">
        <v>156.31666666666663</v>
      </c>
      <c r="K299" s="268">
        <v>152.85</v>
      </c>
      <c r="L299" s="268">
        <v>148.80000000000001</v>
      </c>
      <c r="M299" s="268">
        <v>0.85836999999999997</v>
      </c>
      <c r="N299" s="1"/>
      <c r="O299" s="1"/>
    </row>
    <row r="300" spans="1:15" ht="12.75" customHeight="1">
      <c r="A300" s="30">
        <v>290</v>
      </c>
      <c r="B300" s="278" t="s">
        <v>160</v>
      </c>
      <c r="C300" s="268">
        <v>80416.7</v>
      </c>
      <c r="D300" s="269">
        <v>80276.95</v>
      </c>
      <c r="E300" s="269">
        <v>79451.199999999997</v>
      </c>
      <c r="F300" s="269">
        <v>78485.7</v>
      </c>
      <c r="G300" s="269">
        <v>77659.95</v>
      </c>
      <c r="H300" s="269">
        <v>81242.45</v>
      </c>
      <c r="I300" s="269">
        <v>82068.2</v>
      </c>
      <c r="J300" s="269">
        <v>83033.7</v>
      </c>
      <c r="K300" s="268">
        <v>81102.7</v>
      </c>
      <c r="L300" s="268">
        <v>79311.45</v>
      </c>
      <c r="M300" s="268">
        <v>0.15206</v>
      </c>
      <c r="N300" s="1"/>
      <c r="O300" s="1"/>
    </row>
    <row r="301" spans="1:15" ht="12.75" customHeight="1">
      <c r="A301" s="30">
        <v>291</v>
      </c>
      <c r="B301" s="278" t="s">
        <v>848</v>
      </c>
      <c r="C301" s="268">
        <v>1529</v>
      </c>
      <c r="D301" s="269">
        <v>1538.8999999999999</v>
      </c>
      <c r="E301" s="269">
        <v>1512.8999999999996</v>
      </c>
      <c r="F301" s="269">
        <v>1496.7999999999997</v>
      </c>
      <c r="G301" s="269">
        <v>1470.7999999999995</v>
      </c>
      <c r="H301" s="269">
        <v>1554.9999999999998</v>
      </c>
      <c r="I301" s="269">
        <v>1581.0000000000002</v>
      </c>
      <c r="J301" s="269">
        <v>1597.1</v>
      </c>
      <c r="K301" s="268">
        <v>1564.9</v>
      </c>
      <c r="L301" s="268">
        <v>1522.8</v>
      </c>
      <c r="M301" s="268">
        <v>0.54895000000000005</v>
      </c>
      <c r="N301" s="1"/>
      <c r="O301" s="1"/>
    </row>
    <row r="302" spans="1:15" ht="12.75" customHeight="1">
      <c r="A302" s="30">
        <v>292</v>
      </c>
      <c r="B302" s="278" t="s">
        <v>802</v>
      </c>
      <c r="C302" s="268">
        <v>962.95</v>
      </c>
      <c r="D302" s="269">
        <v>968.98333333333323</v>
      </c>
      <c r="E302" s="269">
        <v>948.96666666666647</v>
      </c>
      <c r="F302" s="269">
        <v>934.98333333333323</v>
      </c>
      <c r="G302" s="269">
        <v>914.96666666666647</v>
      </c>
      <c r="H302" s="269">
        <v>982.96666666666647</v>
      </c>
      <c r="I302" s="269">
        <v>1002.9833333333331</v>
      </c>
      <c r="J302" s="269">
        <v>1016.9666666666665</v>
      </c>
      <c r="K302" s="268">
        <v>989</v>
      </c>
      <c r="L302" s="268">
        <v>955</v>
      </c>
      <c r="M302" s="268">
        <v>1.3450299999999999</v>
      </c>
      <c r="N302" s="1"/>
      <c r="O302" s="1"/>
    </row>
    <row r="303" spans="1:15" ht="12.75" customHeight="1">
      <c r="A303" s="30">
        <v>293</v>
      </c>
      <c r="B303" s="278" t="s">
        <v>157</v>
      </c>
      <c r="C303" s="268">
        <v>862.5</v>
      </c>
      <c r="D303" s="269">
        <v>857.7166666666667</v>
      </c>
      <c r="E303" s="269">
        <v>844.63333333333344</v>
      </c>
      <c r="F303" s="269">
        <v>826.76666666666677</v>
      </c>
      <c r="G303" s="269">
        <v>813.68333333333351</v>
      </c>
      <c r="H303" s="269">
        <v>875.58333333333337</v>
      </c>
      <c r="I303" s="269">
        <v>888.66666666666663</v>
      </c>
      <c r="J303" s="269">
        <v>906.5333333333333</v>
      </c>
      <c r="K303" s="268">
        <v>870.8</v>
      </c>
      <c r="L303" s="268">
        <v>839.85</v>
      </c>
      <c r="M303" s="268">
        <v>8.8039400000000008</v>
      </c>
      <c r="N303" s="1"/>
      <c r="O303" s="1"/>
    </row>
    <row r="304" spans="1:15" ht="12.75" customHeight="1">
      <c r="A304" s="30">
        <v>294</v>
      </c>
      <c r="B304" s="278" t="s">
        <v>150</v>
      </c>
      <c r="C304" s="268">
        <v>177.7</v>
      </c>
      <c r="D304" s="269">
        <v>179.25</v>
      </c>
      <c r="E304" s="269">
        <v>174.55</v>
      </c>
      <c r="F304" s="269">
        <v>171.4</v>
      </c>
      <c r="G304" s="269">
        <v>166.70000000000002</v>
      </c>
      <c r="H304" s="269">
        <v>182.4</v>
      </c>
      <c r="I304" s="269">
        <v>187.1</v>
      </c>
      <c r="J304" s="269">
        <v>190.25</v>
      </c>
      <c r="K304" s="268">
        <v>183.95</v>
      </c>
      <c r="L304" s="268">
        <v>176.1</v>
      </c>
      <c r="M304" s="268">
        <v>82.010530000000003</v>
      </c>
      <c r="N304" s="1"/>
      <c r="O304" s="1"/>
    </row>
    <row r="305" spans="1:15" ht="12.75" customHeight="1">
      <c r="A305" s="30">
        <v>295</v>
      </c>
      <c r="B305" s="278" t="s">
        <v>149</v>
      </c>
      <c r="C305" s="268">
        <v>1242.4000000000001</v>
      </c>
      <c r="D305" s="269">
        <v>1238.4666666666667</v>
      </c>
      <c r="E305" s="269">
        <v>1215.1833333333334</v>
      </c>
      <c r="F305" s="269">
        <v>1187.9666666666667</v>
      </c>
      <c r="G305" s="269">
        <v>1164.6833333333334</v>
      </c>
      <c r="H305" s="269">
        <v>1265.6833333333334</v>
      </c>
      <c r="I305" s="269">
        <v>1288.9666666666667</v>
      </c>
      <c r="J305" s="269">
        <v>1316.1833333333334</v>
      </c>
      <c r="K305" s="268">
        <v>1261.75</v>
      </c>
      <c r="L305" s="268">
        <v>1211.25</v>
      </c>
      <c r="M305" s="268">
        <v>33.614510000000003</v>
      </c>
      <c r="N305" s="1"/>
      <c r="O305" s="1"/>
    </row>
    <row r="306" spans="1:15" ht="12.75" customHeight="1">
      <c r="A306" s="30">
        <v>296</v>
      </c>
      <c r="B306" s="278" t="s">
        <v>425</v>
      </c>
      <c r="C306" s="268">
        <v>275.45</v>
      </c>
      <c r="D306" s="269">
        <v>269.11666666666662</v>
      </c>
      <c r="E306" s="269">
        <v>257.33333333333326</v>
      </c>
      <c r="F306" s="269">
        <v>239.21666666666664</v>
      </c>
      <c r="G306" s="269">
        <v>227.43333333333328</v>
      </c>
      <c r="H306" s="269">
        <v>287.23333333333323</v>
      </c>
      <c r="I306" s="269">
        <v>299.01666666666665</v>
      </c>
      <c r="J306" s="269">
        <v>317.13333333333321</v>
      </c>
      <c r="K306" s="268">
        <v>280.89999999999998</v>
      </c>
      <c r="L306" s="268">
        <v>251</v>
      </c>
      <c r="M306" s="268">
        <v>14.42191</v>
      </c>
      <c r="N306" s="1"/>
      <c r="O306" s="1"/>
    </row>
    <row r="307" spans="1:15" ht="12.75" customHeight="1">
      <c r="A307" s="30">
        <v>297</v>
      </c>
      <c r="B307" s="278" t="s">
        <v>426</v>
      </c>
      <c r="C307" s="268">
        <v>264.8</v>
      </c>
      <c r="D307" s="269">
        <v>264.91666666666669</v>
      </c>
      <c r="E307" s="269">
        <v>260.23333333333335</v>
      </c>
      <c r="F307" s="269">
        <v>255.66666666666669</v>
      </c>
      <c r="G307" s="269">
        <v>250.98333333333335</v>
      </c>
      <c r="H307" s="269">
        <v>269.48333333333335</v>
      </c>
      <c r="I307" s="269">
        <v>274.16666666666663</v>
      </c>
      <c r="J307" s="269">
        <v>278.73333333333335</v>
      </c>
      <c r="K307" s="268">
        <v>269.60000000000002</v>
      </c>
      <c r="L307" s="268">
        <v>260.35000000000002</v>
      </c>
      <c r="M307" s="268">
        <v>3.4540999999999999</v>
      </c>
      <c r="N307" s="1"/>
      <c r="O307" s="1"/>
    </row>
    <row r="308" spans="1:15" ht="12.75" customHeight="1">
      <c r="A308" s="30">
        <v>298</v>
      </c>
      <c r="B308" s="278" t="s">
        <v>427</v>
      </c>
      <c r="C308" s="268">
        <v>494.25</v>
      </c>
      <c r="D308" s="269">
        <v>500.95</v>
      </c>
      <c r="E308" s="269">
        <v>484.44999999999993</v>
      </c>
      <c r="F308" s="269">
        <v>474.64999999999992</v>
      </c>
      <c r="G308" s="269">
        <v>458.14999999999986</v>
      </c>
      <c r="H308" s="269">
        <v>510.75</v>
      </c>
      <c r="I308" s="269">
        <v>527.25000000000011</v>
      </c>
      <c r="J308" s="269">
        <v>537.05000000000007</v>
      </c>
      <c r="K308" s="268">
        <v>517.45000000000005</v>
      </c>
      <c r="L308" s="268">
        <v>491.15</v>
      </c>
      <c r="M308" s="268">
        <v>3.9569700000000001</v>
      </c>
      <c r="N308" s="1"/>
      <c r="O308" s="1"/>
    </row>
    <row r="309" spans="1:15" ht="12.75" customHeight="1">
      <c r="A309" s="30">
        <v>299</v>
      </c>
      <c r="B309" s="278" t="s">
        <v>151</v>
      </c>
      <c r="C309" s="268">
        <v>93.85</v>
      </c>
      <c r="D309" s="269">
        <v>93.45</v>
      </c>
      <c r="E309" s="269">
        <v>92.5</v>
      </c>
      <c r="F309" s="269">
        <v>91.149999999999991</v>
      </c>
      <c r="G309" s="269">
        <v>90.199999999999989</v>
      </c>
      <c r="H309" s="269">
        <v>94.800000000000011</v>
      </c>
      <c r="I309" s="269">
        <v>95.750000000000028</v>
      </c>
      <c r="J309" s="269">
        <v>97.100000000000023</v>
      </c>
      <c r="K309" s="268">
        <v>94.4</v>
      </c>
      <c r="L309" s="268">
        <v>92.1</v>
      </c>
      <c r="M309" s="268">
        <v>38.151980000000002</v>
      </c>
      <c r="N309" s="1"/>
      <c r="O309" s="1"/>
    </row>
    <row r="310" spans="1:15" ht="12.75" customHeight="1">
      <c r="A310" s="30">
        <v>300</v>
      </c>
      <c r="B310" s="278" t="s">
        <v>428</v>
      </c>
      <c r="C310" s="268">
        <v>58.6</v>
      </c>
      <c r="D310" s="269">
        <v>58.883333333333326</v>
      </c>
      <c r="E310" s="269">
        <v>57.516666666666652</v>
      </c>
      <c r="F310" s="269">
        <v>56.433333333333323</v>
      </c>
      <c r="G310" s="269">
        <v>55.066666666666649</v>
      </c>
      <c r="H310" s="269">
        <v>59.966666666666654</v>
      </c>
      <c r="I310" s="269">
        <v>61.333333333333329</v>
      </c>
      <c r="J310" s="269">
        <v>62.416666666666657</v>
      </c>
      <c r="K310" s="268">
        <v>60.25</v>
      </c>
      <c r="L310" s="268">
        <v>57.8</v>
      </c>
      <c r="M310" s="268">
        <v>22.565100000000001</v>
      </c>
      <c r="N310" s="1"/>
      <c r="O310" s="1"/>
    </row>
    <row r="311" spans="1:15" ht="12.75" customHeight="1">
      <c r="A311" s="30">
        <v>301</v>
      </c>
      <c r="B311" s="278" t="s">
        <v>152</v>
      </c>
      <c r="C311" s="268">
        <v>547.4</v>
      </c>
      <c r="D311" s="269">
        <v>543.73333333333335</v>
      </c>
      <c r="E311" s="269">
        <v>534.4666666666667</v>
      </c>
      <c r="F311" s="269">
        <v>521.5333333333333</v>
      </c>
      <c r="G311" s="269">
        <v>512.26666666666665</v>
      </c>
      <c r="H311" s="269">
        <v>556.66666666666674</v>
      </c>
      <c r="I311" s="269">
        <v>565.93333333333339</v>
      </c>
      <c r="J311" s="269">
        <v>578.86666666666679</v>
      </c>
      <c r="K311" s="268">
        <v>553</v>
      </c>
      <c r="L311" s="268">
        <v>530.79999999999995</v>
      </c>
      <c r="M311" s="268">
        <v>31.396460000000001</v>
      </c>
      <c r="N311" s="1"/>
      <c r="O311" s="1"/>
    </row>
    <row r="312" spans="1:15" ht="12.75" customHeight="1">
      <c r="A312" s="30">
        <v>302</v>
      </c>
      <c r="B312" s="278" t="s">
        <v>153</v>
      </c>
      <c r="C312" s="268">
        <v>8726.75</v>
      </c>
      <c r="D312" s="269">
        <v>8745.6</v>
      </c>
      <c r="E312" s="269">
        <v>8641.2000000000007</v>
      </c>
      <c r="F312" s="269">
        <v>8555.65</v>
      </c>
      <c r="G312" s="269">
        <v>8451.25</v>
      </c>
      <c r="H312" s="269">
        <v>8831.1500000000015</v>
      </c>
      <c r="I312" s="269">
        <v>8935.5499999999993</v>
      </c>
      <c r="J312" s="269">
        <v>9021.1000000000022</v>
      </c>
      <c r="K312" s="268">
        <v>8850</v>
      </c>
      <c r="L312" s="268">
        <v>8660.0499999999993</v>
      </c>
      <c r="M312" s="268">
        <v>6.6374000000000004</v>
      </c>
      <c r="N312" s="1"/>
      <c r="O312" s="1"/>
    </row>
    <row r="313" spans="1:15" ht="12.75" customHeight="1">
      <c r="A313" s="30">
        <v>303</v>
      </c>
      <c r="B313" s="278" t="s">
        <v>804</v>
      </c>
      <c r="C313" s="268">
        <v>1711.9</v>
      </c>
      <c r="D313" s="269">
        <v>1716.9666666666665</v>
      </c>
      <c r="E313" s="269">
        <v>1694.9333333333329</v>
      </c>
      <c r="F313" s="269">
        <v>1677.9666666666665</v>
      </c>
      <c r="G313" s="269">
        <v>1655.9333333333329</v>
      </c>
      <c r="H313" s="269">
        <v>1733.9333333333329</v>
      </c>
      <c r="I313" s="269">
        <v>1755.9666666666662</v>
      </c>
      <c r="J313" s="269">
        <v>1772.9333333333329</v>
      </c>
      <c r="K313" s="268">
        <v>1739</v>
      </c>
      <c r="L313" s="268">
        <v>1700</v>
      </c>
      <c r="M313" s="268">
        <v>0.62260000000000004</v>
      </c>
      <c r="N313" s="1"/>
      <c r="O313" s="1"/>
    </row>
    <row r="314" spans="1:15" ht="12.75" customHeight="1">
      <c r="A314" s="30">
        <v>304</v>
      </c>
      <c r="B314" s="278" t="s">
        <v>156</v>
      </c>
      <c r="C314" s="268">
        <v>753</v>
      </c>
      <c r="D314" s="269">
        <v>757.05000000000007</v>
      </c>
      <c r="E314" s="269">
        <v>745.95000000000016</v>
      </c>
      <c r="F314" s="269">
        <v>738.90000000000009</v>
      </c>
      <c r="G314" s="269">
        <v>727.80000000000018</v>
      </c>
      <c r="H314" s="269">
        <v>764.10000000000014</v>
      </c>
      <c r="I314" s="269">
        <v>775.2</v>
      </c>
      <c r="J314" s="269">
        <v>782.25000000000011</v>
      </c>
      <c r="K314" s="268">
        <v>768.15</v>
      </c>
      <c r="L314" s="268">
        <v>750</v>
      </c>
      <c r="M314" s="268">
        <v>4.1446100000000001</v>
      </c>
      <c r="N314" s="1"/>
      <c r="O314" s="1"/>
    </row>
    <row r="315" spans="1:15" ht="12.75" customHeight="1">
      <c r="A315" s="30">
        <v>305</v>
      </c>
      <c r="B315" s="278" t="s">
        <v>429</v>
      </c>
      <c r="C315" s="268">
        <v>406</v>
      </c>
      <c r="D315" s="269">
        <v>407.15000000000003</v>
      </c>
      <c r="E315" s="269">
        <v>402.10000000000008</v>
      </c>
      <c r="F315" s="269">
        <v>398.20000000000005</v>
      </c>
      <c r="G315" s="269">
        <v>393.15000000000009</v>
      </c>
      <c r="H315" s="269">
        <v>411.05000000000007</v>
      </c>
      <c r="I315" s="269">
        <v>416.1</v>
      </c>
      <c r="J315" s="269">
        <v>420.00000000000006</v>
      </c>
      <c r="K315" s="268">
        <v>412.2</v>
      </c>
      <c r="L315" s="268">
        <v>403.25</v>
      </c>
      <c r="M315" s="268">
        <v>14.511380000000001</v>
      </c>
      <c r="N315" s="1"/>
      <c r="O315" s="1"/>
    </row>
    <row r="316" spans="1:15" ht="12.75" customHeight="1">
      <c r="A316" s="30">
        <v>306</v>
      </c>
      <c r="B316" s="278" t="s">
        <v>430</v>
      </c>
      <c r="C316" s="268">
        <v>428.75</v>
      </c>
      <c r="D316" s="269">
        <v>431.15000000000003</v>
      </c>
      <c r="E316" s="269">
        <v>422.80000000000007</v>
      </c>
      <c r="F316" s="269">
        <v>416.85</v>
      </c>
      <c r="G316" s="269">
        <v>408.50000000000006</v>
      </c>
      <c r="H316" s="269">
        <v>437.10000000000008</v>
      </c>
      <c r="I316" s="269">
        <v>445.4500000000001</v>
      </c>
      <c r="J316" s="269">
        <v>451.40000000000009</v>
      </c>
      <c r="K316" s="268">
        <v>439.5</v>
      </c>
      <c r="L316" s="268">
        <v>425.2</v>
      </c>
      <c r="M316" s="268">
        <v>9.27637</v>
      </c>
      <c r="N316" s="1"/>
      <c r="O316" s="1"/>
    </row>
    <row r="317" spans="1:15" ht="12.75" customHeight="1">
      <c r="A317" s="30">
        <v>307</v>
      </c>
      <c r="B317" s="278" t="s">
        <v>849</v>
      </c>
      <c r="C317" s="268">
        <v>617.25</v>
      </c>
      <c r="D317" s="269">
        <v>614.61666666666667</v>
      </c>
      <c r="E317" s="269">
        <v>603.2833333333333</v>
      </c>
      <c r="F317" s="269">
        <v>589.31666666666661</v>
      </c>
      <c r="G317" s="269">
        <v>577.98333333333323</v>
      </c>
      <c r="H317" s="269">
        <v>628.58333333333337</v>
      </c>
      <c r="I317" s="269">
        <v>639.91666666666663</v>
      </c>
      <c r="J317" s="269">
        <v>653.88333333333344</v>
      </c>
      <c r="K317" s="268">
        <v>625.95000000000005</v>
      </c>
      <c r="L317" s="268">
        <v>600.65</v>
      </c>
      <c r="M317" s="268">
        <v>2.1812200000000002</v>
      </c>
      <c r="N317" s="1"/>
      <c r="O317" s="1"/>
    </row>
    <row r="318" spans="1:15" ht="12.75" customHeight="1">
      <c r="A318" s="30">
        <v>308</v>
      </c>
      <c r="B318" s="278" t="s">
        <v>850</v>
      </c>
      <c r="C318" s="268">
        <v>897.65</v>
      </c>
      <c r="D318" s="269">
        <v>891.63333333333333</v>
      </c>
      <c r="E318" s="269">
        <v>865.26666666666665</v>
      </c>
      <c r="F318" s="269">
        <v>832.88333333333333</v>
      </c>
      <c r="G318" s="269">
        <v>806.51666666666665</v>
      </c>
      <c r="H318" s="269">
        <v>924.01666666666665</v>
      </c>
      <c r="I318" s="269">
        <v>950.38333333333321</v>
      </c>
      <c r="J318" s="269">
        <v>982.76666666666665</v>
      </c>
      <c r="K318" s="268">
        <v>918</v>
      </c>
      <c r="L318" s="268">
        <v>859.25</v>
      </c>
      <c r="M318" s="268">
        <v>7.4964399999999998</v>
      </c>
      <c r="N318" s="1"/>
      <c r="O318" s="1"/>
    </row>
    <row r="319" spans="1:15" ht="12.75" customHeight="1">
      <c r="A319" s="30">
        <v>309</v>
      </c>
      <c r="B319" s="278" t="s">
        <v>155</v>
      </c>
      <c r="C319" s="268">
        <v>1523.3</v>
      </c>
      <c r="D319" s="269">
        <v>1507.7666666666667</v>
      </c>
      <c r="E319" s="269">
        <v>1485.5333333333333</v>
      </c>
      <c r="F319" s="269">
        <v>1447.7666666666667</v>
      </c>
      <c r="G319" s="269">
        <v>1425.5333333333333</v>
      </c>
      <c r="H319" s="269">
        <v>1545.5333333333333</v>
      </c>
      <c r="I319" s="269">
        <v>1567.7666666666664</v>
      </c>
      <c r="J319" s="269">
        <v>1605.5333333333333</v>
      </c>
      <c r="K319" s="268">
        <v>1530</v>
      </c>
      <c r="L319" s="268">
        <v>1470</v>
      </c>
      <c r="M319" s="268">
        <v>3.57565</v>
      </c>
      <c r="N319" s="1"/>
      <c r="O319" s="1"/>
    </row>
    <row r="320" spans="1:15" ht="12.75" customHeight="1">
      <c r="A320" s="30">
        <v>310</v>
      </c>
      <c r="B320" s="278" t="s">
        <v>158</v>
      </c>
      <c r="C320" s="268">
        <v>3191.5</v>
      </c>
      <c r="D320" s="269">
        <v>3209.9500000000003</v>
      </c>
      <c r="E320" s="269">
        <v>3151.9000000000005</v>
      </c>
      <c r="F320" s="269">
        <v>3112.3</v>
      </c>
      <c r="G320" s="269">
        <v>3054.2500000000005</v>
      </c>
      <c r="H320" s="269">
        <v>3249.5500000000006</v>
      </c>
      <c r="I320" s="269">
        <v>3307.6000000000008</v>
      </c>
      <c r="J320" s="269">
        <v>3347.2000000000007</v>
      </c>
      <c r="K320" s="268">
        <v>3268</v>
      </c>
      <c r="L320" s="268">
        <v>3170.35</v>
      </c>
      <c r="M320" s="268">
        <v>6.6626399999999997</v>
      </c>
      <c r="N320" s="1"/>
      <c r="O320" s="1"/>
    </row>
    <row r="321" spans="1:15" ht="12.75" customHeight="1">
      <c r="A321" s="30">
        <v>311</v>
      </c>
      <c r="B321" s="278" t="s">
        <v>432</v>
      </c>
      <c r="C321" s="268">
        <v>732.95</v>
      </c>
      <c r="D321" s="269">
        <v>731.58333333333337</v>
      </c>
      <c r="E321" s="269">
        <v>727.16666666666674</v>
      </c>
      <c r="F321" s="269">
        <v>721.38333333333333</v>
      </c>
      <c r="G321" s="269">
        <v>716.9666666666667</v>
      </c>
      <c r="H321" s="269">
        <v>737.36666666666679</v>
      </c>
      <c r="I321" s="269">
        <v>741.78333333333353</v>
      </c>
      <c r="J321" s="269">
        <v>747.56666666666683</v>
      </c>
      <c r="K321" s="268">
        <v>736</v>
      </c>
      <c r="L321" s="268">
        <v>725.8</v>
      </c>
      <c r="M321" s="268">
        <v>0.27900000000000003</v>
      </c>
      <c r="N321" s="1"/>
      <c r="O321" s="1"/>
    </row>
    <row r="322" spans="1:15" ht="12.75" customHeight="1">
      <c r="A322" s="30">
        <v>312</v>
      </c>
      <c r="B322" s="278" t="s">
        <v>159</v>
      </c>
      <c r="C322" s="268">
        <v>2082.5</v>
      </c>
      <c r="D322" s="269">
        <v>2074.5</v>
      </c>
      <c r="E322" s="269">
        <v>2050</v>
      </c>
      <c r="F322" s="269">
        <v>2017.5</v>
      </c>
      <c r="G322" s="269">
        <v>1993</v>
      </c>
      <c r="H322" s="269">
        <v>2107</v>
      </c>
      <c r="I322" s="269">
        <v>2131.5</v>
      </c>
      <c r="J322" s="269">
        <v>2164</v>
      </c>
      <c r="K322" s="268">
        <v>2099</v>
      </c>
      <c r="L322" s="268">
        <v>2042</v>
      </c>
      <c r="M322" s="268">
        <v>6.0221499999999999</v>
      </c>
      <c r="N322" s="1"/>
      <c r="O322" s="1"/>
    </row>
    <row r="323" spans="1:15" ht="12.75" customHeight="1">
      <c r="A323" s="30">
        <v>313</v>
      </c>
      <c r="B323" s="278" t="s">
        <v>433</v>
      </c>
      <c r="C323" s="268">
        <v>1164.8</v>
      </c>
      <c r="D323" s="269">
        <v>1176.2666666666667</v>
      </c>
      <c r="E323" s="269">
        <v>1144.5333333333333</v>
      </c>
      <c r="F323" s="269">
        <v>1124.2666666666667</v>
      </c>
      <c r="G323" s="269">
        <v>1092.5333333333333</v>
      </c>
      <c r="H323" s="269">
        <v>1196.5333333333333</v>
      </c>
      <c r="I323" s="269">
        <v>1228.2666666666664</v>
      </c>
      <c r="J323" s="269">
        <v>1248.5333333333333</v>
      </c>
      <c r="K323" s="268">
        <v>1208</v>
      </c>
      <c r="L323" s="268">
        <v>1156</v>
      </c>
      <c r="M323" s="268">
        <v>7.5370699999999999</v>
      </c>
      <c r="N323" s="1"/>
      <c r="O323" s="1"/>
    </row>
    <row r="324" spans="1:15" ht="12.75" customHeight="1">
      <c r="A324" s="30">
        <v>314</v>
      </c>
      <c r="B324" s="278" t="s">
        <v>161</v>
      </c>
      <c r="C324" s="268">
        <v>1048.6500000000001</v>
      </c>
      <c r="D324" s="269">
        <v>1033.4833333333333</v>
      </c>
      <c r="E324" s="269">
        <v>1012.9666666666667</v>
      </c>
      <c r="F324" s="269">
        <v>977.2833333333333</v>
      </c>
      <c r="G324" s="269">
        <v>956.76666666666665</v>
      </c>
      <c r="H324" s="269">
        <v>1069.1666666666667</v>
      </c>
      <c r="I324" s="269">
        <v>1089.6833333333336</v>
      </c>
      <c r="J324" s="269">
        <v>1125.3666666666668</v>
      </c>
      <c r="K324" s="268">
        <v>1054</v>
      </c>
      <c r="L324" s="268">
        <v>997.8</v>
      </c>
      <c r="M324" s="268">
        <v>24.598490000000002</v>
      </c>
      <c r="N324" s="1"/>
      <c r="O324" s="1"/>
    </row>
    <row r="325" spans="1:15" ht="12.75" customHeight="1">
      <c r="A325" s="30">
        <v>315</v>
      </c>
      <c r="B325" s="278" t="s">
        <v>267</v>
      </c>
      <c r="C325" s="268">
        <v>600.04999999999995</v>
      </c>
      <c r="D325" s="269">
        <v>599.16666666666663</v>
      </c>
      <c r="E325" s="269">
        <v>593.33333333333326</v>
      </c>
      <c r="F325" s="269">
        <v>586.61666666666667</v>
      </c>
      <c r="G325" s="269">
        <v>580.7833333333333</v>
      </c>
      <c r="H325" s="269">
        <v>605.88333333333321</v>
      </c>
      <c r="I325" s="269">
        <v>611.71666666666647</v>
      </c>
      <c r="J325" s="269">
        <v>618.43333333333317</v>
      </c>
      <c r="K325" s="268">
        <v>605</v>
      </c>
      <c r="L325" s="268">
        <v>592.45000000000005</v>
      </c>
      <c r="M325" s="268">
        <v>3.0236999999999998</v>
      </c>
      <c r="N325" s="1"/>
      <c r="O325" s="1"/>
    </row>
    <row r="326" spans="1:15" ht="12.75" customHeight="1">
      <c r="A326" s="30">
        <v>316</v>
      </c>
      <c r="B326" s="278" t="s">
        <v>434</v>
      </c>
      <c r="C326" s="268">
        <v>31.1</v>
      </c>
      <c r="D326" s="269">
        <v>31.233333333333334</v>
      </c>
      <c r="E326" s="269">
        <v>30.866666666666667</v>
      </c>
      <c r="F326" s="269">
        <v>30.633333333333333</v>
      </c>
      <c r="G326" s="269">
        <v>30.266666666666666</v>
      </c>
      <c r="H326" s="269">
        <v>31.466666666666669</v>
      </c>
      <c r="I326" s="269">
        <v>31.833333333333336</v>
      </c>
      <c r="J326" s="269">
        <v>32.06666666666667</v>
      </c>
      <c r="K326" s="268">
        <v>31.6</v>
      </c>
      <c r="L326" s="268">
        <v>31</v>
      </c>
      <c r="M326" s="268">
        <v>14.75666</v>
      </c>
      <c r="N326" s="1"/>
      <c r="O326" s="1"/>
    </row>
    <row r="327" spans="1:15" ht="12.75" customHeight="1">
      <c r="A327" s="30">
        <v>317</v>
      </c>
      <c r="B327" s="278" t="s">
        <v>435</v>
      </c>
      <c r="C327" s="268">
        <v>69.95</v>
      </c>
      <c r="D327" s="269">
        <v>69.583333333333329</v>
      </c>
      <c r="E327" s="269">
        <v>68.716666666666654</v>
      </c>
      <c r="F327" s="269">
        <v>67.48333333333332</v>
      </c>
      <c r="G327" s="269">
        <v>66.616666666666646</v>
      </c>
      <c r="H327" s="269">
        <v>70.816666666666663</v>
      </c>
      <c r="I327" s="269">
        <v>71.683333333333337</v>
      </c>
      <c r="J327" s="269">
        <v>72.916666666666671</v>
      </c>
      <c r="K327" s="268">
        <v>70.45</v>
      </c>
      <c r="L327" s="268">
        <v>68.349999999999994</v>
      </c>
      <c r="M327" s="268">
        <v>22.96133</v>
      </c>
      <c r="N327" s="1"/>
      <c r="O327" s="1"/>
    </row>
    <row r="328" spans="1:15" ht="12.75" customHeight="1">
      <c r="A328" s="30">
        <v>318</v>
      </c>
      <c r="B328" s="278" t="s">
        <v>436</v>
      </c>
      <c r="C328" s="268">
        <v>574.15</v>
      </c>
      <c r="D328" s="269">
        <v>574.86666666666667</v>
      </c>
      <c r="E328" s="269">
        <v>559.7833333333333</v>
      </c>
      <c r="F328" s="269">
        <v>545.41666666666663</v>
      </c>
      <c r="G328" s="269">
        <v>530.33333333333326</v>
      </c>
      <c r="H328" s="269">
        <v>589.23333333333335</v>
      </c>
      <c r="I328" s="269">
        <v>604.31666666666661</v>
      </c>
      <c r="J328" s="269">
        <v>618.68333333333339</v>
      </c>
      <c r="K328" s="268">
        <v>589.95000000000005</v>
      </c>
      <c r="L328" s="268">
        <v>560.5</v>
      </c>
      <c r="M328" s="268">
        <v>0.89907999999999999</v>
      </c>
      <c r="N328" s="1"/>
      <c r="O328" s="1"/>
    </row>
    <row r="329" spans="1:15" ht="12.75" customHeight="1">
      <c r="A329" s="30">
        <v>319</v>
      </c>
      <c r="B329" s="278" t="s">
        <v>437</v>
      </c>
      <c r="C329" s="268">
        <v>36.549999999999997</v>
      </c>
      <c r="D329" s="269">
        <v>36.616666666666667</v>
      </c>
      <c r="E329" s="269">
        <v>36.183333333333337</v>
      </c>
      <c r="F329" s="269">
        <v>35.81666666666667</v>
      </c>
      <c r="G329" s="269">
        <v>35.38333333333334</v>
      </c>
      <c r="H329" s="269">
        <v>36.983333333333334</v>
      </c>
      <c r="I329" s="269">
        <v>37.416666666666657</v>
      </c>
      <c r="J329" s="269">
        <v>37.783333333333331</v>
      </c>
      <c r="K329" s="268">
        <v>37.049999999999997</v>
      </c>
      <c r="L329" s="268">
        <v>36.25</v>
      </c>
      <c r="M329" s="268">
        <v>57.803570000000001</v>
      </c>
      <c r="N329" s="1"/>
      <c r="O329" s="1"/>
    </row>
    <row r="330" spans="1:15" ht="12.75" customHeight="1">
      <c r="A330" s="30">
        <v>320</v>
      </c>
      <c r="B330" s="278" t="s">
        <v>438</v>
      </c>
      <c r="C330" s="268">
        <v>67.599999999999994</v>
      </c>
      <c r="D330" s="269">
        <v>67.833333333333329</v>
      </c>
      <c r="E330" s="269">
        <v>66.916666666666657</v>
      </c>
      <c r="F330" s="269">
        <v>66.233333333333334</v>
      </c>
      <c r="G330" s="269">
        <v>65.316666666666663</v>
      </c>
      <c r="H330" s="269">
        <v>68.516666666666652</v>
      </c>
      <c r="I330" s="269">
        <v>69.433333333333309</v>
      </c>
      <c r="J330" s="269">
        <v>70.116666666666646</v>
      </c>
      <c r="K330" s="268">
        <v>68.75</v>
      </c>
      <c r="L330" s="268">
        <v>67.150000000000006</v>
      </c>
      <c r="M330" s="268">
        <v>14.54325</v>
      </c>
      <c r="N330" s="1"/>
      <c r="O330" s="1"/>
    </row>
    <row r="331" spans="1:15" ht="12.75" customHeight="1">
      <c r="A331" s="30">
        <v>321</v>
      </c>
      <c r="B331" s="278" t="s">
        <v>167</v>
      </c>
      <c r="C331" s="268">
        <v>122.2</v>
      </c>
      <c r="D331" s="269">
        <v>122.8</v>
      </c>
      <c r="E331" s="269">
        <v>121.3</v>
      </c>
      <c r="F331" s="269">
        <v>120.4</v>
      </c>
      <c r="G331" s="269">
        <v>118.9</v>
      </c>
      <c r="H331" s="269">
        <v>123.69999999999999</v>
      </c>
      <c r="I331" s="269">
        <v>125.19999999999999</v>
      </c>
      <c r="J331" s="269">
        <v>126.09999999999998</v>
      </c>
      <c r="K331" s="268">
        <v>124.3</v>
      </c>
      <c r="L331" s="268">
        <v>121.9</v>
      </c>
      <c r="M331" s="268">
        <v>37.330689999999997</v>
      </c>
      <c r="N331" s="1"/>
      <c r="O331" s="1"/>
    </row>
    <row r="332" spans="1:15" ht="12.75" customHeight="1">
      <c r="A332" s="30">
        <v>322</v>
      </c>
      <c r="B332" s="278" t="s">
        <v>439</v>
      </c>
      <c r="C332" s="268">
        <v>240.05</v>
      </c>
      <c r="D332" s="269">
        <v>242.51666666666665</v>
      </c>
      <c r="E332" s="269">
        <v>236.5333333333333</v>
      </c>
      <c r="F332" s="269">
        <v>233.01666666666665</v>
      </c>
      <c r="G332" s="269">
        <v>227.0333333333333</v>
      </c>
      <c r="H332" s="269">
        <v>246.0333333333333</v>
      </c>
      <c r="I332" s="269">
        <v>252.01666666666665</v>
      </c>
      <c r="J332" s="269">
        <v>255.5333333333333</v>
      </c>
      <c r="K332" s="268">
        <v>248.5</v>
      </c>
      <c r="L332" s="268">
        <v>239</v>
      </c>
      <c r="M332" s="268">
        <v>4.7010300000000003</v>
      </c>
      <c r="N332" s="1"/>
      <c r="O332" s="1"/>
    </row>
    <row r="333" spans="1:15" ht="12.75" customHeight="1">
      <c r="A333" s="30">
        <v>323</v>
      </c>
      <c r="B333" s="278" t="s">
        <v>169</v>
      </c>
      <c r="C333" s="268">
        <v>157.94999999999999</v>
      </c>
      <c r="D333" s="269">
        <v>157.46666666666667</v>
      </c>
      <c r="E333" s="269">
        <v>155.48333333333335</v>
      </c>
      <c r="F333" s="269">
        <v>153.01666666666668</v>
      </c>
      <c r="G333" s="269">
        <v>151.03333333333336</v>
      </c>
      <c r="H333" s="269">
        <v>159.93333333333334</v>
      </c>
      <c r="I333" s="269">
        <v>161.91666666666663</v>
      </c>
      <c r="J333" s="269">
        <v>164.38333333333333</v>
      </c>
      <c r="K333" s="268">
        <v>159.44999999999999</v>
      </c>
      <c r="L333" s="268">
        <v>155</v>
      </c>
      <c r="M333" s="268">
        <v>142.61815000000001</v>
      </c>
      <c r="N333" s="1"/>
      <c r="O333" s="1"/>
    </row>
    <row r="334" spans="1:15" ht="12.75" customHeight="1">
      <c r="A334" s="30">
        <v>324</v>
      </c>
      <c r="B334" s="278" t="s">
        <v>440</v>
      </c>
      <c r="C334" s="268">
        <v>713.15</v>
      </c>
      <c r="D334" s="269">
        <v>715.56666666666661</v>
      </c>
      <c r="E334" s="269">
        <v>704.58333333333326</v>
      </c>
      <c r="F334" s="269">
        <v>696.01666666666665</v>
      </c>
      <c r="G334" s="269">
        <v>685.0333333333333</v>
      </c>
      <c r="H334" s="269">
        <v>724.13333333333321</v>
      </c>
      <c r="I334" s="269">
        <v>735.11666666666656</v>
      </c>
      <c r="J334" s="269">
        <v>743.68333333333317</v>
      </c>
      <c r="K334" s="268">
        <v>726.55</v>
      </c>
      <c r="L334" s="268">
        <v>707</v>
      </c>
      <c r="M334" s="268">
        <v>4.6074700000000002</v>
      </c>
      <c r="N334" s="1"/>
      <c r="O334" s="1"/>
    </row>
    <row r="335" spans="1:15" ht="12.75" customHeight="1">
      <c r="A335" s="30">
        <v>325</v>
      </c>
      <c r="B335" s="278" t="s">
        <v>163</v>
      </c>
      <c r="C335" s="268">
        <v>67.099999999999994</v>
      </c>
      <c r="D335" s="269">
        <v>67.666666666666671</v>
      </c>
      <c r="E335" s="269">
        <v>66.38333333333334</v>
      </c>
      <c r="F335" s="269">
        <v>65.666666666666671</v>
      </c>
      <c r="G335" s="269">
        <v>64.38333333333334</v>
      </c>
      <c r="H335" s="269">
        <v>68.38333333333334</v>
      </c>
      <c r="I335" s="269">
        <v>69.666666666666671</v>
      </c>
      <c r="J335" s="269">
        <v>70.38333333333334</v>
      </c>
      <c r="K335" s="268">
        <v>68.95</v>
      </c>
      <c r="L335" s="268">
        <v>66.95</v>
      </c>
      <c r="M335" s="268">
        <v>96.1631</v>
      </c>
      <c r="N335" s="1"/>
      <c r="O335" s="1"/>
    </row>
    <row r="336" spans="1:15" ht="12.75" customHeight="1">
      <c r="A336" s="30">
        <v>326</v>
      </c>
      <c r="B336" s="278" t="s">
        <v>165</v>
      </c>
      <c r="C336" s="268">
        <v>4435</v>
      </c>
      <c r="D336" s="269">
        <v>4417</v>
      </c>
      <c r="E336" s="269">
        <v>4373.05</v>
      </c>
      <c r="F336" s="269">
        <v>4311.1000000000004</v>
      </c>
      <c r="G336" s="269">
        <v>4267.1500000000005</v>
      </c>
      <c r="H336" s="269">
        <v>4478.95</v>
      </c>
      <c r="I336" s="269">
        <v>4522.9000000000005</v>
      </c>
      <c r="J336" s="269">
        <v>4584.8499999999995</v>
      </c>
      <c r="K336" s="268">
        <v>4460.95</v>
      </c>
      <c r="L336" s="268">
        <v>4355.05</v>
      </c>
      <c r="M336" s="268">
        <v>1.09937</v>
      </c>
      <c r="N336" s="1"/>
      <c r="O336" s="1"/>
    </row>
    <row r="337" spans="1:15" ht="12.75" customHeight="1">
      <c r="A337" s="30">
        <v>327</v>
      </c>
      <c r="B337" s="278" t="s">
        <v>805</v>
      </c>
      <c r="C337" s="268">
        <v>642.95000000000005</v>
      </c>
      <c r="D337" s="269">
        <v>639.76666666666677</v>
      </c>
      <c r="E337" s="269">
        <v>625.53333333333353</v>
      </c>
      <c r="F337" s="269">
        <v>608.11666666666679</v>
      </c>
      <c r="G337" s="269">
        <v>593.88333333333355</v>
      </c>
      <c r="H337" s="269">
        <v>657.18333333333351</v>
      </c>
      <c r="I337" s="269">
        <v>671.41666666666686</v>
      </c>
      <c r="J337" s="269">
        <v>688.83333333333348</v>
      </c>
      <c r="K337" s="268">
        <v>654</v>
      </c>
      <c r="L337" s="268">
        <v>622.35</v>
      </c>
      <c r="M337" s="268">
        <v>10.56912</v>
      </c>
      <c r="N337" s="1"/>
      <c r="O337" s="1"/>
    </row>
    <row r="338" spans="1:15" ht="12.75" customHeight="1">
      <c r="A338" s="30">
        <v>328</v>
      </c>
      <c r="B338" s="278" t="s">
        <v>166</v>
      </c>
      <c r="C338" s="268">
        <v>18840.95</v>
      </c>
      <c r="D338" s="269">
        <v>18781.883333333331</v>
      </c>
      <c r="E338" s="269">
        <v>18584.766666666663</v>
      </c>
      <c r="F338" s="269">
        <v>18328.583333333332</v>
      </c>
      <c r="G338" s="269">
        <v>18131.466666666664</v>
      </c>
      <c r="H338" s="269">
        <v>19038.066666666662</v>
      </c>
      <c r="I338" s="269">
        <v>19235.183333333331</v>
      </c>
      <c r="J338" s="269">
        <v>19491.366666666661</v>
      </c>
      <c r="K338" s="268">
        <v>18979</v>
      </c>
      <c r="L338" s="268">
        <v>18525.7</v>
      </c>
      <c r="M338" s="268">
        <v>1.0551699999999999</v>
      </c>
      <c r="N338" s="1"/>
      <c r="O338" s="1"/>
    </row>
    <row r="339" spans="1:15" ht="12.75" customHeight="1">
      <c r="A339" s="30">
        <v>329</v>
      </c>
      <c r="B339" s="278" t="s">
        <v>441</v>
      </c>
      <c r="C339" s="268">
        <v>61.7</v>
      </c>
      <c r="D339" s="269">
        <v>62.449999999999996</v>
      </c>
      <c r="E339" s="269">
        <v>60.55</v>
      </c>
      <c r="F339" s="269">
        <v>59.4</v>
      </c>
      <c r="G339" s="269">
        <v>57.5</v>
      </c>
      <c r="H339" s="269">
        <v>63.599999999999994</v>
      </c>
      <c r="I339" s="269">
        <v>65.499999999999986</v>
      </c>
      <c r="J339" s="269">
        <v>66.649999999999991</v>
      </c>
      <c r="K339" s="268">
        <v>64.349999999999994</v>
      </c>
      <c r="L339" s="268">
        <v>61.3</v>
      </c>
      <c r="M339" s="268">
        <v>9.7331599999999998</v>
      </c>
      <c r="N339" s="1"/>
      <c r="O339" s="1"/>
    </row>
    <row r="340" spans="1:15" ht="12.75" customHeight="1">
      <c r="A340" s="30">
        <v>330</v>
      </c>
      <c r="B340" s="278" t="s">
        <v>162</v>
      </c>
      <c r="C340" s="268">
        <v>263.85000000000002</v>
      </c>
      <c r="D340" s="269">
        <v>266.86666666666667</v>
      </c>
      <c r="E340" s="269">
        <v>257.48333333333335</v>
      </c>
      <c r="F340" s="269">
        <v>251.11666666666667</v>
      </c>
      <c r="G340" s="269">
        <v>241.73333333333335</v>
      </c>
      <c r="H340" s="269">
        <v>273.23333333333335</v>
      </c>
      <c r="I340" s="269">
        <v>282.61666666666667</v>
      </c>
      <c r="J340" s="269">
        <v>288.98333333333335</v>
      </c>
      <c r="K340" s="268">
        <v>276.25</v>
      </c>
      <c r="L340" s="268">
        <v>260.5</v>
      </c>
      <c r="M340" s="268">
        <v>5.7002300000000004</v>
      </c>
      <c r="N340" s="1"/>
      <c r="O340" s="1"/>
    </row>
    <row r="341" spans="1:15" ht="12.75" customHeight="1">
      <c r="A341" s="30">
        <v>331</v>
      </c>
      <c r="B341" s="278" t="s">
        <v>851</v>
      </c>
      <c r="C341" s="268">
        <v>406.8</v>
      </c>
      <c r="D341" s="269">
        <v>405.0333333333333</v>
      </c>
      <c r="E341" s="269">
        <v>397.91666666666663</v>
      </c>
      <c r="F341" s="269">
        <v>389.0333333333333</v>
      </c>
      <c r="G341" s="269">
        <v>381.91666666666663</v>
      </c>
      <c r="H341" s="269">
        <v>413.91666666666663</v>
      </c>
      <c r="I341" s="269">
        <v>421.0333333333333</v>
      </c>
      <c r="J341" s="269">
        <v>429.91666666666663</v>
      </c>
      <c r="K341" s="268">
        <v>412.15</v>
      </c>
      <c r="L341" s="268">
        <v>396.15</v>
      </c>
      <c r="M341" s="268">
        <v>4.2186500000000002</v>
      </c>
      <c r="N341" s="1"/>
      <c r="O341" s="1"/>
    </row>
    <row r="342" spans="1:15" ht="12.75" customHeight="1">
      <c r="A342" s="30">
        <v>332</v>
      </c>
      <c r="B342" s="278" t="s">
        <v>268</v>
      </c>
      <c r="C342" s="268">
        <v>901.8</v>
      </c>
      <c r="D342" s="269">
        <v>901.76666666666677</v>
      </c>
      <c r="E342" s="269">
        <v>878.33333333333348</v>
      </c>
      <c r="F342" s="269">
        <v>854.86666666666667</v>
      </c>
      <c r="G342" s="269">
        <v>831.43333333333339</v>
      </c>
      <c r="H342" s="269">
        <v>925.23333333333358</v>
      </c>
      <c r="I342" s="269">
        <v>948.66666666666674</v>
      </c>
      <c r="J342" s="269">
        <v>972.13333333333367</v>
      </c>
      <c r="K342" s="268">
        <v>925.2</v>
      </c>
      <c r="L342" s="268">
        <v>878.3</v>
      </c>
      <c r="M342" s="268">
        <v>6.5498200000000004</v>
      </c>
      <c r="N342" s="1"/>
      <c r="O342" s="1"/>
    </row>
    <row r="343" spans="1:15" ht="12.75" customHeight="1">
      <c r="A343" s="30">
        <v>333</v>
      </c>
      <c r="B343" s="278" t="s">
        <v>170</v>
      </c>
      <c r="C343" s="268">
        <v>122.55</v>
      </c>
      <c r="D343" s="269">
        <v>122.66666666666667</v>
      </c>
      <c r="E343" s="269">
        <v>121.38333333333334</v>
      </c>
      <c r="F343" s="269">
        <v>120.21666666666667</v>
      </c>
      <c r="G343" s="269">
        <v>118.93333333333334</v>
      </c>
      <c r="H343" s="269">
        <v>123.83333333333334</v>
      </c>
      <c r="I343" s="269">
        <v>125.11666666666667</v>
      </c>
      <c r="J343" s="269">
        <v>126.28333333333335</v>
      </c>
      <c r="K343" s="268">
        <v>123.95</v>
      </c>
      <c r="L343" s="268">
        <v>121.5</v>
      </c>
      <c r="M343" s="268">
        <v>152.67017999999999</v>
      </c>
      <c r="N343" s="1"/>
      <c r="O343" s="1"/>
    </row>
    <row r="344" spans="1:15" ht="12.75" customHeight="1">
      <c r="A344" s="30">
        <v>334</v>
      </c>
      <c r="B344" s="278" t="s">
        <v>269</v>
      </c>
      <c r="C344" s="268">
        <v>169.6</v>
      </c>
      <c r="D344" s="269">
        <v>170.96666666666667</v>
      </c>
      <c r="E344" s="269">
        <v>166.48333333333335</v>
      </c>
      <c r="F344" s="269">
        <v>163.36666666666667</v>
      </c>
      <c r="G344" s="269">
        <v>158.88333333333335</v>
      </c>
      <c r="H344" s="269">
        <v>174.08333333333334</v>
      </c>
      <c r="I344" s="269">
        <v>178.56666666666663</v>
      </c>
      <c r="J344" s="269">
        <v>181.68333333333334</v>
      </c>
      <c r="K344" s="268">
        <v>175.45</v>
      </c>
      <c r="L344" s="268">
        <v>167.85</v>
      </c>
      <c r="M344" s="268">
        <v>18.50562</v>
      </c>
      <c r="N344" s="1"/>
      <c r="O344" s="1"/>
    </row>
    <row r="345" spans="1:15" ht="12.75" customHeight="1">
      <c r="A345" s="30">
        <v>335</v>
      </c>
      <c r="B345" s="278" t="s">
        <v>832</v>
      </c>
      <c r="C345" s="268">
        <v>643.20000000000005</v>
      </c>
      <c r="D345" s="269">
        <v>648.76666666666677</v>
      </c>
      <c r="E345" s="269">
        <v>633.53333333333353</v>
      </c>
      <c r="F345" s="269">
        <v>623.86666666666679</v>
      </c>
      <c r="G345" s="269">
        <v>608.63333333333355</v>
      </c>
      <c r="H345" s="269">
        <v>658.43333333333351</v>
      </c>
      <c r="I345" s="269">
        <v>673.66666666666686</v>
      </c>
      <c r="J345" s="269">
        <v>683.33333333333348</v>
      </c>
      <c r="K345" s="268">
        <v>664</v>
      </c>
      <c r="L345" s="268">
        <v>639.1</v>
      </c>
      <c r="M345" s="268">
        <v>6.32376</v>
      </c>
      <c r="N345" s="1"/>
      <c r="O345" s="1"/>
    </row>
    <row r="346" spans="1:15" ht="12.75" customHeight="1">
      <c r="A346" s="30">
        <v>336</v>
      </c>
      <c r="B346" s="278" t="s">
        <v>442</v>
      </c>
      <c r="C346" s="268">
        <v>2949.9</v>
      </c>
      <c r="D346" s="269">
        <v>2961</v>
      </c>
      <c r="E346" s="269">
        <v>2929</v>
      </c>
      <c r="F346" s="269">
        <v>2908.1</v>
      </c>
      <c r="G346" s="269">
        <v>2876.1</v>
      </c>
      <c r="H346" s="269">
        <v>2981.9</v>
      </c>
      <c r="I346" s="269">
        <v>3013.9</v>
      </c>
      <c r="J346" s="269">
        <v>3034.8</v>
      </c>
      <c r="K346" s="268">
        <v>2993</v>
      </c>
      <c r="L346" s="268">
        <v>2940.1</v>
      </c>
      <c r="M346" s="268">
        <v>0.87997000000000003</v>
      </c>
      <c r="N346" s="1"/>
      <c r="O346" s="1"/>
    </row>
    <row r="347" spans="1:15" ht="12.75" customHeight="1">
      <c r="A347" s="30">
        <v>337</v>
      </c>
      <c r="B347" s="278" t="s">
        <v>443</v>
      </c>
      <c r="C347" s="268">
        <v>275.8</v>
      </c>
      <c r="D347" s="269">
        <v>273.16666666666669</v>
      </c>
      <c r="E347" s="269">
        <v>268.98333333333335</v>
      </c>
      <c r="F347" s="269">
        <v>262.16666666666669</v>
      </c>
      <c r="G347" s="269">
        <v>257.98333333333335</v>
      </c>
      <c r="H347" s="269">
        <v>279.98333333333335</v>
      </c>
      <c r="I347" s="269">
        <v>284.16666666666663</v>
      </c>
      <c r="J347" s="269">
        <v>290.98333333333335</v>
      </c>
      <c r="K347" s="268">
        <v>277.35000000000002</v>
      </c>
      <c r="L347" s="268">
        <v>266.35000000000002</v>
      </c>
      <c r="M347" s="268">
        <v>1.7697400000000001</v>
      </c>
      <c r="N347" s="1"/>
      <c r="O347" s="1"/>
    </row>
    <row r="348" spans="1:15" ht="12.75" customHeight="1">
      <c r="A348" s="30">
        <v>338</v>
      </c>
      <c r="B348" s="278" t="s">
        <v>833</v>
      </c>
      <c r="C348" s="268">
        <v>469.45</v>
      </c>
      <c r="D348" s="269">
        <v>470.08333333333331</v>
      </c>
      <c r="E348" s="269">
        <v>465.36666666666662</v>
      </c>
      <c r="F348" s="269">
        <v>461.2833333333333</v>
      </c>
      <c r="G348" s="269">
        <v>456.56666666666661</v>
      </c>
      <c r="H348" s="269">
        <v>474.16666666666663</v>
      </c>
      <c r="I348" s="269">
        <v>478.88333333333333</v>
      </c>
      <c r="J348" s="269">
        <v>482.96666666666664</v>
      </c>
      <c r="K348" s="268">
        <v>474.8</v>
      </c>
      <c r="L348" s="268">
        <v>466</v>
      </c>
      <c r="M348" s="268">
        <v>3.7198600000000002</v>
      </c>
      <c r="N348" s="1"/>
      <c r="O348" s="1"/>
    </row>
    <row r="349" spans="1:15" ht="12.75" customHeight="1">
      <c r="A349" s="30">
        <v>339</v>
      </c>
      <c r="B349" s="278" t="s">
        <v>822</v>
      </c>
      <c r="C349" s="268">
        <v>128.15</v>
      </c>
      <c r="D349" s="269">
        <v>129.15</v>
      </c>
      <c r="E349" s="269">
        <v>126.9</v>
      </c>
      <c r="F349" s="269">
        <v>125.65</v>
      </c>
      <c r="G349" s="269">
        <v>123.4</v>
      </c>
      <c r="H349" s="269">
        <v>130.4</v>
      </c>
      <c r="I349" s="269">
        <v>132.65</v>
      </c>
      <c r="J349" s="269">
        <v>133.9</v>
      </c>
      <c r="K349" s="268">
        <v>131.4</v>
      </c>
      <c r="L349" s="268">
        <v>127.9</v>
      </c>
      <c r="M349" s="268">
        <v>7.1420700000000004</v>
      </c>
      <c r="N349" s="1"/>
      <c r="O349" s="1"/>
    </row>
    <row r="350" spans="1:15" ht="12.75" customHeight="1">
      <c r="A350" s="30">
        <v>340</v>
      </c>
      <c r="B350" s="278" t="s">
        <v>177</v>
      </c>
      <c r="C350" s="268">
        <v>2967.9</v>
      </c>
      <c r="D350" s="269">
        <v>2979.0666666666671</v>
      </c>
      <c r="E350" s="269">
        <v>2942.8333333333339</v>
      </c>
      <c r="F350" s="269">
        <v>2917.7666666666669</v>
      </c>
      <c r="G350" s="269">
        <v>2881.5333333333338</v>
      </c>
      <c r="H350" s="269">
        <v>3004.1333333333341</v>
      </c>
      <c r="I350" s="269">
        <v>3040.3666666666668</v>
      </c>
      <c r="J350" s="269">
        <v>3065.4333333333343</v>
      </c>
      <c r="K350" s="268">
        <v>3015.3</v>
      </c>
      <c r="L350" s="268">
        <v>2954</v>
      </c>
      <c r="M350" s="268">
        <v>4.1328399999999998</v>
      </c>
      <c r="N350" s="1"/>
      <c r="O350" s="1"/>
    </row>
    <row r="351" spans="1:15" ht="12.75" customHeight="1">
      <c r="A351" s="30">
        <v>341</v>
      </c>
      <c r="B351" s="278" t="s">
        <v>445</v>
      </c>
      <c r="C351" s="268">
        <v>377.9</v>
      </c>
      <c r="D351" s="269">
        <v>381.2166666666667</v>
      </c>
      <c r="E351" s="269">
        <v>371.78333333333342</v>
      </c>
      <c r="F351" s="269">
        <v>365.66666666666674</v>
      </c>
      <c r="G351" s="269">
        <v>356.23333333333346</v>
      </c>
      <c r="H351" s="269">
        <v>387.33333333333337</v>
      </c>
      <c r="I351" s="269">
        <v>396.76666666666665</v>
      </c>
      <c r="J351" s="269">
        <v>402.88333333333333</v>
      </c>
      <c r="K351" s="268">
        <v>390.65</v>
      </c>
      <c r="L351" s="268">
        <v>375.1</v>
      </c>
      <c r="M351" s="268">
        <v>2.7141500000000001</v>
      </c>
      <c r="N351" s="1"/>
      <c r="O351" s="1"/>
    </row>
    <row r="352" spans="1:15" ht="12.75" customHeight="1">
      <c r="A352" s="30">
        <v>342</v>
      </c>
      <c r="B352" s="278" t="s">
        <v>446</v>
      </c>
      <c r="C352" s="268">
        <v>254.3</v>
      </c>
      <c r="D352" s="269">
        <v>254.85000000000002</v>
      </c>
      <c r="E352" s="269">
        <v>250.60000000000002</v>
      </c>
      <c r="F352" s="269">
        <v>246.9</v>
      </c>
      <c r="G352" s="269">
        <v>242.65</v>
      </c>
      <c r="H352" s="269">
        <v>258.55000000000007</v>
      </c>
      <c r="I352" s="269">
        <v>262.80000000000007</v>
      </c>
      <c r="J352" s="269">
        <v>266.50000000000006</v>
      </c>
      <c r="K352" s="268">
        <v>259.10000000000002</v>
      </c>
      <c r="L352" s="268">
        <v>251.15</v>
      </c>
      <c r="M352" s="268">
        <v>1.2944</v>
      </c>
      <c r="N352" s="1"/>
      <c r="O352" s="1"/>
    </row>
    <row r="353" spans="1:15" ht="12.75" customHeight="1">
      <c r="A353" s="30">
        <v>343</v>
      </c>
      <c r="B353" s="278" t="s">
        <v>181</v>
      </c>
      <c r="C353" s="268">
        <v>1666.4</v>
      </c>
      <c r="D353" s="269">
        <v>1658.1000000000001</v>
      </c>
      <c r="E353" s="269">
        <v>1638.3000000000002</v>
      </c>
      <c r="F353" s="269">
        <v>1610.2</v>
      </c>
      <c r="G353" s="269">
        <v>1590.4</v>
      </c>
      <c r="H353" s="269">
        <v>1686.2000000000003</v>
      </c>
      <c r="I353" s="269">
        <v>1706</v>
      </c>
      <c r="J353" s="269">
        <v>1734.1000000000004</v>
      </c>
      <c r="K353" s="268">
        <v>1677.9</v>
      </c>
      <c r="L353" s="268">
        <v>1630</v>
      </c>
      <c r="M353" s="268">
        <v>7.72776</v>
      </c>
      <c r="N353" s="1"/>
      <c r="O353" s="1"/>
    </row>
    <row r="354" spans="1:15" ht="12.75" customHeight="1">
      <c r="A354" s="30">
        <v>344</v>
      </c>
      <c r="B354" s="278" t="s">
        <v>171</v>
      </c>
      <c r="C354" s="268">
        <v>49991.8</v>
      </c>
      <c r="D354" s="269">
        <v>49843.933333333327</v>
      </c>
      <c r="E354" s="269">
        <v>49447.866666666654</v>
      </c>
      <c r="F354" s="269">
        <v>48903.933333333327</v>
      </c>
      <c r="G354" s="269">
        <v>48507.866666666654</v>
      </c>
      <c r="H354" s="269">
        <v>50387.866666666654</v>
      </c>
      <c r="I354" s="269">
        <v>50783.93333333332</v>
      </c>
      <c r="J354" s="269">
        <v>51327.866666666654</v>
      </c>
      <c r="K354" s="268">
        <v>50240</v>
      </c>
      <c r="L354" s="268">
        <v>49300</v>
      </c>
      <c r="M354" s="268">
        <v>0.23976</v>
      </c>
      <c r="N354" s="1"/>
      <c r="O354" s="1"/>
    </row>
    <row r="355" spans="1:15" ht="12.75" customHeight="1">
      <c r="A355" s="30">
        <v>345</v>
      </c>
      <c r="B355" s="278" t="s">
        <v>447</v>
      </c>
      <c r="C355" s="268">
        <v>3202.1</v>
      </c>
      <c r="D355" s="269">
        <v>3188.4166666666665</v>
      </c>
      <c r="E355" s="269">
        <v>3144.6833333333329</v>
      </c>
      <c r="F355" s="269">
        <v>3087.2666666666664</v>
      </c>
      <c r="G355" s="269">
        <v>3043.5333333333328</v>
      </c>
      <c r="H355" s="269">
        <v>3245.833333333333</v>
      </c>
      <c r="I355" s="269">
        <v>3289.5666666666666</v>
      </c>
      <c r="J355" s="269">
        <v>3346.9833333333331</v>
      </c>
      <c r="K355" s="268">
        <v>3232.15</v>
      </c>
      <c r="L355" s="268">
        <v>3131</v>
      </c>
      <c r="M355" s="268">
        <v>1.9868399999999999</v>
      </c>
      <c r="N355" s="1"/>
      <c r="O355" s="1"/>
    </row>
    <row r="356" spans="1:15" ht="12.75" customHeight="1">
      <c r="A356" s="30">
        <v>346</v>
      </c>
      <c r="B356" s="278" t="s">
        <v>173</v>
      </c>
      <c r="C356" s="268">
        <v>199.4</v>
      </c>
      <c r="D356" s="269">
        <v>200.35</v>
      </c>
      <c r="E356" s="269">
        <v>196.7</v>
      </c>
      <c r="F356" s="269">
        <v>194</v>
      </c>
      <c r="G356" s="269">
        <v>190.35</v>
      </c>
      <c r="H356" s="269">
        <v>203.04999999999998</v>
      </c>
      <c r="I356" s="269">
        <v>206.70000000000002</v>
      </c>
      <c r="J356" s="269">
        <v>209.39999999999998</v>
      </c>
      <c r="K356" s="268">
        <v>204</v>
      </c>
      <c r="L356" s="268">
        <v>197.65</v>
      </c>
      <c r="M356" s="268">
        <v>12.372159999999999</v>
      </c>
      <c r="N356" s="1"/>
      <c r="O356" s="1"/>
    </row>
    <row r="357" spans="1:15" ht="12.75" customHeight="1">
      <c r="A357" s="30">
        <v>347</v>
      </c>
      <c r="B357" s="278" t="s">
        <v>175</v>
      </c>
      <c r="C357" s="268">
        <v>4162.55</v>
      </c>
      <c r="D357" s="269">
        <v>4160.9833333333336</v>
      </c>
      <c r="E357" s="269">
        <v>4116.5666666666675</v>
      </c>
      <c r="F357" s="269">
        <v>4070.5833333333339</v>
      </c>
      <c r="G357" s="269">
        <v>4026.1666666666679</v>
      </c>
      <c r="H357" s="269">
        <v>4206.9666666666672</v>
      </c>
      <c r="I357" s="269">
        <v>4251.3833333333332</v>
      </c>
      <c r="J357" s="269">
        <v>4297.3666666666668</v>
      </c>
      <c r="K357" s="268">
        <v>4205.3999999999996</v>
      </c>
      <c r="L357" s="268">
        <v>4115</v>
      </c>
      <c r="M357" s="268">
        <v>0.12418</v>
      </c>
      <c r="N357" s="1"/>
      <c r="O357" s="1"/>
    </row>
    <row r="358" spans="1:15" ht="12.75" customHeight="1">
      <c r="A358" s="30">
        <v>348</v>
      </c>
      <c r="B358" s="278" t="s">
        <v>449</v>
      </c>
      <c r="C358" s="268">
        <v>1335.05</v>
      </c>
      <c r="D358" s="269">
        <v>1341.55</v>
      </c>
      <c r="E358" s="269">
        <v>1319.6499999999999</v>
      </c>
      <c r="F358" s="269">
        <v>1304.25</v>
      </c>
      <c r="G358" s="269">
        <v>1282.3499999999999</v>
      </c>
      <c r="H358" s="269">
        <v>1356.9499999999998</v>
      </c>
      <c r="I358" s="269">
        <v>1378.85</v>
      </c>
      <c r="J358" s="269">
        <v>1394.2499999999998</v>
      </c>
      <c r="K358" s="268">
        <v>1363.45</v>
      </c>
      <c r="L358" s="268">
        <v>1326.15</v>
      </c>
      <c r="M358" s="268">
        <v>2.98733</v>
      </c>
      <c r="N358" s="1"/>
      <c r="O358" s="1"/>
    </row>
    <row r="359" spans="1:15" ht="12.75" customHeight="1">
      <c r="A359" s="30">
        <v>349</v>
      </c>
      <c r="B359" s="278" t="s">
        <v>176</v>
      </c>
      <c r="C359" s="268">
        <v>2769.75</v>
      </c>
      <c r="D359" s="269">
        <v>2773.85</v>
      </c>
      <c r="E359" s="269">
        <v>2752.7</v>
      </c>
      <c r="F359" s="269">
        <v>2735.65</v>
      </c>
      <c r="G359" s="269">
        <v>2714.5</v>
      </c>
      <c r="H359" s="269">
        <v>2790.8999999999996</v>
      </c>
      <c r="I359" s="269">
        <v>2812.05</v>
      </c>
      <c r="J359" s="269">
        <v>2829.0999999999995</v>
      </c>
      <c r="K359" s="268">
        <v>2795</v>
      </c>
      <c r="L359" s="268">
        <v>2756.8</v>
      </c>
      <c r="M359" s="268">
        <v>9.3427399999999992</v>
      </c>
      <c r="N359" s="1"/>
      <c r="O359" s="1"/>
    </row>
    <row r="360" spans="1:15" ht="12.75" customHeight="1">
      <c r="A360" s="30">
        <v>350</v>
      </c>
      <c r="B360" s="278" t="s">
        <v>172</v>
      </c>
      <c r="C360" s="268">
        <v>853.2</v>
      </c>
      <c r="D360" s="269">
        <v>858.31666666666661</v>
      </c>
      <c r="E360" s="269">
        <v>843.98333333333323</v>
      </c>
      <c r="F360" s="269">
        <v>834.76666666666665</v>
      </c>
      <c r="G360" s="269">
        <v>820.43333333333328</v>
      </c>
      <c r="H360" s="269">
        <v>867.53333333333319</v>
      </c>
      <c r="I360" s="269">
        <v>881.86666666666667</v>
      </c>
      <c r="J360" s="269">
        <v>891.08333333333314</v>
      </c>
      <c r="K360" s="268">
        <v>872.65</v>
      </c>
      <c r="L360" s="268">
        <v>849.1</v>
      </c>
      <c r="M360" s="268">
        <v>14.274760000000001</v>
      </c>
      <c r="N360" s="1"/>
      <c r="O360" s="1"/>
    </row>
    <row r="361" spans="1:15" ht="12.75" customHeight="1">
      <c r="A361" s="30">
        <v>351</v>
      </c>
      <c r="B361" s="278" t="s">
        <v>450</v>
      </c>
      <c r="C361" s="268">
        <v>851.9</v>
      </c>
      <c r="D361" s="269">
        <v>855.48333333333323</v>
      </c>
      <c r="E361" s="269">
        <v>841.41666666666652</v>
      </c>
      <c r="F361" s="269">
        <v>830.93333333333328</v>
      </c>
      <c r="G361" s="269">
        <v>816.86666666666656</v>
      </c>
      <c r="H361" s="269">
        <v>865.96666666666647</v>
      </c>
      <c r="I361" s="269">
        <v>880.0333333333333</v>
      </c>
      <c r="J361" s="269">
        <v>890.51666666666642</v>
      </c>
      <c r="K361" s="268">
        <v>869.55</v>
      </c>
      <c r="L361" s="268">
        <v>845</v>
      </c>
      <c r="M361" s="268">
        <v>0.34144000000000002</v>
      </c>
      <c r="N361" s="1"/>
      <c r="O361" s="1"/>
    </row>
    <row r="362" spans="1:15" ht="12.75" customHeight="1">
      <c r="A362" s="30">
        <v>352</v>
      </c>
      <c r="B362" s="278" t="s">
        <v>270</v>
      </c>
      <c r="C362" s="268">
        <v>2514.4</v>
      </c>
      <c r="D362" s="269">
        <v>2504.1166666666663</v>
      </c>
      <c r="E362" s="269">
        <v>2479.2333333333327</v>
      </c>
      <c r="F362" s="269">
        <v>2444.0666666666662</v>
      </c>
      <c r="G362" s="269">
        <v>2419.1833333333325</v>
      </c>
      <c r="H362" s="269">
        <v>2539.2833333333328</v>
      </c>
      <c r="I362" s="269">
        <v>2564.166666666667</v>
      </c>
      <c r="J362" s="269">
        <v>2599.333333333333</v>
      </c>
      <c r="K362" s="268">
        <v>2529</v>
      </c>
      <c r="L362" s="268">
        <v>2468.9499999999998</v>
      </c>
      <c r="M362" s="268">
        <v>2.4341499999999998</v>
      </c>
      <c r="N362" s="1"/>
      <c r="O362" s="1"/>
    </row>
    <row r="363" spans="1:15" ht="12.75" customHeight="1">
      <c r="A363" s="30">
        <v>353</v>
      </c>
      <c r="B363" s="278" t="s">
        <v>451</v>
      </c>
      <c r="C363" s="268">
        <v>2046.25</v>
      </c>
      <c r="D363" s="269">
        <v>2054.65</v>
      </c>
      <c r="E363" s="269">
        <v>2021.6000000000004</v>
      </c>
      <c r="F363" s="269">
        <v>1996.9500000000003</v>
      </c>
      <c r="G363" s="269">
        <v>1963.9000000000005</v>
      </c>
      <c r="H363" s="269">
        <v>2079.3000000000002</v>
      </c>
      <c r="I363" s="269">
        <v>2112.3500000000004</v>
      </c>
      <c r="J363" s="269">
        <v>2137</v>
      </c>
      <c r="K363" s="268">
        <v>2087.6999999999998</v>
      </c>
      <c r="L363" s="268">
        <v>2030</v>
      </c>
      <c r="M363" s="268">
        <v>0.58520000000000005</v>
      </c>
      <c r="N363" s="1"/>
      <c r="O363" s="1"/>
    </row>
    <row r="364" spans="1:15" ht="12.75" customHeight="1">
      <c r="A364" s="30">
        <v>354</v>
      </c>
      <c r="B364" s="278" t="s">
        <v>806</v>
      </c>
      <c r="C364" s="268">
        <v>289.60000000000002</v>
      </c>
      <c r="D364" s="269">
        <v>289.75</v>
      </c>
      <c r="E364" s="269">
        <v>284.10000000000002</v>
      </c>
      <c r="F364" s="269">
        <v>278.60000000000002</v>
      </c>
      <c r="G364" s="269">
        <v>272.95000000000005</v>
      </c>
      <c r="H364" s="269">
        <v>295.25</v>
      </c>
      <c r="I364" s="269">
        <v>300.89999999999998</v>
      </c>
      <c r="J364" s="269">
        <v>306.39999999999998</v>
      </c>
      <c r="K364" s="268">
        <v>295.39999999999998</v>
      </c>
      <c r="L364" s="268">
        <v>284.25</v>
      </c>
      <c r="M364" s="268">
        <v>29.360489999999999</v>
      </c>
      <c r="N364" s="1"/>
      <c r="O364" s="1"/>
    </row>
    <row r="365" spans="1:15" ht="12.75" customHeight="1">
      <c r="A365" s="30">
        <v>355</v>
      </c>
      <c r="B365" s="278" t="s">
        <v>174</v>
      </c>
      <c r="C365" s="268">
        <v>105.2</v>
      </c>
      <c r="D365" s="269">
        <v>105.56666666666668</v>
      </c>
      <c r="E365" s="269">
        <v>104.53333333333336</v>
      </c>
      <c r="F365" s="269">
        <v>103.86666666666669</v>
      </c>
      <c r="G365" s="269">
        <v>102.83333333333337</v>
      </c>
      <c r="H365" s="269">
        <v>106.23333333333335</v>
      </c>
      <c r="I365" s="269">
        <v>107.26666666666668</v>
      </c>
      <c r="J365" s="269">
        <v>107.93333333333334</v>
      </c>
      <c r="K365" s="268">
        <v>106.6</v>
      </c>
      <c r="L365" s="268">
        <v>104.9</v>
      </c>
      <c r="M365" s="268">
        <v>53.240879999999997</v>
      </c>
      <c r="N365" s="1"/>
      <c r="O365" s="1"/>
    </row>
    <row r="366" spans="1:15" ht="12.75" customHeight="1">
      <c r="A366" s="30">
        <v>356</v>
      </c>
      <c r="B366" s="278" t="s">
        <v>179</v>
      </c>
      <c r="C366" s="268">
        <v>207.7</v>
      </c>
      <c r="D366" s="269">
        <v>206.88333333333335</v>
      </c>
      <c r="E366" s="269">
        <v>203.3666666666667</v>
      </c>
      <c r="F366" s="269">
        <v>199.03333333333336</v>
      </c>
      <c r="G366" s="269">
        <v>195.51666666666671</v>
      </c>
      <c r="H366" s="269">
        <v>211.2166666666667</v>
      </c>
      <c r="I366" s="269">
        <v>214.73333333333335</v>
      </c>
      <c r="J366" s="269">
        <v>219.06666666666669</v>
      </c>
      <c r="K366" s="268">
        <v>210.4</v>
      </c>
      <c r="L366" s="268">
        <v>202.55</v>
      </c>
      <c r="M366" s="268">
        <v>396.58404999999999</v>
      </c>
      <c r="N366" s="1"/>
      <c r="O366" s="1"/>
    </row>
    <row r="367" spans="1:15" ht="12.75" customHeight="1">
      <c r="A367" s="30">
        <v>357</v>
      </c>
      <c r="B367" s="278" t="s">
        <v>807</v>
      </c>
      <c r="C367" s="268">
        <v>405.2</v>
      </c>
      <c r="D367" s="269">
        <v>402.73333333333329</v>
      </c>
      <c r="E367" s="269">
        <v>395.56666666666661</v>
      </c>
      <c r="F367" s="269">
        <v>385.93333333333334</v>
      </c>
      <c r="G367" s="269">
        <v>378.76666666666665</v>
      </c>
      <c r="H367" s="269">
        <v>412.36666666666656</v>
      </c>
      <c r="I367" s="269">
        <v>419.53333333333319</v>
      </c>
      <c r="J367" s="269">
        <v>429.16666666666652</v>
      </c>
      <c r="K367" s="268">
        <v>409.9</v>
      </c>
      <c r="L367" s="268">
        <v>393.1</v>
      </c>
      <c r="M367" s="268">
        <v>7.9880000000000004</v>
      </c>
      <c r="N367" s="1"/>
      <c r="O367" s="1"/>
    </row>
    <row r="368" spans="1:15" ht="12.75" customHeight="1">
      <c r="A368" s="30">
        <v>358</v>
      </c>
      <c r="B368" s="278" t="s">
        <v>271</v>
      </c>
      <c r="C368" s="268">
        <v>430.35</v>
      </c>
      <c r="D368" s="269">
        <v>430.95</v>
      </c>
      <c r="E368" s="269">
        <v>424.4</v>
      </c>
      <c r="F368" s="269">
        <v>418.45</v>
      </c>
      <c r="G368" s="269">
        <v>411.9</v>
      </c>
      <c r="H368" s="269">
        <v>436.9</v>
      </c>
      <c r="I368" s="269">
        <v>443.45000000000005</v>
      </c>
      <c r="J368" s="269">
        <v>449.4</v>
      </c>
      <c r="K368" s="268">
        <v>437.5</v>
      </c>
      <c r="L368" s="268">
        <v>425</v>
      </c>
      <c r="M368" s="268">
        <v>3.4979200000000001</v>
      </c>
      <c r="N368" s="1"/>
      <c r="O368" s="1"/>
    </row>
    <row r="369" spans="1:15" ht="12.75" customHeight="1">
      <c r="A369" s="30">
        <v>359</v>
      </c>
      <c r="B369" s="278" t="s">
        <v>452</v>
      </c>
      <c r="C369" s="268">
        <v>582.35</v>
      </c>
      <c r="D369" s="269">
        <v>582.98333333333346</v>
      </c>
      <c r="E369" s="269">
        <v>574.01666666666688</v>
      </c>
      <c r="F369" s="269">
        <v>565.68333333333339</v>
      </c>
      <c r="G369" s="269">
        <v>556.71666666666681</v>
      </c>
      <c r="H369" s="269">
        <v>591.31666666666695</v>
      </c>
      <c r="I369" s="269">
        <v>600.28333333333342</v>
      </c>
      <c r="J369" s="269">
        <v>608.61666666666702</v>
      </c>
      <c r="K369" s="268">
        <v>591.95000000000005</v>
      </c>
      <c r="L369" s="268">
        <v>574.65</v>
      </c>
      <c r="M369" s="268">
        <v>0.94845000000000002</v>
      </c>
      <c r="N369" s="1"/>
      <c r="O369" s="1"/>
    </row>
    <row r="370" spans="1:15" ht="12.75" customHeight="1">
      <c r="A370" s="30">
        <v>360</v>
      </c>
      <c r="B370" s="278" t="s">
        <v>453</v>
      </c>
      <c r="C370" s="268">
        <v>120.75</v>
      </c>
      <c r="D370" s="269">
        <v>121.48333333333333</v>
      </c>
      <c r="E370" s="269">
        <v>119.76666666666667</v>
      </c>
      <c r="F370" s="269">
        <v>118.78333333333333</v>
      </c>
      <c r="G370" s="269">
        <v>117.06666666666666</v>
      </c>
      <c r="H370" s="269">
        <v>122.46666666666667</v>
      </c>
      <c r="I370" s="269">
        <v>124.18333333333334</v>
      </c>
      <c r="J370" s="269">
        <v>125.16666666666667</v>
      </c>
      <c r="K370" s="268">
        <v>123.2</v>
      </c>
      <c r="L370" s="268">
        <v>120.5</v>
      </c>
      <c r="M370" s="268">
        <v>2.5190100000000002</v>
      </c>
      <c r="N370" s="1"/>
      <c r="O370" s="1"/>
    </row>
    <row r="371" spans="1:15" ht="12.75" customHeight="1">
      <c r="A371" s="30">
        <v>361</v>
      </c>
      <c r="B371" s="278" t="s">
        <v>852</v>
      </c>
      <c r="C371" s="268">
        <v>1433.55</v>
      </c>
      <c r="D371" s="269">
        <v>1428.6833333333334</v>
      </c>
      <c r="E371" s="269">
        <v>1414.8666666666668</v>
      </c>
      <c r="F371" s="269">
        <v>1396.1833333333334</v>
      </c>
      <c r="G371" s="269">
        <v>1382.3666666666668</v>
      </c>
      <c r="H371" s="269">
        <v>1447.3666666666668</v>
      </c>
      <c r="I371" s="269">
        <v>1461.1833333333334</v>
      </c>
      <c r="J371" s="269">
        <v>1479.8666666666668</v>
      </c>
      <c r="K371" s="268">
        <v>1442.5</v>
      </c>
      <c r="L371" s="268">
        <v>1410</v>
      </c>
      <c r="M371" s="268">
        <v>0.15276999999999999</v>
      </c>
      <c r="N371" s="1"/>
      <c r="O371" s="1"/>
    </row>
    <row r="372" spans="1:15" ht="12.75" customHeight="1">
      <c r="A372" s="30">
        <v>362</v>
      </c>
      <c r="B372" s="278" t="s">
        <v>454</v>
      </c>
      <c r="C372" s="268">
        <v>3965.8</v>
      </c>
      <c r="D372" s="269">
        <v>3945.0166666666664</v>
      </c>
      <c r="E372" s="269">
        <v>3921.333333333333</v>
      </c>
      <c r="F372" s="269">
        <v>3876.8666666666668</v>
      </c>
      <c r="G372" s="269">
        <v>3853.1833333333334</v>
      </c>
      <c r="H372" s="269">
        <v>3989.4833333333327</v>
      </c>
      <c r="I372" s="269">
        <v>4013.1666666666661</v>
      </c>
      <c r="J372" s="269">
        <v>4057.6333333333323</v>
      </c>
      <c r="K372" s="268">
        <v>3968.7</v>
      </c>
      <c r="L372" s="268">
        <v>3900.55</v>
      </c>
      <c r="M372" s="268">
        <v>5.314E-2</v>
      </c>
      <c r="N372" s="1"/>
      <c r="O372" s="1"/>
    </row>
    <row r="373" spans="1:15" ht="12.75" customHeight="1">
      <c r="A373" s="30">
        <v>363</v>
      </c>
      <c r="B373" s="278" t="s">
        <v>272</v>
      </c>
      <c r="C373" s="268">
        <v>14228.45</v>
      </c>
      <c r="D373" s="269">
        <v>14261.666666666666</v>
      </c>
      <c r="E373" s="269">
        <v>14132.783333333333</v>
      </c>
      <c r="F373" s="269">
        <v>14037.116666666667</v>
      </c>
      <c r="G373" s="269">
        <v>13908.233333333334</v>
      </c>
      <c r="H373" s="269">
        <v>14357.333333333332</v>
      </c>
      <c r="I373" s="269">
        <v>14486.216666666667</v>
      </c>
      <c r="J373" s="269">
        <v>14581.883333333331</v>
      </c>
      <c r="K373" s="268">
        <v>14390.55</v>
      </c>
      <c r="L373" s="268">
        <v>14166</v>
      </c>
      <c r="M373" s="268">
        <v>8.133E-2</v>
      </c>
      <c r="N373" s="1"/>
      <c r="O373" s="1"/>
    </row>
    <row r="374" spans="1:15" ht="12.75" customHeight="1">
      <c r="A374" s="30">
        <v>364</v>
      </c>
      <c r="B374" s="278" t="s">
        <v>178</v>
      </c>
      <c r="C374" s="268">
        <v>34.85</v>
      </c>
      <c r="D374" s="269">
        <v>35.233333333333334</v>
      </c>
      <c r="E374" s="269">
        <v>34.166666666666671</v>
      </c>
      <c r="F374" s="269">
        <v>33.483333333333334</v>
      </c>
      <c r="G374" s="269">
        <v>32.416666666666671</v>
      </c>
      <c r="H374" s="269">
        <v>35.916666666666671</v>
      </c>
      <c r="I374" s="269">
        <v>36.983333333333334</v>
      </c>
      <c r="J374" s="269">
        <v>37.666666666666671</v>
      </c>
      <c r="K374" s="268">
        <v>36.299999999999997</v>
      </c>
      <c r="L374" s="268">
        <v>34.549999999999997</v>
      </c>
      <c r="M374" s="268">
        <v>853.38288</v>
      </c>
      <c r="N374" s="1"/>
      <c r="O374" s="1"/>
    </row>
    <row r="375" spans="1:15" ht="12.75" customHeight="1">
      <c r="A375" s="30">
        <v>365</v>
      </c>
      <c r="B375" s="278" t="s">
        <v>455</v>
      </c>
      <c r="C375" s="268">
        <v>627.15</v>
      </c>
      <c r="D375" s="269">
        <v>623.38333333333333</v>
      </c>
      <c r="E375" s="269">
        <v>611.76666666666665</v>
      </c>
      <c r="F375" s="269">
        <v>596.38333333333333</v>
      </c>
      <c r="G375" s="269">
        <v>584.76666666666665</v>
      </c>
      <c r="H375" s="269">
        <v>638.76666666666665</v>
      </c>
      <c r="I375" s="269">
        <v>650.38333333333321</v>
      </c>
      <c r="J375" s="269">
        <v>665.76666666666665</v>
      </c>
      <c r="K375" s="268">
        <v>635</v>
      </c>
      <c r="L375" s="268">
        <v>608</v>
      </c>
      <c r="M375" s="268">
        <v>0.78286</v>
      </c>
      <c r="N375" s="1"/>
      <c r="O375" s="1"/>
    </row>
    <row r="376" spans="1:15" ht="12.75" customHeight="1">
      <c r="A376" s="30">
        <v>366</v>
      </c>
      <c r="B376" s="278" t="s">
        <v>183</v>
      </c>
      <c r="C376" s="268">
        <v>111.45</v>
      </c>
      <c r="D376" s="269">
        <v>111.08333333333333</v>
      </c>
      <c r="E376" s="269">
        <v>108.76666666666665</v>
      </c>
      <c r="F376" s="269">
        <v>106.08333333333333</v>
      </c>
      <c r="G376" s="269">
        <v>103.76666666666665</v>
      </c>
      <c r="H376" s="269">
        <v>113.76666666666665</v>
      </c>
      <c r="I376" s="269">
        <v>116.08333333333334</v>
      </c>
      <c r="J376" s="269">
        <v>118.76666666666665</v>
      </c>
      <c r="K376" s="268">
        <v>113.4</v>
      </c>
      <c r="L376" s="268">
        <v>108.4</v>
      </c>
      <c r="M376" s="268">
        <v>168.79729</v>
      </c>
      <c r="N376" s="1"/>
      <c r="O376" s="1"/>
    </row>
    <row r="377" spans="1:15" ht="12.75" customHeight="1">
      <c r="A377" s="30">
        <v>367</v>
      </c>
      <c r="B377" s="278" t="s">
        <v>184</v>
      </c>
      <c r="C377" s="268">
        <v>95.65</v>
      </c>
      <c r="D377" s="269">
        <v>95.983333333333334</v>
      </c>
      <c r="E377" s="269">
        <v>95.166666666666671</v>
      </c>
      <c r="F377" s="269">
        <v>94.683333333333337</v>
      </c>
      <c r="G377" s="269">
        <v>93.866666666666674</v>
      </c>
      <c r="H377" s="269">
        <v>96.466666666666669</v>
      </c>
      <c r="I377" s="269">
        <v>97.283333333333331</v>
      </c>
      <c r="J377" s="269">
        <v>97.766666666666666</v>
      </c>
      <c r="K377" s="268">
        <v>96.8</v>
      </c>
      <c r="L377" s="268">
        <v>95.5</v>
      </c>
      <c r="M377" s="268">
        <v>67.932239999999993</v>
      </c>
      <c r="N377" s="1"/>
      <c r="O377" s="1"/>
    </row>
    <row r="378" spans="1:15" ht="12.75" customHeight="1">
      <c r="A378" s="30">
        <v>368</v>
      </c>
      <c r="B378" s="278" t="s">
        <v>809</v>
      </c>
      <c r="C378" s="268">
        <v>636.5</v>
      </c>
      <c r="D378" s="269">
        <v>642.16666666666663</v>
      </c>
      <c r="E378" s="269">
        <v>620.33333333333326</v>
      </c>
      <c r="F378" s="269">
        <v>604.16666666666663</v>
      </c>
      <c r="G378" s="269">
        <v>582.33333333333326</v>
      </c>
      <c r="H378" s="269">
        <v>658.33333333333326</v>
      </c>
      <c r="I378" s="269">
        <v>680.16666666666652</v>
      </c>
      <c r="J378" s="269">
        <v>696.33333333333326</v>
      </c>
      <c r="K378" s="268">
        <v>664</v>
      </c>
      <c r="L378" s="268">
        <v>626</v>
      </c>
      <c r="M378" s="268">
        <v>6.8862800000000002</v>
      </c>
      <c r="N378" s="1"/>
      <c r="O378" s="1"/>
    </row>
    <row r="379" spans="1:15" ht="12.75" customHeight="1">
      <c r="A379" s="30">
        <v>369</v>
      </c>
      <c r="B379" s="278" t="s">
        <v>456</v>
      </c>
      <c r="C379" s="268">
        <v>301.8</v>
      </c>
      <c r="D379" s="269">
        <v>303.08333333333331</v>
      </c>
      <c r="E379" s="269">
        <v>296.86666666666662</v>
      </c>
      <c r="F379" s="269">
        <v>291.93333333333328</v>
      </c>
      <c r="G379" s="269">
        <v>285.71666666666658</v>
      </c>
      <c r="H379" s="269">
        <v>308.01666666666665</v>
      </c>
      <c r="I379" s="269">
        <v>314.23333333333335</v>
      </c>
      <c r="J379" s="269">
        <v>319.16666666666669</v>
      </c>
      <c r="K379" s="268">
        <v>309.3</v>
      </c>
      <c r="L379" s="268">
        <v>298.14999999999998</v>
      </c>
      <c r="M379" s="268">
        <v>4.47628</v>
      </c>
      <c r="N379" s="1"/>
      <c r="O379" s="1"/>
    </row>
    <row r="380" spans="1:15" ht="12.75" customHeight="1">
      <c r="A380" s="30">
        <v>370</v>
      </c>
      <c r="B380" s="278" t="s">
        <v>457</v>
      </c>
      <c r="C380" s="268">
        <v>1035.1500000000001</v>
      </c>
      <c r="D380" s="269">
        <v>1042.25</v>
      </c>
      <c r="E380" s="269">
        <v>1018.0999999999999</v>
      </c>
      <c r="F380" s="269">
        <v>1001.05</v>
      </c>
      <c r="G380" s="269">
        <v>976.89999999999986</v>
      </c>
      <c r="H380" s="269">
        <v>1059.3</v>
      </c>
      <c r="I380" s="269">
        <v>1083.45</v>
      </c>
      <c r="J380" s="269">
        <v>1100.5</v>
      </c>
      <c r="K380" s="268">
        <v>1066.4000000000001</v>
      </c>
      <c r="L380" s="268">
        <v>1025.2</v>
      </c>
      <c r="M380" s="268">
        <v>1.19451</v>
      </c>
      <c r="N380" s="1"/>
      <c r="O380" s="1"/>
    </row>
    <row r="381" spans="1:15" ht="12.75" customHeight="1">
      <c r="A381" s="30">
        <v>371</v>
      </c>
      <c r="B381" s="278" t="s">
        <v>458</v>
      </c>
      <c r="C381" s="268">
        <v>33.200000000000003</v>
      </c>
      <c r="D381" s="269">
        <v>33.433333333333337</v>
      </c>
      <c r="E381" s="269">
        <v>32.766666666666673</v>
      </c>
      <c r="F381" s="269">
        <v>32.333333333333336</v>
      </c>
      <c r="G381" s="269">
        <v>31.666666666666671</v>
      </c>
      <c r="H381" s="269">
        <v>33.866666666666674</v>
      </c>
      <c r="I381" s="269">
        <v>34.533333333333331</v>
      </c>
      <c r="J381" s="269">
        <v>34.966666666666676</v>
      </c>
      <c r="K381" s="268">
        <v>34.1</v>
      </c>
      <c r="L381" s="268">
        <v>33</v>
      </c>
      <c r="M381" s="268">
        <v>16.25666</v>
      </c>
      <c r="N381" s="1"/>
      <c r="O381" s="1"/>
    </row>
    <row r="382" spans="1:15" ht="12.75" customHeight="1">
      <c r="A382" s="30">
        <v>372</v>
      </c>
      <c r="B382" s="278" t="s">
        <v>808</v>
      </c>
      <c r="C382" s="268">
        <v>102.8</v>
      </c>
      <c r="D382" s="269">
        <v>103.53333333333332</v>
      </c>
      <c r="E382" s="269">
        <v>101.46666666666664</v>
      </c>
      <c r="F382" s="269">
        <v>100.13333333333333</v>
      </c>
      <c r="G382" s="269">
        <v>98.066666666666649</v>
      </c>
      <c r="H382" s="269">
        <v>104.86666666666663</v>
      </c>
      <c r="I382" s="269">
        <v>106.93333333333332</v>
      </c>
      <c r="J382" s="269">
        <v>108.26666666666662</v>
      </c>
      <c r="K382" s="268">
        <v>105.6</v>
      </c>
      <c r="L382" s="268">
        <v>102.2</v>
      </c>
      <c r="M382" s="268">
        <v>3.3325</v>
      </c>
      <c r="N382" s="1"/>
      <c r="O382" s="1"/>
    </row>
    <row r="383" spans="1:15" ht="12.75" customHeight="1">
      <c r="A383" s="30">
        <v>373</v>
      </c>
      <c r="B383" s="278" t="s">
        <v>459</v>
      </c>
      <c r="C383" s="268">
        <v>159.9</v>
      </c>
      <c r="D383" s="269">
        <v>159.78333333333333</v>
      </c>
      <c r="E383" s="269">
        <v>157.31666666666666</v>
      </c>
      <c r="F383" s="269">
        <v>154.73333333333332</v>
      </c>
      <c r="G383" s="269">
        <v>152.26666666666665</v>
      </c>
      <c r="H383" s="269">
        <v>162.36666666666667</v>
      </c>
      <c r="I383" s="269">
        <v>164.83333333333331</v>
      </c>
      <c r="J383" s="269">
        <v>167.41666666666669</v>
      </c>
      <c r="K383" s="268">
        <v>162.25</v>
      </c>
      <c r="L383" s="268">
        <v>157.19999999999999</v>
      </c>
      <c r="M383" s="268">
        <v>10.424440000000001</v>
      </c>
      <c r="N383" s="1"/>
      <c r="O383" s="1"/>
    </row>
    <row r="384" spans="1:15" ht="12.75" customHeight="1">
      <c r="A384" s="30">
        <v>374</v>
      </c>
      <c r="B384" s="278" t="s">
        <v>460</v>
      </c>
      <c r="C384" s="268">
        <v>582.79999999999995</v>
      </c>
      <c r="D384" s="269">
        <v>592.96666666666658</v>
      </c>
      <c r="E384" s="269">
        <v>566.88333333333321</v>
      </c>
      <c r="F384" s="269">
        <v>550.96666666666658</v>
      </c>
      <c r="G384" s="269">
        <v>524.88333333333321</v>
      </c>
      <c r="H384" s="269">
        <v>608.88333333333321</v>
      </c>
      <c r="I384" s="269">
        <v>634.96666666666647</v>
      </c>
      <c r="J384" s="269">
        <v>650.88333333333321</v>
      </c>
      <c r="K384" s="268">
        <v>619.04999999999995</v>
      </c>
      <c r="L384" s="268">
        <v>577.04999999999995</v>
      </c>
      <c r="M384" s="268">
        <v>2.76247</v>
      </c>
      <c r="N384" s="1"/>
      <c r="O384" s="1"/>
    </row>
    <row r="385" spans="1:15" ht="12.75" customHeight="1">
      <c r="A385" s="30">
        <v>375</v>
      </c>
      <c r="B385" s="278" t="s">
        <v>461</v>
      </c>
      <c r="C385" s="268">
        <v>212.05</v>
      </c>
      <c r="D385" s="269">
        <v>212.43333333333331</v>
      </c>
      <c r="E385" s="269">
        <v>210.86666666666662</v>
      </c>
      <c r="F385" s="269">
        <v>209.68333333333331</v>
      </c>
      <c r="G385" s="269">
        <v>208.11666666666662</v>
      </c>
      <c r="H385" s="269">
        <v>213.61666666666662</v>
      </c>
      <c r="I385" s="269">
        <v>215.18333333333328</v>
      </c>
      <c r="J385" s="269">
        <v>216.36666666666662</v>
      </c>
      <c r="K385" s="268">
        <v>214</v>
      </c>
      <c r="L385" s="268">
        <v>211.25</v>
      </c>
      <c r="M385" s="268">
        <v>0.83209999999999995</v>
      </c>
      <c r="N385" s="1"/>
      <c r="O385" s="1"/>
    </row>
    <row r="386" spans="1:15" ht="12.75" customHeight="1">
      <c r="A386" s="30">
        <v>376</v>
      </c>
      <c r="B386" s="278" t="s">
        <v>462</v>
      </c>
      <c r="C386" s="268">
        <v>91.5</v>
      </c>
      <c r="D386" s="269">
        <v>91.983333333333334</v>
      </c>
      <c r="E386" s="269">
        <v>90.016666666666666</v>
      </c>
      <c r="F386" s="269">
        <v>88.533333333333331</v>
      </c>
      <c r="G386" s="269">
        <v>86.566666666666663</v>
      </c>
      <c r="H386" s="269">
        <v>93.466666666666669</v>
      </c>
      <c r="I386" s="269">
        <v>95.433333333333337</v>
      </c>
      <c r="J386" s="269">
        <v>96.916666666666671</v>
      </c>
      <c r="K386" s="268">
        <v>93.95</v>
      </c>
      <c r="L386" s="268">
        <v>90.5</v>
      </c>
      <c r="M386" s="268">
        <v>18.8352</v>
      </c>
      <c r="N386" s="1"/>
      <c r="O386" s="1"/>
    </row>
    <row r="387" spans="1:15" ht="12.75" customHeight="1">
      <c r="A387" s="30">
        <v>377</v>
      </c>
      <c r="B387" s="278" t="s">
        <v>463</v>
      </c>
      <c r="C387" s="268">
        <v>1915.1</v>
      </c>
      <c r="D387" s="269">
        <v>1924.3666666666668</v>
      </c>
      <c r="E387" s="269">
        <v>1880.7333333333336</v>
      </c>
      <c r="F387" s="269">
        <v>1846.3666666666668</v>
      </c>
      <c r="G387" s="269">
        <v>1802.7333333333336</v>
      </c>
      <c r="H387" s="269">
        <v>1958.7333333333336</v>
      </c>
      <c r="I387" s="269">
        <v>2002.3666666666668</v>
      </c>
      <c r="J387" s="269">
        <v>2036.7333333333336</v>
      </c>
      <c r="K387" s="268">
        <v>1968</v>
      </c>
      <c r="L387" s="268">
        <v>1890</v>
      </c>
      <c r="M387" s="268">
        <v>0.46648000000000001</v>
      </c>
      <c r="N387" s="1"/>
      <c r="O387" s="1"/>
    </row>
    <row r="388" spans="1:15" ht="12.75" customHeight="1">
      <c r="A388" s="30">
        <v>378</v>
      </c>
      <c r="B388" s="278" t="s">
        <v>853</v>
      </c>
      <c r="C388" s="268">
        <v>47.05</v>
      </c>
      <c r="D388" s="269">
        <v>47.166666666666664</v>
      </c>
      <c r="E388" s="269">
        <v>45.68333333333333</v>
      </c>
      <c r="F388" s="269">
        <v>44.316666666666663</v>
      </c>
      <c r="G388" s="269">
        <v>42.833333333333329</v>
      </c>
      <c r="H388" s="269">
        <v>48.533333333333331</v>
      </c>
      <c r="I388" s="269">
        <v>50.016666666666666</v>
      </c>
      <c r="J388" s="269">
        <v>51.383333333333333</v>
      </c>
      <c r="K388" s="268">
        <v>48.65</v>
      </c>
      <c r="L388" s="268">
        <v>45.8</v>
      </c>
      <c r="M388" s="268">
        <v>14.80669</v>
      </c>
      <c r="N388" s="1"/>
      <c r="O388" s="1"/>
    </row>
    <row r="389" spans="1:15" ht="12.75" customHeight="1">
      <c r="A389" s="30">
        <v>379</v>
      </c>
      <c r="B389" s="278" t="s">
        <v>464</v>
      </c>
      <c r="C389" s="268">
        <v>139.9</v>
      </c>
      <c r="D389" s="269">
        <v>140.83333333333334</v>
      </c>
      <c r="E389" s="269">
        <v>138.16666666666669</v>
      </c>
      <c r="F389" s="269">
        <v>136.43333333333334</v>
      </c>
      <c r="G389" s="269">
        <v>133.76666666666668</v>
      </c>
      <c r="H389" s="269">
        <v>142.56666666666669</v>
      </c>
      <c r="I389" s="269">
        <v>145.23333333333338</v>
      </c>
      <c r="J389" s="269">
        <v>146.9666666666667</v>
      </c>
      <c r="K389" s="268">
        <v>143.5</v>
      </c>
      <c r="L389" s="268">
        <v>139.1</v>
      </c>
      <c r="M389" s="268">
        <v>9.97302</v>
      </c>
      <c r="N389" s="1"/>
      <c r="O389" s="1"/>
    </row>
    <row r="390" spans="1:15" ht="12.75" customHeight="1">
      <c r="A390" s="30">
        <v>380</v>
      </c>
      <c r="B390" s="278" t="s">
        <v>465</v>
      </c>
      <c r="C390" s="268">
        <v>1005.35</v>
      </c>
      <c r="D390" s="269">
        <v>1010.15</v>
      </c>
      <c r="E390" s="269">
        <v>995.3</v>
      </c>
      <c r="F390" s="269">
        <v>985.25</v>
      </c>
      <c r="G390" s="269">
        <v>970.4</v>
      </c>
      <c r="H390" s="269">
        <v>1020.1999999999999</v>
      </c>
      <c r="I390" s="269">
        <v>1035.0500000000002</v>
      </c>
      <c r="J390" s="269">
        <v>1045.0999999999999</v>
      </c>
      <c r="K390" s="268">
        <v>1025</v>
      </c>
      <c r="L390" s="268">
        <v>1000.1</v>
      </c>
      <c r="M390" s="268">
        <v>0.95570999999999995</v>
      </c>
      <c r="N390" s="1"/>
      <c r="O390" s="1"/>
    </row>
    <row r="391" spans="1:15" ht="12.75" customHeight="1">
      <c r="A391" s="30">
        <v>381</v>
      </c>
      <c r="B391" s="278" t="s">
        <v>185</v>
      </c>
      <c r="C391" s="268">
        <v>2332.4499999999998</v>
      </c>
      <c r="D391" s="269">
        <v>2345.85</v>
      </c>
      <c r="E391" s="269">
        <v>2313.6999999999998</v>
      </c>
      <c r="F391" s="269">
        <v>2294.9499999999998</v>
      </c>
      <c r="G391" s="269">
        <v>2262.7999999999997</v>
      </c>
      <c r="H391" s="269">
        <v>2364.6</v>
      </c>
      <c r="I391" s="269">
        <v>2396.7500000000005</v>
      </c>
      <c r="J391" s="269">
        <v>2415.5</v>
      </c>
      <c r="K391" s="268">
        <v>2378</v>
      </c>
      <c r="L391" s="268">
        <v>2327.1</v>
      </c>
      <c r="M391" s="268">
        <v>78.441400000000002</v>
      </c>
      <c r="N391" s="1"/>
      <c r="O391" s="1"/>
    </row>
    <row r="392" spans="1:15" ht="12.75" customHeight="1">
      <c r="A392" s="30">
        <v>382</v>
      </c>
      <c r="B392" s="278" t="s">
        <v>823</v>
      </c>
      <c r="C392" s="268">
        <v>128.05000000000001</v>
      </c>
      <c r="D392" s="269">
        <v>127.18333333333334</v>
      </c>
      <c r="E392" s="269">
        <v>125.66666666666669</v>
      </c>
      <c r="F392" s="269">
        <v>123.28333333333335</v>
      </c>
      <c r="G392" s="269">
        <v>121.76666666666669</v>
      </c>
      <c r="H392" s="269">
        <v>129.56666666666666</v>
      </c>
      <c r="I392" s="269">
        <v>131.08333333333331</v>
      </c>
      <c r="J392" s="269">
        <v>133.46666666666667</v>
      </c>
      <c r="K392" s="268">
        <v>128.69999999999999</v>
      </c>
      <c r="L392" s="268">
        <v>124.8</v>
      </c>
      <c r="M392" s="268">
        <v>6.4980399999999996</v>
      </c>
      <c r="N392" s="1"/>
      <c r="O392" s="1"/>
    </row>
    <row r="393" spans="1:15" ht="12.75" customHeight="1">
      <c r="A393" s="30">
        <v>383</v>
      </c>
      <c r="B393" s="278" t="s">
        <v>466</v>
      </c>
      <c r="C393" s="268">
        <v>945.2</v>
      </c>
      <c r="D393" s="269">
        <v>944.73333333333323</v>
      </c>
      <c r="E393" s="269">
        <v>925.46666666666647</v>
      </c>
      <c r="F393" s="269">
        <v>905.73333333333323</v>
      </c>
      <c r="G393" s="269">
        <v>886.46666666666647</v>
      </c>
      <c r="H393" s="269">
        <v>964.46666666666647</v>
      </c>
      <c r="I393" s="269">
        <v>983.73333333333312</v>
      </c>
      <c r="J393" s="269">
        <v>1003.4666666666665</v>
      </c>
      <c r="K393" s="268">
        <v>964</v>
      </c>
      <c r="L393" s="268">
        <v>925</v>
      </c>
      <c r="M393" s="268">
        <v>0.31708999999999998</v>
      </c>
      <c r="N393" s="1"/>
      <c r="O393" s="1"/>
    </row>
    <row r="394" spans="1:15" ht="12.75" customHeight="1">
      <c r="A394" s="30">
        <v>384</v>
      </c>
      <c r="B394" s="278" t="s">
        <v>467</v>
      </c>
      <c r="C394" s="268">
        <v>1368.5</v>
      </c>
      <c r="D394" s="269">
        <v>1361.4666666666667</v>
      </c>
      <c r="E394" s="269">
        <v>1329.9333333333334</v>
      </c>
      <c r="F394" s="269">
        <v>1291.3666666666668</v>
      </c>
      <c r="G394" s="269">
        <v>1259.8333333333335</v>
      </c>
      <c r="H394" s="269">
        <v>1400.0333333333333</v>
      </c>
      <c r="I394" s="269">
        <v>1431.5666666666666</v>
      </c>
      <c r="J394" s="269">
        <v>1470.1333333333332</v>
      </c>
      <c r="K394" s="268">
        <v>1393</v>
      </c>
      <c r="L394" s="268">
        <v>1322.9</v>
      </c>
      <c r="M394" s="268">
        <v>5.3420800000000002</v>
      </c>
      <c r="N394" s="1"/>
      <c r="O394" s="1"/>
    </row>
    <row r="395" spans="1:15" ht="12.75" customHeight="1">
      <c r="A395" s="30">
        <v>385</v>
      </c>
      <c r="B395" s="278" t="s">
        <v>273</v>
      </c>
      <c r="C395" s="268">
        <v>897.5</v>
      </c>
      <c r="D395" s="269">
        <v>902.91666666666663</v>
      </c>
      <c r="E395" s="269">
        <v>887.83333333333326</v>
      </c>
      <c r="F395" s="269">
        <v>878.16666666666663</v>
      </c>
      <c r="G395" s="269">
        <v>863.08333333333326</v>
      </c>
      <c r="H395" s="269">
        <v>912.58333333333326</v>
      </c>
      <c r="I395" s="269">
        <v>927.66666666666652</v>
      </c>
      <c r="J395" s="269">
        <v>937.33333333333326</v>
      </c>
      <c r="K395" s="268">
        <v>918</v>
      </c>
      <c r="L395" s="268">
        <v>893.25</v>
      </c>
      <c r="M395" s="268">
        <v>11.658110000000001</v>
      </c>
      <c r="N395" s="1"/>
      <c r="O395" s="1"/>
    </row>
    <row r="396" spans="1:15" ht="12.75" customHeight="1">
      <c r="A396" s="30">
        <v>386</v>
      </c>
      <c r="B396" s="278" t="s">
        <v>187</v>
      </c>
      <c r="C396" s="268">
        <v>1238.8</v>
      </c>
      <c r="D396" s="269">
        <v>1234.8833333333332</v>
      </c>
      <c r="E396" s="269">
        <v>1218.9166666666665</v>
      </c>
      <c r="F396" s="269">
        <v>1199.0333333333333</v>
      </c>
      <c r="G396" s="269">
        <v>1183.0666666666666</v>
      </c>
      <c r="H396" s="269">
        <v>1254.7666666666664</v>
      </c>
      <c r="I396" s="269">
        <v>1270.7333333333331</v>
      </c>
      <c r="J396" s="269">
        <v>1290.6166666666663</v>
      </c>
      <c r="K396" s="268">
        <v>1250.8499999999999</v>
      </c>
      <c r="L396" s="268">
        <v>1215</v>
      </c>
      <c r="M396" s="268">
        <v>11.02669</v>
      </c>
      <c r="N396" s="1"/>
      <c r="O396" s="1"/>
    </row>
    <row r="397" spans="1:15" ht="12.75" customHeight="1">
      <c r="A397" s="30">
        <v>387</v>
      </c>
      <c r="B397" s="278" t="s">
        <v>468</v>
      </c>
      <c r="C397" s="268">
        <v>419.3</v>
      </c>
      <c r="D397" s="269">
        <v>418.36666666666662</v>
      </c>
      <c r="E397" s="269">
        <v>411.93333333333322</v>
      </c>
      <c r="F397" s="269">
        <v>404.56666666666661</v>
      </c>
      <c r="G397" s="269">
        <v>398.13333333333321</v>
      </c>
      <c r="H397" s="269">
        <v>425.73333333333323</v>
      </c>
      <c r="I397" s="269">
        <v>432.16666666666663</v>
      </c>
      <c r="J397" s="269">
        <v>439.53333333333325</v>
      </c>
      <c r="K397" s="268">
        <v>424.8</v>
      </c>
      <c r="L397" s="268">
        <v>411</v>
      </c>
      <c r="M397" s="268">
        <v>0.42198999999999998</v>
      </c>
      <c r="N397" s="1"/>
      <c r="O397" s="1"/>
    </row>
    <row r="398" spans="1:15" ht="12.75" customHeight="1">
      <c r="A398" s="30">
        <v>388</v>
      </c>
      <c r="B398" s="278" t="s">
        <v>469</v>
      </c>
      <c r="C398" s="268">
        <v>31.45</v>
      </c>
      <c r="D398" s="269">
        <v>31.466666666666669</v>
      </c>
      <c r="E398" s="269">
        <v>31.233333333333338</v>
      </c>
      <c r="F398" s="269">
        <v>31.016666666666669</v>
      </c>
      <c r="G398" s="269">
        <v>30.783333333333339</v>
      </c>
      <c r="H398" s="269">
        <v>31.683333333333337</v>
      </c>
      <c r="I398" s="269">
        <v>31.916666666666671</v>
      </c>
      <c r="J398" s="269">
        <v>32.13333333333334</v>
      </c>
      <c r="K398" s="268">
        <v>31.7</v>
      </c>
      <c r="L398" s="268">
        <v>31.25</v>
      </c>
      <c r="M398" s="268">
        <v>30.322700000000001</v>
      </c>
      <c r="N398" s="1"/>
      <c r="O398" s="1"/>
    </row>
    <row r="399" spans="1:15" ht="12.75" customHeight="1">
      <c r="A399" s="30">
        <v>389</v>
      </c>
      <c r="B399" s="278" t="s">
        <v>470</v>
      </c>
      <c r="C399" s="268">
        <v>4588.55</v>
      </c>
      <c r="D399" s="269">
        <v>4592.7500000000009</v>
      </c>
      <c r="E399" s="269">
        <v>4519.6500000000015</v>
      </c>
      <c r="F399" s="269">
        <v>4450.7500000000009</v>
      </c>
      <c r="G399" s="269">
        <v>4377.6500000000015</v>
      </c>
      <c r="H399" s="269">
        <v>4661.6500000000015</v>
      </c>
      <c r="I399" s="269">
        <v>4734.7500000000018</v>
      </c>
      <c r="J399" s="269">
        <v>4803.6500000000015</v>
      </c>
      <c r="K399" s="268">
        <v>4665.8500000000004</v>
      </c>
      <c r="L399" s="268">
        <v>4523.8500000000004</v>
      </c>
      <c r="M399" s="268">
        <v>0.28684999999999999</v>
      </c>
      <c r="N399" s="1"/>
      <c r="O399" s="1"/>
    </row>
    <row r="400" spans="1:15" ht="12.75" customHeight="1">
      <c r="A400" s="30">
        <v>390</v>
      </c>
      <c r="B400" s="278" t="s">
        <v>191</v>
      </c>
      <c r="C400" s="268">
        <v>2480.75</v>
      </c>
      <c r="D400" s="269">
        <v>2485.7666666666664</v>
      </c>
      <c r="E400" s="269">
        <v>2458.583333333333</v>
      </c>
      <c r="F400" s="269">
        <v>2436.4166666666665</v>
      </c>
      <c r="G400" s="269">
        <v>2409.2333333333331</v>
      </c>
      <c r="H400" s="269">
        <v>2507.9333333333329</v>
      </c>
      <c r="I400" s="269">
        <v>2535.1166666666663</v>
      </c>
      <c r="J400" s="269">
        <v>2557.2833333333328</v>
      </c>
      <c r="K400" s="268">
        <v>2512.9499999999998</v>
      </c>
      <c r="L400" s="268">
        <v>2463.6</v>
      </c>
      <c r="M400" s="268">
        <v>4.24207</v>
      </c>
      <c r="N400" s="1"/>
      <c r="O400" s="1"/>
    </row>
    <row r="401" spans="1:15" ht="12.75" customHeight="1">
      <c r="A401" s="30">
        <v>391</v>
      </c>
      <c r="B401" s="278" t="s">
        <v>274</v>
      </c>
      <c r="C401" s="268">
        <v>5838.25</v>
      </c>
      <c r="D401" s="269">
        <v>5843.8666666666659</v>
      </c>
      <c r="E401" s="269">
        <v>5809.3833333333314</v>
      </c>
      <c r="F401" s="269">
        <v>5780.5166666666655</v>
      </c>
      <c r="G401" s="269">
        <v>5746.033333333331</v>
      </c>
      <c r="H401" s="269">
        <v>5872.7333333333318</v>
      </c>
      <c r="I401" s="269">
        <v>5907.2166666666672</v>
      </c>
      <c r="J401" s="269">
        <v>5936.0833333333321</v>
      </c>
      <c r="K401" s="268">
        <v>5878.35</v>
      </c>
      <c r="L401" s="268">
        <v>5815</v>
      </c>
      <c r="M401" s="268">
        <v>0.12562000000000001</v>
      </c>
      <c r="N401" s="1"/>
      <c r="O401" s="1"/>
    </row>
    <row r="402" spans="1:15" ht="12.75" customHeight="1">
      <c r="A402" s="30">
        <v>392</v>
      </c>
      <c r="B402" s="278" t="s">
        <v>854</v>
      </c>
      <c r="C402" s="268">
        <v>1436.55</v>
      </c>
      <c r="D402" s="269">
        <v>1430.45</v>
      </c>
      <c r="E402" s="269">
        <v>1412.95</v>
      </c>
      <c r="F402" s="269">
        <v>1389.35</v>
      </c>
      <c r="G402" s="269">
        <v>1371.85</v>
      </c>
      <c r="H402" s="269">
        <v>1454.0500000000002</v>
      </c>
      <c r="I402" s="269">
        <v>1471.5500000000002</v>
      </c>
      <c r="J402" s="269">
        <v>1495.1500000000003</v>
      </c>
      <c r="K402" s="268">
        <v>1447.95</v>
      </c>
      <c r="L402" s="268">
        <v>1406.85</v>
      </c>
      <c r="M402" s="268">
        <v>0.31511</v>
      </c>
      <c r="N402" s="1"/>
      <c r="O402" s="1"/>
    </row>
    <row r="403" spans="1:15" ht="12.75" customHeight="1">
      <c r="A403" s="30">
        <v>393</v>
      </c>
      <c r="B403" s="278" t="s">
        <v>855</v>
      </c>
      <c r="C403" s="268">
        <v>355.35</v>
      </c>
      <c r="D403" s="269">
        <v>359.75</v>
      </c>
      <c r="E403" s="269">
        <v>348.5</v>
      </c>
      <c r="F403" s="269">
        <v>341.65</v>
      </c>
      <c r="G403" s="269">
        <v>330.4</v>
      </c>
      <c r="H403" s="269">
        <v>366.6</v>
      </c>
      <c r="I403" s="269">
        <v>377.85</v>
      </c>
      <c r="J403" s="269">
        <v>384.70000000000005</v>
      </c>
      <c r="K403" s="268">
        <v>371</v>
      </c>
      <c r="L403" s="268">
        <v>352.9</v>
      </c>
      <c r="M403" s="268">
        <v>1.15516</v>
      </c>
      <c r="N403" s="1"/>
      <c r="O403" s="1"/>
    </row>
    <row r="404" spans="1:15" ht="12.75" customHeight="1">
      <c r="A404" s="30">
        <v>394</v>
      </c>
      <c r="B404" s="278" t="s">
        <v>471</v>
      </c>
      <c r="C404" s="268">
        <v>3148</v>
      </c>
      <c r="D404" s="269">
        <v>3156</v>
      </c>
      <c r="E404" s="269">
        <v>3113</v>
      </c>
      <c r="F404" s="269">
        <v>3078</v>
      </c>
      <c r="G404" s="269">
        <v>3035</v>
      </c>
      <c r="H404" s="269">
        <v>3191</v>
      </c>
      <c r="I404" s="269">
        <v>3234</v>
      </c>
      <c r="J404" s="269">
        <v>3269</v>
      </c>
      <c r="K404" s="268">
        <v>3199</v>
      </c>
      <c r="L404" s="268">
        <v>3121</v>
      </c>
      <c r="M404" s="268">
        <v>1.3201000000000001</v>
      </c>
      <c r="N404" s="1"/>
      <c r="O404" s="1"/>
    </row>
    <row r="405" spans="1:15" ht="12.75" customHeight="1">
      <c r="A405" s="30">
        <v>395</v>
      </c>
      <c r="B405" s="278" t="s">
        <v>472</v>
      </c>
      <c r="C405" s="268">
        <v>100.35</v>
      </c>
      <c r="D405" s="269">
        <v>101.23333333333333</v>
      </c>
      <c r="E405" s="269">
        <v>99.166666666666671</v>
      </c>
      <c r="F405" s="269">
        <v>97.983333333333334</v>
      </c>
      <c r="G405" s="269">
        <v>95.916666666666671</v>
      </c>
      <c r="H405" s="269">
        <v>102.41666666666667</v>
      </c>
      <c r="I405" s="269">
        <v>104.48333333333333</v>
      </c>
      <c r="J405" s="269">
        <v>105.66666666666667</v>
      </c>
      <c r="K405" s="268">
        <v>103.3</v>
      </c>
      <c r="L405" s="268">
        <v>100.05</v>
      </c>
      <c r="M405" s="268">
        <v>3.5817600000000001</v>
      </c>
      <c r="N405" s="1"/>
      <c r="O405" s="1"/>
    </row>
    <row r="406" spans="1:15" ht="12.75" customHeight="1">
      <c r="A406" s="30">
        <v>396</v>
      </c>
      <c r="B406" s="278" t="s">
        <v>473</v>
      </c>
      <c r="C406" s="268">
        <v>2915.7</v>
      </c>
      <c r="D406" s="269">
        <v>2911.15</v>
      </c>
      <c r="E406" s="269">
        <v>2888.55</v>
      </c>
      <c r="F406" s="269">
        <v>2861.4</v>
      </c>
      <c r="G406" s="269">
        <v>2838.8</v>
      </c>
      <c r="H406" s="269">
        <v>2938.3</v>
      </c>
      <c r="I406" s="269">
        <v>2960.8999999999996</v>
      </c>
      <c r="J406" s="269">
        <v>2988.05</v>
      </c>
      <c r="K406" s="268">
        <v>2933.75</v>
      </c>
      <c r="L406" s="268">
        <v>2884</v>
      </c>
      <c r="M406" s="268">
        <v>6.9589999999999999E-2</v>
      </c>
      <c r="N406" s="1"/>
      <c r="O406" s="1"/>
    </row>
    <row r="407" spans="1:15" ht="12.75" customHeight="1">
      <c r="A407" s="30">
        <v>397</v>
      </c>
      <c r="B407" s="278" t="s">
        <v>474</v>
      </c>
      <c r="C407" s="268">
        <v>357.95</v>
      </c>
      <c r="D407" s="269">
        <v>359.33333333333331</v>
      </c>
      <c r="E407" s="269">
        <v>353.81666666666661</v>
      </c>
      <c r="F407" s="269">
        <v>349.68333333333328</v>
      </c>
      <c r="G407" s="269">
        <v>344.16666666666657</v>
      </c>
      <c r="H407" s="269">
        <v>363.46666666666664</v>
      </c>
      <c r="I407" s="269">
        <v>368.98333333333341</v>
      </c>
      <c r="J407" s="269">
        <v>373.11666666666667</v>
      </c>
      <c r="K407" s="268">
        <v>364.85</v>
      </c>
      <c r="L407" s="268">
        <v>355.2</v>
      </c>
      <c r="M407" s="268">
        <v>0.71901999999999999</v>
      </c>
      <c r="N407" s="1"/>
      <c r="O407" s="1"/>
    </row>
    <row r="408" spans="1:15" ht="12.75" customHeight="1">
      <c r="A408" s="30">
        <v>398</v>
      </c>
      <c r="B408" s="278" t="s">
        <v>475</v>
      </c>
      <c r="C408" s="268">
        <v>113.25</v>
      </c>
      <c r="D408" s="269">
        <v>113.43333333333334</v>
      </c>
      <c r="E408" s="269">
        <v>112.06666666666668</v>
      </c>
      <c r="F408" s="269">
        <v>110.88333333333334</v>
      </c>
      <c r="G408" s="269">
        <v>109.51666666666668</v>
      </c>
      <c r="H408" s="269">
        <v>114.61666666666667</v>
      </c>
      <c r="I408" s="269">
        <v>115.98333333333335</v>
      </c>
      <c r="J408" s="269">
        <v>117.16666666666667</v>
      </c>
      <c r="K408" s="268">
        <v>114.8</v>
      </c>
      <c r="L408" s="268">
        <v>112.25</v>
      </c>
      <c r="M408" s="268">
        <v>4.0526499999999999</v>
      </c>
      <c r="N408" s="1"/>
      <c r="O408" s="1"/>
    </row>
    <row r="409" spans="1:15" ht="12.75" customHeight="1">
      <c r="A409" s="30">
        <v>399</v>
      </c>
      <c r="B409" s="278" t="s">
        <v>189</v>
      </c>
      <c r="C409" s="268">
        <v>20844.5</v>
      </c>
      <c r="D409" s="269">
        <v>20919.7</v>
      </c>
      <c r="E409" s="269">
        <v>20689.400000000001</v>
      </c>
      <c r="F409" s="269">
        <v>20534.3</v>
      </c>
      <c r="G409" s="269">
        <v>20304</v>
      </c>
      <c r="H409" s="269">
        <v>21074.800000000003</v>
      </c>
      <c r="I409" s="269">
        <v>21305.1</v>
      </c>
      <c r="J409" s="269">
        <v>21460.200000000004</v>
      </c>
      <c r="K409" s="268">
        <v>21150</v>
      </c>
      <c r="L409" s="268">
        <v>20764.599999999999</v>
      </c>
      <c r="M409" s="268">
        <v>0.78913999999999995</v>
      </c>
      <c r="N409" s="1"/>
      <c r="O409" s="1"/>
    </row>
    <row r="410" spans="1:15" ht="12.75" customHeight="1">
      <c r="A410" s="30">
        <v>400</v>
      </c>
      <c r="B410" s="278" t="s">
        <v>856</v>
      </c>
      <c r="C410" s="268">
        <v>57.9</v>
      </c>
      <c r="D410" s="269">
        <v>58.983333333333327</v>
      </c>
      <c r="E410" s="269">
        <v>56.216666666666654</v>
      </c>
      <c r="F410" s="269">
        <v>54.533333333333324</v>
      </c>
      <c r="G410" s="269">
        <v>51.766666666666652</v>
      </c>
      <c r="H410" s="269">
        <v>60.666666666666657</v>
      </c>
      <c r="I410" s="269">
        <v>63.433333333333323</v>
      </c>
      <c r="J410" s="269">
        <v>65.11666666666666</v>
      </c>
      <c r="K410" s="268">
        <v>61.75</v>
      </c>
      <c r="L410" s="268">
        <v>57.3</v>
      </c>
      <c r="M410" s="268">
        <v>636.24198999999999</v>
      </c>
      <c r="N410" s="1"/>
      <c r="O410" s="1"/>
    </row>
    <row r="411" spans="1:15" ht="12.75" customHeight="1">
      <c r="A411" s="30">
        <v>401</v>
      </c>
      <c r="B411" s="278" t="s">
        <v>476</v>
      </c>
      <c r="C411" s="268">
        <v>1713</v>
      </c>
      <c r="D411" s="269">
        <v>1711</v>
      </c>
      <c r="E411" s="269">
        <v>1683</v>
      </c>
      <c r="F411" s="269">
        <v>1653</v>
      </c>
      <c r="G411" s="269">
        <v>1625</v>
      </c>
      <c r="H411" s="269">
        <v>1741</v>
      </c>
      <c r="I411" s="269">
        <v>1769</v>
      </c>
      <c r="J411" s="269">
        <v>1799</v>
      </c>
      <c r="K411" s="268">
        <v>1739</v>
      </c>
      <c r="L411" s="268">
        <v>1681</v>
      </c>
      <c r="M411" s="268">
        <v>0.40401999999999999</v>
      </c>
      <c r="N411" s="1"/>
      <c r="O411" s="1"/>
    </row>
    <row r="412" spans="1:15" ht="12.75" customHeight="1">
      <c r="A412" s="30">
        <v>402</v>
      </c>
      <c r="B412" s="278" t="s">
        <v>192</v>
      </c>
      <c r="C412" s="268">
        <v>1174.9000000000001</v>
      </c>
      <c r="D412" s="269">
        <v>1174.4666666666667</v>
      </c>
      <c r="E412" s="269">
        <v>1155.4333333333334</v>
      </c>
      <c r="F412" s="269">
        <v>1135.9666666666667</v>
      </c>
      <c r="G412" s="269">
        <v>1116.9333333333334</v>
      </c>
      <c r="H412" s="269">
        <v>1193.9333333333334</v>
      </c>
      <c r="I412" s="269">
        <v>1212.9666666666667</v>
      </c>
      <c r="J412" s="269">
        <v>1232.4333333333334</v>
      </c>
      <c r="K412" s="268">
        <v>1193.5</v>
      </c>
      <c r="L412" s="268">
        <v>1155</v>
      </c>
      <c r="M412" s="268">
        <v>14.07471</v>
      </c>
      <c r="N412" s="1"/>
      <c r="O412" s="1"/>
    </row>
    <row r="413" spans="1:15" ht="12.75" customHeight="1">
      <c r="A413" s="30">
        <v>403</v>
      </c>
      <c r="B413" s="278" t="s">
        <v>857</v>
      </c>
      <c r="C413" s="268">
        <v>291.39999999999998</v>
      </c>
      <c r="D413" s="269">
        <v>291.7833333333333</v>
      </c>
      <c r="E413" s="269">
        <v>289.91666666666663</v>
      </c>
      <c r="F413" s="269">
        <v>288.43333333333334</v>
      </c>
      <c r="G413" s="269">
        <v>286.56666666666666</v>
      </c>
      <c r="H413" s="269">
        <v>293.26666666666659</v>
      </c>
      <c r="I413" s="269">
        <v>295.13333333333327</v>
      </c>
      <c r="J413" s="269">
        <v>296.61666666666656</v>
      </c>
      <c r="K413" s="268">
        <v>293.64999999999998</v>
      </c>
      <c r="L413" s="268">
        <v>290.3</v>
      </c>
      <c r="M413" s="268">
        <v>1.9275100000000001</v>
      </c>
      <c r="N413" s="1"/>
      <c r="O413" s="1"/>
    </row>
    <row r="414" spans="1:15" ht="12.75" customHeight="1">
      <c r="A414" s="30">
        <v>404</v>
      </c>
      <c r="B414" s="278" t="s">
        <v>190</v>
      </c>
      <c r="C414" s="268">
        <v>2700.2</v>
      </c>
      <c r="D414" s="269">
        <v>2705.4</v>
      </c>
      <c r="E414" s="269">
        <v>2666.8</v>
      </c>
      <c r="F414" s="269">
        <v>2633.4</v>
      </c>
      <c r="G414" s="269">
        <v>2594.8000000000002</v>
      </c>
      <c r="H414" s="269">
        <v>2738.8</v>
      </c>
      <c r="I414" s="269">
        <v>2777.3999999999996</v>
      </c>
      <c r="J414" s="269">
        <v>2810.8</v>
      </c>
      <c r="K414" s="268">
        <v>2744</v>
      </c>
      <c r="L414" s="268">
        <v>2672</v>
      </c>
      <c r="M414" s="268">
        <v>1.80382</v>
      </c>
      <c r="N414" s="1"/>
      <c r="O414" s="1"/>
    </row>
    <row r="415" spans="1:15" ht="12.75" customHeight="1">
      <c r="A415" s="30">
        <v>405</v>
      </c>
      <c r="B415" s="278" t="s">
        <v>477</v>
      </c>
      <c r="C415" s="268">
        <v>633.65</v>
      </c>
      <c r="D415" s="269">
        <v>637.05000000000007</v>
      </c>
      <c r="E415" s="269">
        <v>627.70000000000016</v>
      </c>
      <c r="F415" s="269">
        <v>621.75000000000011</v>
      </c>
      <c r="G415" s="269">
        <v>612.4000000000002</v>
      </c>
      <c r="H415" s="269">
        <v>643.00000000000011</v>
      </c>
      <c r="I415" s="269">
        <v>652.35</v>
      </c>
      <c r="J415" s="269">
        <v>658.30000000000007</v>
      </c>
      <c r="K415" s="268">
        <v>646.4</v>
      </c>
      <c r="L415" s="268">
        <v>631.1</v>
      </c>
      <c r="M415" s="268">
        <v>1.8993</v>
      </c>
      <c r="N415" s="1"/>
      <c r="O415" s="1"/>
    </row>
    <row r="416" spans="1:15" ht="12.75" customHeight="1">
      <c r="A416" s="30">
        <v>406</v>
      </c>
      <c r="B416" s="278" t="s">
        <v>478</v>
      </c>
      <c r="C416" s="268">
        <v>3647.6</v>
      </c>
      <c r="D416" s="269">
        <v>3604.1833333333329</v>
      </c>
      <c r="E416" s="269">
        <v>3523.4166666666661</v>
      </c>
      <c r="F416" s="269">
        <v>3399.2333333333331</v>
      </c>
      <c r="G416" s="269">
        <v>3318.4666666666662</v>
      </c>
      <c r="H416" s="269">
        <v>3728.3666666666659</v>
      </c>
      <c r="I416" s="269">
        <v>3809.1333333333332</v>
      </c>
      <c r="J416" s="269">
        <v>3933.3166666666657</v>
      </c>
      <c r="K416" s="268">
        <v>3684.95</v>
      </c>
      <c r="L416" s="268">
        <v>3480</v>
      </c>
      <c r="M416" s="268">
        <v>0.73134999999999994</v>
      </c>
      <c r="N416" s="1"/>
      <c r="O416" s="1"/>
    </row>
    <row r="417" spans="1:15" ht="12.75" customHeight="1">
      <c r="A417" s="30">
        <v>407</v>
      </c>
      <c r="B417" s="278" t="s">
        <v>479</v>
      </c>
      <c r="C417" s="268">
        <v>414.8</v>
      </c>
      <c r="D417" s="269">
        <v>420.33333333333331</v>
      </c>
      <c r="E417" s="269">
        <v>404.81666666666661</v>
      </c>
      <c r="F417" s="269">
        <v>394.83333333333331</v>
      </c>
      <c r="G417" s="269">
        <v>379.31666666666661</v>
      </c>
      <c r="H417" s="269">
        <v>430.31666666666661</v>
      </c>
      <c r="I417" s="269">
        <v>445.83333333333337</v>
      </c>
      <c r="J417" s="269">
        <v>455.81666666666661</v>
      </c>
      <c r="K417" s="268">
        <v>435.85</v>
      </c>
      <c r="L417" s="268">
        <v>410.35</v>
      </c>
      <c r="M417" s="268">
        <v>0.61817</v>
      </c>
      <c r="N417" s="1"/>
      <c r="O417" s="1"/>
    </row>
    <row r="418" spans="1:15" ht="12.75" customHeight="1">
      <c r="A418" s="30">
        <v>408</v>
      </c>
      <c r="B418" s="278" t="s">
        <v>824</v>
      </c>
      <c r="C418" s="268">
        <v>462.2</v>
      </c>
      <c r="D418" s="269">
        <v>464.7</v>
      </c>
      <c r="E418" s="269">
        <v>455.59999999999997</v>
      </c>
      <c r="F418" s="269">
        <v>449</v>
      </c>
      <c r="G418" s="269">
        <v>439.9</v>
      </c>
      <c r="H418" s="269">
        <v>471.29999999999995</v>
      </c>
      <c r="I418" s="269">
        <v>480.4</v>
      </c>
      <c r="J418" s="269">
        <v>486.99999999999994</v>
      </c>
      <c r="K418" s="268">
        <v>473.8</v>
      </c>
      <c r="L418" s="268">
        <v>458.1</v>
      </c>
      <c r="M418" s="268">
        <v>11.101279999999999</v>
      </c>
      <c r="N418" s="1"/>
      <c r="O418" s="1"/>
    </row>
    <row r="419" spans="1:15" ht="12.75" customHeight="1">
      <c r="A419" s="30">
        <v>409</v>
      </c>
      <c r="B419" s="278" t="s">
        <v>480</v>
      </c>
      <c r="C419" s="268">
        <v>497.8</v>
      </c>
      <c r="D419" s="269">
        <v>501.84999999999997</v>
      </c>
      <c r="E419" s="269">
        <v>488.9</v>
      </c>
      <c r="F419" s="269">
        <v>480</v>
      </c>
      <c r="G419" s="269">
        <v>467.05</v>
      </c>
      <c r="H419" s="269">
        <v>510.74999999999994</v>
      </c>
      <c r="I419" s="269">
        <v>523.69999999999982</v>
      </c>
      <c r="J419" s="269">
        <v>532.59999999999991</v>
      </c>
      <c r="K419" s="268">
        <v>514.79999999999995</v>
      </c>
      <c r="L419" s="268">
        <v>492.95</v>
      </c>
      <c r="M419" s="268">
        <v>0.85089000000000004</v>
      </c>
      <c r="N419" s="1"/>
      <c r="O419" s="1"/>
    </row>
    <row r="420" spans="1:15" ht="12.75" customHeight="1">
      <c r="A420" s="30">
        <v>410</v>
      </c>
      <c r="B420" s="278" t="s">
        <v>481</v>
      </c>
      <c r="C420" s="268">
        <v>37.65</v>
      </c>
      <c r="D420" s="269">
        <v>37.733333333333334</v>
      </c>
      <c r="E420" s="269">
        <v>37.466666666666669</v>
      </c>
      <c r="F420" s="269">
        <v>37.283333333333331</v>
      </c>
      <c r="G420" s="269">
        <v>37.016666666666666</v>
      </c>
      <c r="H420" s="269">
        <v>37.916666666666671</v>
      </c>
      <c r="I420" s="269">
        <v>38.183333333333337</v>
      </c>
      <c r="J420" s="269">
        <v>38.366666666666674</v>
      </c>
      <c r="K420" s="268">
        <v>38</v>
      </c>
      <c r="L420" s="268">
        <v>37.549999999999997</v>
      </c>
      <c r="M420" s="268">
        <v>11.25895</v>
      </c>
      <c r="N420" s="1"/>
      <c r="O420" s="1"/>
    </row>
    <row r="421" spans="1:15" ht="12.75" customHeight="1">
      <c r="A421" s="30">
        <v>411</v>
      </c>
      <c r="B421" s="278" t="s">
        <v>858</v>
      </c>
      <c r="C421" s="268">
        <v>712.05</v>
      </c>
      <c r="D421" s="269">
        <v>711.6</v>
      </c>
      <c r="E421" s="269">
        <v>702.40000000000009</v>
      </c>
      <c r="F421" s="269">
        <v>692.75000000000011</v>
      </c>
      <c r="G421" s="269">
        <v>683.55000000000018</v>
      </c>
      <c r="H421" s="269">
        <v>721.25</v>
      </c>
      <c r="I421" s="269">
        <v>730.45</v>
      </c>
      <c r="J421" s="269">
        <v>740.09999999999991</v>
      </c>
      <c r="K421" s="268">
        <v>720.8</v>
      </c>
      <c r="L421" s="268">
        <v>701.95</v>
      </c>
      <c r="M421" s="268">
        <v>6.9181999999999997</v>
      </c>
      <c r="N421" s="1"/>
      <c r="O421" s="1"/>
    </row>
    <row r="422" spans="1:15" ht="12.75" customHeight="1">
      <c r="A422" s="30">
        <v>412</v>
      </c>
      <c r="B422" s="278" t="s">
        <v>188</v>
      </c>
      <c r="C422" s="268">
        <v>524.85</v>
      </c>
      <c r="D422" s="269">
        <v>528.33333333333337</v>
      </c>
      <c r="E422" s="269">
        <v>516.86666666666679</v>
      </c>
      <c r="F422" s="269">
        <v>508.88333333333344</v>
      </c>
      <c r="G422" s="269">
        <v>497.41666666666686</v>
      </c>
      <c r="H422" s="269">
        <v>536.31666666666672</v>
      </c>
      <c r="I422" s="269">
        <v>547.78333333333319</v>
      </c>
      <c r="J422" s="269">
        <v>555.76666666666665</v>
      </c>
      <c r="K422" s="268">
        <v>539.79999999999995</v>
      </c>
      <c r="L422" s="268">
        <v>520.35</v>
      </c>
      <c r="M422" s="268">
        <v>122.33485</v>
      </c>
      <c r="N422" s="1"/>
      <c r="O422" s="1"/>
    </row>
    <row r="423" spans="1:15" ht="12.75" customHeight="1">
      <c r="A423" s="30">
        <v>413</v>
      </c>
      <c r="B423" s="278" t="s">
        <v>186</v>
      </c>
      <c r="C423" s="268">
        <v>73.650000000000006</v>
      </c>
      <c r="D423" s="269">
        <v>73.983333333333334</v>
      </c>
      <c r="E423" s="269">
        <v>72.866666666666674</v>
      </c>
      <c r="F423" s="269">
        <v>72.083333333333343</v>
      </c>
      <c r="G423" s="269">
        <v>70.966666666666683</v>
      </c>
      <c r="H423" s="269">
        <v>74.766666666666666</v>
      </c>
      <c r="I423" s="269">
        <v>75.883333333333312</v>
      </c>
      <c r="J423" s="269">
        <v>76.666666666666657</v>
      </c>
      <c r="K423" s="268">
        <v>75.099999999999994</v>
      </c>
      <c r="L423" s="268">
        <v>73.2</v>
      </c>
      <c r="M423" s="268">
        <v>116.22517000000001</v>
      </c>
      <c r="N423" s="1"/>
      <c r="O423" s="1"/>
    </row>
    <row r="424" spans="1:15" ht="12.75" customHeight="1">
      <c r="A424" s="30">
        <v>414</v>
      </c>
      <c r="B424" s="278" t="s">
        <v>482</v>
      </c>
      <c r="C424" s="268">
        <v>313.05</v>
      </c>
      <c r="D424" s="269">
        <v>316.01666666666665</v>
      </c>
      <c r="E424" s="269">
        <v>309.0333333333333</v>
      </c>
      <c r="F424" s="269">
        <v>305.01666666666665</v>
      </c>
      <c r="G424" s="269">
        <v>298.0333333333333</v>
      </c>
      <c r="H424" s="269">
        <v>320.0333333333333</v>
      </c>
      <c r="I424" s="269">
        <v>327.01666666666665</v>
      </c>
      <c r="J424" s="269">
        <v>331.0333333333333</v>
      </c>
      <c r="K424" s="268">
        <v>323</v>
      </c>
      <c r="L424" s="268">
        <v>312</v>
      </c>
      <c r="M424" s="268">
        <v>3.1135199999999998</v>
      </c>
      <c r="N424" s="1"/>
      <c r="O424" s="1"/>
    </row>
    <row r="425" spans="1:15" ht="12.75" customHeight="1">
      <c r="A425" s="30">
        <v>415</v>
      </c>
      <c r="B425" s="278" t="s">
        <v>483</v>
      </c>
      <c r="C425" s="268">
        <v>161.94999999999999</v>
      </c>
      <c r="D425" s="269">
        <v>161.91666666666666</v>
      </c>
      <c r="E425" s="269">
        <v>156.58333333333331</v>
      </c>
      <c r="F425" s="269">
        <v>151.21666666666667</v>
      </c>
      <c r="G425" s="269">
        <v>145.88333333333333</v>
      </c>
      <c r="H425" s="269">
        <v>167.2833333333333</v>
      </c>
      <c r="I425" s="269">
        <v>172.61666666666662</v>
      </c>
      <c r="J425" s="269">
        <v>177.98333333333329</v>
      </c>
      <c r="K425" s="268">
        <v>167.25</v>
      </c>
      <c r="L425" s="268">
        <v>156.55000000000001</v>
      </c>
      <c r="M425" s="268">
        <v>26.33511</v>
      </c>
      <c r="N425" s="1"/>
      <c r="O425" s="1"/>
    </row>
    <row r="426" spans="1:15" ht="12.75" customHeight="1">
      <c r="A426" s="30">
        <v>416</v>
      </c>
      <c r="B426" s="278" t="s">
        <v>484</v>
      </c>
      <c r="C426" s="268">
        <v>320.39999999999998</v>
      </c>
      <c r="D426" s="269">
        <v>317.81666666666666</v>
      </c>
      <c r="E426" s="269">
        <v>307.88333333333333</v>
      </c>
      <c r="F426" s="269">
        <v>295.36666666666667</v>
      </c>
      <c r="G426" s="269">
        <v>285.43333333333334</v>
      </c>
      <c r="H426" s="269">
        <v>330.33333333333331</v>
      </c>
      <c r="I426" s="269">
        <v>340.26666666666659</v>
      </c>
      <c r="J426" s="269">
        <v>352.7833333333333</v>
      </c>
      <c r="K426" s="268">
        <v>327.75</v>
      </c>
      <c r="L426" s="268">
        <v>305.3</v>
      </c>
      <c r="M426" s="268">
        <v>5.9332099999999999</v>
      </c>
      <c r="N426" s="1"/>
      <c r="O426" s="1"/>
    </row>
    <row r="427" spans="1:15" ht="12.75" customHeight="1">
      <c r="A427" s="30">
        <v>417</v>
      </c>
      <c r="B427" s="278" t="s">
        <v>485</v>
      </c>
      <c r="C427" s="268">
        <v>413</v>
      </c>
      <c r="D427" s="269">
        <v>414.48333333333335</v>
      </c>
      <c r="E427" s="269">
        <v>408.51666666666671</v>
      </c>
      <c r="F427" s="269">
        <v>404.03333333333336</v>
      </c>
      <c r="G427" s="269">
        <v>398.06666666666672</v>
      </c>
      <c r="H427" s="269">
        <v>418.9666666666667</v>
      </c>
      <c r="I427" s="269">
        <v>424.93333333333339</v>
      </c>
      <c r="J427" s="269">
        <v>429.41666666666669</v>
      </c>
      <c r="K427" s="268">
        <v>420.45</v>
      </c>
      <c r="L427" s="268">
        <v>410</v>
      </c>
      <c r="M427" s="268">
        <v>0.49286000000000002</v>
      </c>
      <c r="N427" s="1"/>
      <c r="O427" s="1"/>
    </row>
    <row r="428" spans="1:15" ht="12.75" customHeight="1">
      <c r="A428" s="30">
        <v>418</v>
      </c>
      <c r="B428" s="278" t="s">
        <v>486</v>
      </c>
      <c r="C428" s="268">
        <v>491.25</v>
      </c>
      <c r="D428" s="269">
        <v>494.51666666666665</v>
      </c>
      <c r="E428" s="269">
        <v>484.0333333333333</v>
      </c>
      <c r="F428" s="269">
        <v>476.81666666666666</v>
      </c>
      <c r="G428" s="269">
        <v>466.33333333333331</v>
      </c>
      <c r="H428" s="269">
        <v>501.73333333333329</v>
      </c>
      <c r="I428" s="269">
        <v>512.2166666666667</v>
      </c>
      <c r="J428" s="269">
        <v>519.43333333333328</v>
      </c>
      <c r="K428" s="268">
        <v>505</v>
      </c>
      <c r="L428" s="268">
        <v>487.3</v>
      </c>
      <c r="M428" s="268">
        <v>2.3017099999999999</v>
      </c>
      <c r="N428" s="1"/>
      <c r="O428" s="1"/>
    </row>
    <row r="429" spans="1:15" ht="12.75" customHeight="1">
      <c r="A429" s="30">
        <v>419</v>
      </c>
      <c r="B429" s="278" t="s">
        <v>487</v>
      </c>
      <c r="C429" s="268">
        <v>201.2</v>
      </c>
      <c r="D429" s="269">
        <v>200.7833333333333</v>
      </c>
      <c r="E429" s="269">
        <v>196.71666666666661</v>
      </c>
      <c r="F429" s="269">
        <v>192.23333333333332</v>
      </c>
      <c r="G429" s="269">
        <v>188.16666666666663</v>
      </c>
      <c r="H429" s="269">
        <v>205.26666666666659</v>
      </c>
      <c r="I429" s="269">
        <v>209.33333333333331</v>
      </c>
      <c r="J429" s="269">
        <v>213.81666666666658</v>
      </c>
      <c r="K429" s="268">
        <v>204.85</v>
      </c>
      <c r="L429" s="268">
        <v>196.3</v>
      </c>
      <c r="M429" s="268">
        <v>1.3985799999999999</v>
      </c>
      <c r="N429" s="1"/>
      <c r="O429" s="1"/>
    </row>
    <row r="430" spans="1:15" ht="12.75" customHeight="1">
      <c r="A430" s="30">
        <v>420</v>
      </c>
      <c r="B430" s="278" t="s">
        <v>193</v>
      </c>
      <c r="C430" s="268">
        <v>917.85</v>
      </c>
      <c r="D430" s="269">
        <v>911.96666666666658</v>
      </c>
      <c r="E430" s="269">
        <v>897.93333333333317</v>
      </c>
      <c r="F430" s="269">
        <v>878.01666666666654</v>
      </c>
      <c r="G430" s="269">
        <v>863.98333333333312</v>
      </c>
      <c r="H430" s="269">
        <v>931.88333333333321</v>
      </c>
      <c r="I430" s="269">
        <v>945.91666666666674</v>
      </c>
      <c r="J430" s="269">
        <v>965.83333333333326</v>
      </c>
      <c r="K430" s="268">
        <v>926</v>
      </c>
      <c r="L430" s="268">
        <v>892.05</v>
      </c>
      <c r="M430" s="268">
        <v>55.593359999999997</v>
      </c>
      <c r="N430" s="1"/>
      <c r="O430" s="1"/>
    </row>
    <row r="431" spans="1:15" ht="12.75" customHeight="1">
      <c r="A431" s="30">
        <v>421</v>
      </c>
      <c r="B431" s="278" t="s">
        <v>194</v>
      </c>
      <c r="C431" s="268">
        <v>495.15</v>
      </c>
      <c r="D431" s="269">
        <v>495.66666666666669</v>
      </c>
      <c r="E431" s="269">
        <v>488.33333333333337</v>
      </c>
      <c r="F431" s="269">
        <v>481.51666666666671</v>
      </c>
      <c r="G431" s="269">
        <v>474.18333333333339</v>
      </c>
      <c r="H431" s="269">
        <v>502.48333333333335</v>
      </c>
      <c r="I431" s="269">
        <v>509.81666666666672</v>
      </c>
      <c r="J431" s="269">
        <v>516.63333333333333</v>
      </c>
      <c r="K431" s="268">
        <v>503</v>
      </c>
      <c r="L431" s="268">
        <v>488.85</v>
      </c>
      <c r="M431" s="268">
        <v>7.9607599999999996</v>
      </c>
      <c r="N431" s="1"/>
      <c r="O431" s="1"/>
    </row>
    <row r="432" spans="1:15" ht="12.75" customHeight="1">
      <c r="A432" s="30">
        <v>422</v>
      </c>
      <c r="B432" s="278" t="s">
        <v>488</v>
      </c>
      <c r="C432" s="268">
        <v>2200.4</v>
      </c>
      <c r="D432" s="269">
        <v>2193.7833333333333</v>
      </c>
      <c r="E432" s="269">
        <v>2170.6166666666668</v>
      </c>
      <c r="F432" s="269">
        <v>2140.8333333333335</v>
      </c>
      <c r="G432" s="269">
        <v>2117.666666666667</v>
      </c>
      <c r="H432" s="269">
        <v>2223.5666666666666</v>
      </c>
      <c r="I432" s="269">
        <v>2246.7333333333336</v>
      </c>
      <c r="J432" s="269">
        <v>2276.5166666666664</v>
      </c>
      <c r="K432" s="268">
        <v>2216.9499999999998</v>
      </c>
      <c r="L432" s="268">
        <v>2164</v>
      </c>
      <c r="M432" s="268">
        <v>0.99016999999999999</v>
      </c>
      <c r="N432" s="1"/>
      <c r="O432" s="1"/>
    </row>
    <row r="433" spans="1:15" ht="12.75" customHeight="1">
      <c r="A433" s="30">
        <v>423</v>
      </c>
      <c r="B433" s="278" t="s">
        <v>489</v>
      </c>
      <c r="C433" s="268">
        <v>872.4</v>
      </c>
      <c r="D433" s="269">
        <v>872.63333333333333</v>
      </c>
      <c r="E433" s="269">
        <v>859.76666666666665</v>
      </c>
      <c r="F433" s="269">
        <v>847.13333333333333</v>
      </c>
      <c r="G433" s="269">
        <v>834.26666666666665</v>
      </c>
      <c r="H433" s="269">
        <v>885.26666666666665</v>
      </c>
      <c r="I433" s="269">
        <v>898.13333333333321</v>
      </c>
      <c r="J433" s="269">
        <v>910.76666666666665</v>
      </c>
      <c r="K433" s="268">
        <v>885.5</v>
      </c>
      <c r="L433" s="268">
        <v>860</v>
      </c>
      <c r="M433" s="268">
        <v>0.78300999999999998</v>
      </c>
      <c r="N433" s="1"/>
      <c r="O433" s="1"/>
    </row>
    <row r="434" spans="1:15" ht="12.75" customHeight="1">
      <c r="A434" s="30">
        <v>424</v>
      </c>
      <c r="B434" s="278" t="s">
        <v>490</v>
      </c>
      <c r="C434" s="268">
        <v>413.3</v>
      </c>
      <c r="D434" s="269">
        <v>412.53333333333336</v>
      </c>
      <c r="E434" s="269">
        <v>407.4666666666667</v>
      </c>
      <c r="F434" s="269">
        <v>401.63333333333333</v>
      </c>
      <c r="G434" s="269">
        <v>396.56666666666666</v>
      </c>
      <c r="H434" s="269">
        <v>418.36666666666673</v>
      </c>
      <c r="I434" s="269">
        <v>423.43333333333345</v>
      </c>
      <c r="J434" s="269">
        <v>429.26666666666677</v>
      </c>
      <c r="K434" s="268">
        <v>417.6</v>
      </c>
      <c r="L434" s="268">
        <v>406.7</v>
      </c>
      <c r="M434" s="268">
        <v>1.8667800000000001</v>
      </c>
      <c r="N434" s="1"/>
      <c r="O434" s="1"/>
    </row>
    <row r="435" spans="1:15" ht="12.75" customHeight="1">
      <c r="A435" s="30">
        <v>425</v>
      </c>
      <c r="B435" s="278" t="s">
        <v>491</v>
      </c>
      <c r="C435" s="268">
        <v>328.2</v>
      </c>
      <c r="D435" s="269">
        <v>327.51666666666665</v>
      </c>
      <c r="E435" s="269">
        <v>325.08333333333331</v>
      </c>
      <c r="F435" s="269">
        <v>321.96666666666664</v>
      </c>
      <c r="G435" s="269">
        <v>319.5333333333333</v>
      </c>
      <c r="H435" s="269">
        <v>330.63333333333333</v>
      </c>
      <c r="I435" s="269">
        <v>333.06666666666672</v>
      </c>
      <c r="J435" s="269">
        <v>336.18333333333334</v>
      </c>
      <c r="K435" s="268">
        <v>329.95</v>
      </c>
      <c r="L435" s="268">
        <v>324.39999999999998</v>
      </c>
      <c r="M435" s="268">
        <v>1.6612199999999999</v>
      </c>
      <c r="N435" s="1"/>
      <c r="O435" s="1"/>
    </row>
    <row r="436" spans="1:15" ht="12.75" customHeight="1">
      <c r="A436" s="30">
        <v>426</v>
      </c>
      <c r="B436" s="278" t="s">
        <v>492</v>
      </c>
      <c r="C436" s="268">
        <v>2114</v>
      </c>
      <c r="D436" s="269">
        <v>2101.6666666666665</v>
      </c>
      <c r="E436" s="269">
        <v>2063.333333333333</v>
      </c>
      <c r="F436" s="269">
        <v>2012.6666666666665</v>
      </c>
      <c r="G436" s="269">
        <v>1974.333333333333</v>
      </c>
      <c r="H436" s="269">
        <v>2152.333333333333</v>
      </c>
      <c r="I436" s="269">
        <v>2190.6666666666661</v>
      </c>
      <c r="J436" s="269">
        <v>2241.333333333333</v>
      </c>
      <c r="K436" s="268">
        <v>2140</v>
      </c>
      <c r="L436" s="268">
        <v>2051</v>
      </c>
      <c r="M436" s="268">
        <v>0.80798999999999999</v>
      </c>
      <c r="N436" s="1"/>
      <c r="O436" s="1"/>
    </row>
    <row r="437" spans="1:15" ht="12.75" customHeight="1">
      <c r="A437" s="30">
        <v>427</v>
      </c>
      <c r="B437" s="278" t="s">
        <v>493</v>
      </c>
      <c r="C437" s="268">
        <v>426.25</v>
      </c>
      <c r="D437" s="269">
        <v>425.90000000000003</v>
      </c>
      <c r="E437" s="269">
        <v>418.85000000000008</v>
      </c>
      <c r="F437" s="269">
        <v>411.45000000000005</v>
      </c>
      <c r="G437" s="269">
        <v>404.40000000000009</v>
      </c>
      <c r="H437" s="269">
        <v>433.30000000000007</v>
      </c>
      <c r="I437" s="269">
        <v>440.35</v>
      </c>
      <c r="J437" s="269">
        <v>447.75000000000006</v>
      </c>
      <c r="K437" s="268">
        <v>432.95</v>
      </c>
      <c r="L437" s="268">
        <v>418.5</v>
      </c>
      <c r="M437" s="268">
        <v>1.1871799999999999</v>
      </c>
      <c r="N437" s="1"/>
      <c r="O437" s="1"/>
    </row>
    <row r="438" spans="1:15" ht="12.75" customHeight="1">
      <c r="A438" s="30">
        <v>428</v>
      </c>
      <c r="B438" s="278" t="s">
        <v>494</v>
      </c>
      <c r="C438" s="268">
        <v>8.1</v>
      </c>
      <c r="D438" s="269">
        <v>8.1333333333333329</v>
      </c>
      <c r="E438" s="269">
        <v>7.9166666666666661</v>
      </c>
      <c r="F438" s="269">
        <v>7.7333333333333334</v>
      </c>
      <c r="G438" s="269">
        <v>7.5166666666666666</v>
      </c>
      <c r="H438" s="269">
        <v>8.3166666666666664</v>
      </c>
      <c r="I438" s="269">
        <v>8.533333333333335</v>
      </c>
      <c r="J438" s="269">
        <v>8.716666666666665</v>
      </c>
      <c r="K438" s="268">
        <v>8.35</v>
      </c>
      <c r="L438" s="268">
        <v>7.95</v>
      </c>
      <c r="M438" s="268">
        <v>1229.5381500000001</v>
      </c>
      <c r="N438" s="1"/>
      <c r="O438" s="1"/>
    </row>
    <row r="439" spans="1:15" ht="12.75" customHeight="1">
      <c r="A439" s="30">
        <v>429</v>
      </c>
      <c r="B439" s="278" t="s">
        <v>495</v>
      </c>
      <c r="C439" s="268">
        <v>835.9</v>
      </c>
      <c r="D439" s="269">
        <v>838.30000000000007</v>
      </c>
      <c r="E439" s="269">
        <v>830.60000000000014</v>
      </c>
      <c r="F439" s="269">
        <v>825.30000000000007</v>
      </c>
      <c r="G439" s="269">
        <v>817.60000000000014</v>
      </c>
      <c r="H439" s="269">
        <v>843.60000000000014</v>
      </c>
      <c r="I439" s="269">
        <v>851.30000000000018</v>
      </c>
      <c r="J439" s="269">
        <v>856.60000000000014</v>
      </c>
      <c r="K439" s="268">
        <v>846</v>
      </c>
      <c r="L439" s="268">
        <v>833</v>
      </c>
      <c r="M439" s="268">
        <v>2.2205300000000001</v>
      </c>
      <c r="N439" s="1"/>
      <c r="O439" s="1"/>
    </row>
    <row r="440" spans="1:15" ht="12.75" customHeight="1">
      <c r="A440" s="30">
        <v>430</v>
      </c>
      <c r="B440" s="278" t="s">
        <v>275</v>
      </c>
      <c r="C440" s="268">
        <v>546.29999999999995</v>
      </c>
      <c r="D440" s="269">
        <v>549.11666666666667</v>
      </c>
      <c r="E440" s="269">
        <v>541.93333333333339</v>
      </c>
      <c r="F440" s="269">
        <v>537.56666666666672</v>
      </c>
      <c r="G440" s="269">
        <v>530.38333333333344</v>
      </c>
      <c r="H440" s="269">
        <v>553.48333333333335</v>
      </c>
      <c r="I440" s="269">
        <v>560.66666666666652</v>
      </c>
      <c r="J440" s="269">
        <v>565.0333333333333</v>
      </c>
      <c r="K440" s="268">
        <v>556.29999999999995</v>
      </c>
      <c r="L440" s="268">
        <v>544.75</v>
      </c>
      <c r="M440" s="268">
        <v>3.1059800000000002</v>
      </c>
      <c r="N440" s="1"/>
      <c r="O440" s="1"/>
    </row>
    <row r="441" spans="1:15" ht="12.75" customHeight="1">
      <c r="A441" s="30">
        <v>431</v>
      </c>
      <c r="B441" s="278" t="s">
        <v>496</v>
      </c>
      <c r="C441" s="268">
        <v>1877.3</v>
      </c>
      <c r="D441" s="269">
        <v>1879.5833333333333</v>
      </c>
      <c r="E441" s="269">
        <v>1855.7166666666665</v>
      </c>
      <c r="F441" s="269">
        <v>1834.1333333333332</v>
      </c>
      <c r="G441" s="269">
        <v>1810.2666666666664</v>
      </c>
      <c r="H441" s="269">
        <v>1901.1666666666665</v>
      </c>
      <c r="I441" s="269">
        <v>1925.0333333333333</v>
      </c>
      <c r="J441" s="269">
        <v>1946.6166666666666</v>
      </c>
      <c r="K441" s="268">
        <v>1903.45</v>
      </c>
      <c r="L441" s="268">
        <v>1858</v>
      </c>
      <c r="M441" s="268">
        <v>0.11464000000000001</v>
      </c>
      <c r="N441" s="1"/>
      <c r="O441" s="1"/>
    </row>
    <row r="442" spans="1:15" ht="12.75" customHeight="1">
      <c r="A442" s="30">
        <v>432</v>
      </c>
      <c r="B442" s="278" t="s">
        <v>497</v>
      </c>
      <c r="C442" s="268">
        <v>567.15</v>
      </c>
      <c r="D442" s="269">
        <v>569.20000000000005</v>
      </c>
      <c r="E442" s="269">
        <v>561.40000000000009</v>
      </c>
      <c r="F442" s="269">
        <v>555.65000000000009</v>
      </c>
      <c r="G442" s="269">
        <v>547.85000000000014</v>
      </c>
      <c r="H442" s="269">
        <v>574.95000000000005</v>
      </c>
      <c r="I442" s="269">
        <v>582.75</v>
      </c>
      <c r="J442" s="269">
        <v>588.5</v>
      </c>
      <c r="K442" s="268">
        <v>577</v>
      </c>
      <c r="L442" s="268">
        <v>563.45000000000005</v>
      </c>
      <c r="M442" s="268">
        <v>0.22212999999999999</v>
      </c>
      <c r="N442" s="1"/>
      <c r="O442" s="1"/>
    </row>
    <row r="443" spans="1:15" ht="12.75" customHeight="1">
      <c r="A443" s="30">
        <v>433</v>
      </c>
      <c r="B443" s="278" t="s">
        <v>498</v>
      </c>
      <c r="C443" s="268">
        <v>970.15</v>
      </c>
      <c r="D443" s="269">
        <v>962.33333333333337</v>
      </c>
      <c r="E443" s="269">
        <v>953.16666666666674</v>
      </c>
      <c r="F443" s="269">
        <v>936.18333333333339</v>
      </c>
      <c r="G443" s="269">
        <v>927.01666666666677</v>
      </c>
      <c r="H443" s="269">
        <v>979.31666666666672</v>
      </c>
      <c r="I443" s="269">
        <v>988.48333333333346</v>
      </c>
      <c r="J443" s="269">
        <v>1005.4666666666667</v>
      </c>
      <c r="K443" s="268">
        <v>971.5</v>
      </c>
      <c r="L443" s="268">
        <v>945.35</v>
      </c>
      <c r="M443" s="268">
        <v>0.46826000000000001</v>
      </c>
      <c r="N443" s="1"/>
      <c r="O443" s="1"/>
    </row>
    <row r="444" spans="1:15" ht="12.75" customHeight="1">
      <c r="A444" s="30">
        <v>434</v>
      </c>
      <c r="B444" s="278" t="s">
        <v>499</v>
      </c>
      <c r="C444" s="268">
        <v>37.75</v>
      </c>
      <c r="D444" s="269">
        <v>37.68333333333333</v>
      </c>
      <c r="E444" s="269">
        <v>37.266666666666659</v>
      </c>
      <c r="F444" s="269">
        <v>36.783333333333331</v>
      </c>
      <c r="G444" s="269">
        <v>36.36666666666666</v>
      </c>
      <c r="H444" s="269">
        <v>38.166666666666657</v>
      </c>
      <c r="I444" s="269">
        <v>38.583333333333329</v>
      </c>
      <c r="J444" s="269">
        <v>39.066666666666656</v>
      </c>
      <c r="K444" s="268">
        <v>38.1</v>
      </c>
      <c r="L444" s="268">
        <v>37.200000000000003</v>
      </c>
      <c r="M444" s="268">
        <v>39.134590000000003</v>
      </c>
      <c r="N444" s="1"/>
      <c r="O444" s="1"/>
    </row>
    <row r="445" spans="1:15" ht="12.75" customHeight="1">
      <c r="A445" s="30">
        <v>435</v>
      </c>
      <c r="B445" s="278" t="s">
        <v>206</v>
      </c>
      <c r="C445" s="268">
        <v>1021.25</v>
      </c>
      <c r="D445" s="269">
        <v>1026.5333333333333</v>
      </c>
      <c r="E445" s="269">
        <v>1011.8166666666666</v>
      </c>
      <c r="F445" s="269">
        <v>1002.3833333333333</v>
      </c>
      <c r="G445" s="269">
        <v>987.66666666666663</v>
      </c>
      <c r="H445" s="269">
        <v>1035.9666666666667</v>
      </c>
      <c r="I445" s="269">
        <v>1050.6833333333334</v>
      </c>
      <c r="J445" s="269">
        <v>1060.1166666666666</v>
      </c>
      <c r="K445" s="268">
        <v>1041.25</v>
      </c>
      <c r="L445" s="268">
        <v>1017.1</v>
      </c>
      <c r="M445" s="268">
        <v>12.4122</v>
      </c>
      <c r="N445" s="1"/>
      <c r="O445" s="1"/>
    </row>
    <row r="446" spans="1:15" ht="12.75" customHeight="1">
      <c r="A446" s="30">
        <v>436</v>
      </c>
      <c r="B446" s="278" t="s">
        <v>500</v>
      </c>
      <c r="C446" s="268">
        <v>761.6</v>
      </c>
      <c r="D446" s="269">
        <v>747.81666666666661</v>
      </c>
      <c r="E446" s="269">
        <v>734.03333333333319</v>
      </c>
      <c r="F446" s="269">
        <v>706.46666666666658</v>
      </c>
      <c r="G446" s="269">
        <v>692.68333333333317</v>
      </c>
      <c r="H446" s="269">
        <v>775.38333333333321</v>
      </c>
      <c r="I446" s="269">
        <v>789.16666666666652</v>
      </c>
      <c r="J446" s="269">
        <v>816.73333333333323</v>
      </c>
      <c r="K446" s="268">
        <v>761.6</v>
      </c>
      <c r="L446" s="268">
        <v>720.25</v>
      </c>
      <c r="M446" s="268">
        <v>2.4175499999999999</v>
      </c>
      <c r="N446" s="1"/>
      <c r="O446" s="1"/>
    </row>
    <row r="447" spans="1:15" ht="12.75" customHeight="1">
      <c r="A447" s="30">
        <v>437</v>
      </c>
      <c r="B447" s="278" t="s">
        <v>195</v>
      </c>
      <c r="C447" s="268">
        <v>1047.95</v>
      </c>
      <c r="D447" s="269">
        <v>1052.2666666666667</v>
      </c>
      <c r="E447" s="269">
        <v>1037.8833333333332</v>
      </c>
      <c r="F447" s="269">
        <v>1027.8166666666666</v>
      </c>
      <c r="G447" s="269">
        <v>1013.4333333333332</v>
      </c>
      <c r="H447" s="269">
        <v>1062.3333333333333</v>
      </c>
      <c r="I447" s="269">
        <v>1076.7166666666669</v>
      </c>
      <c r="J447" s="269">
        <v>1086.7833333333333</v>
      </c>
      <c r="K447" s="268">
        <v>1066.6500000000001</v>
      </c>
      <c r="L447" s="268">
        <v>1042.2</v>
      </c>
      <c r="M447" s="268">
        <v>10.42615</v>
      </c>
      <c r="N447" s="1"/>
      <c r="O447" s="1"/>
    </row>
    <row r="448" spans="1:15" ht="12.75" customHeight="1">
      <c r="A448" s="30">
        <v>438</v>
      </c>
      <c r="B448" s="278" t="s">
        <v>501</v>
      </c>
      <c r="C448" s="268">
        <v>222.25</v>
      </c>
      <c r="D448" s="269">
        <v>222.78333333333333</v>
      </c>
      <c r="E448" s="269">
        <v>220.21666666666667</v>
      </c>
      <c r="F448" s="269">
        <v>218.18333333333334</v>
      </c>
      <c r="G448" s="269">
        <v>215.61666666666667</v>
      </c>
      <c r="H448" s="269">
        <v>224.81666666666666</v>
      </c>
      <c r="I448" s="269">
        <v>227.38333333333333</v>
      </c>
      <c r="J448" s="269">
        <v>229.41666666666666</v>
      </c>
      <c r="K448" s="268">
        <v>225.35</v>
      </c>
      <c r="L448" s="268">
        <v>220.75</v>
      </c>
      <c r="M448" s="268">
        <v>13.12748</v>
      </c>
      <c r="N448" s="1"/>
      <c r="O448" s="1"/>
    </row>
    <row r="449" spans="1:15" ht="12.75" customHeight="1">
      <c r="A449" s="30">
        <v>439</v>
      </c>
      <c r="B449" s="278" t="s">
        <v>502</v>
      </c>
      <c r="C449" s="268">
        <v>1129.25</v>
      </c>
      <c r="D449" s="269">
        <v>1127.3999999999999</v>
      </c>
      <c r="E449" s="269">
        <v>1105.7999999999997</v>
      </c>
      <c r="F449" s="269">
        <v>1082.3499999999999</v>
      </c>
      <c r="G449" s="269">
        <v>1060.7499999999998</v>
      </c>
      <c r="H449" s="269">
        <v>1150.8499999999997</v>
      </c>
      <c r="I449" s="269">
        <v>1172.4499999999996</v>
      </c>
      <c r="J449" s="269">
        <v>1195.8999999999996</v>
      </c>
      <c r="K449" s="268">
        <v>1149</v>
      </c>
      <c r="L449" s="268">
        <v>1103.95</v>
      </c>
      <c r="M449" s="268">
        <v>5.2389000000000001</v>
      </c>
      <c r="N449" s="1"/>
      <c r="O449" s="1"/>
    </row>
    <row r="450" spans="1:15" ht="12.75" customHeight="1">
      <c r="A450" s="30">
        <v>440</v>
      </c>
      <c r="B450" s="278" t="s">
        <v>200</v>
      </c>
      <c r="C450" s="268">
        <v>3035.65</v>
      </c>
      <c r="D450" s="269">
        <v>3021.8666666666668</v>
      </c>
      <c r="E450" s="269">
        <v>2993.7833333333338</v>
      </c>
      <c r="F450" s="269">
        <v>2951.916666666667</v>
      </c>
      <c r="G450" s="269">
        <v>2923.8333333333339</v>
      </c>
      <c r="H450" s="269">
        <v>3063.7333333333336</v>
      </c>
      <c r="I450" s="269">
        <v>3091.8166666666666</v>
      </c>
      <c r="J450" s="269">
        <v>3133.6833333333334</v>
      </c>
      <c r="K450" s="268">
        <v>3049.95</v>
      </c>
      <c r="L450" s="268">
        <v>2980</v>
      </c>
      <c r="M450" s="268">
        <v>27.397670000000002</v>
      </c>
      <c r="N450" s="1"/>
      <c r="O450" s="1"/>
    </row>
    <row r="451" spans="1:15" ht="12.75" customHeight="1">
      <c r="A451" s="30">
        <v>441</v>
      </c>
      <c r="B451" s="278" t="s">
        <v>196</v>
      </c>
      <c r="C451" s="268">
        <v>793.65</v>
      </c>
      <c r="D451" s="269">
        <v>795.96666666666658</v>
      </c>
      <c r="E451" s="269">
        <v>787.73333333333312</v>
      </c>
      <c r="F451" s="269">
        <v>781.81666666666649</v>
      </c>
      <c r="G451" s="269">
        <v>773.58333333333303</v>
      </c>
      <c r="H451" s="269">
        <v>801.88333333333321</v>
      </c>
      <c r="I451" s="269">
        <v>810.11666666666656</v>
      </c>
      <c r="J451" s="269">
        <v>816.0333333333333</v>
      </c>
      <c r="K451" s="268">
        <v>804.2</v>
      </c>
      <c r="L451" s="268">
        <v>790.05</v>
      </c>
      <c r="M451" s="268">
        <v>14.150829999999999</v>
      </c>
      <c r="N451" s="1"/>
      <c r="O451" s="1"/>
    </row>
    <row r="452" spans="1:15" ht="12.75" customHeight="1">
      <c r="A452" s="30">
        <v>442</v>
      </c>
      <c r="B452" s="278" t="s">
        <v>276</v>
      </c>
      <c r="C452" s="268">
        <v>8422.4500000000007</v>
      </c>
      <c r="D452" s="269">
        <v>8374.15</v>
      </c>
      <c r="E452" s="269">
        <v>8268.2999999999993</v>
      </c>
      <c r="F452" s="269">
        <v>8114.15</v>
      </c>
      <c r="G452" s="269">
        <v>8008.2999999999993</v>
      </c>
      <c r="H452" s="269">
        <v>8528.2999999999993</v>
      </c>
      <c r="I452" s="269">
        <v>8634.1500000000015</v>
      </c>
      <c r="J452" s="269">
        <v>8788.2999999999993</v>
      </c>
      <c r="K452" s="268">
        <v>8480</v>
      </c>
      <c r="L452" s="268">
        <v>8220</v>
      </c>
      <c r="M452" s="268">
        <v>2.3036799999999999</v>
      </c>
      <c r="N452" s="1"/>
      <c r="O452" s="1"/>
    </row>
    <row r="453" spans="1:15" ht="12.75" customHeight="1">
      <c r="A453" s="30">
        <v>443</v>
      </c>
      <c r="B453" s="278" t="s">
        <v>859</v>
      </c>
      <c r="C453" s="268">
        <v>2304.9499999999998</v>
      </c>
      <c r="D453" s="269">
        <v>2323.65</v>
      </c>
      <c r="E453" s="269">
        <v>2269.3000000000002</v>
      </c>
      <c r="F453" s="269">
        <v>2233.65</v>
      </c>
      <c r="G453" s="269">
        <v>2179.3000000000002</v>
      </c>
      <c r="H453" s="269">
        <v>2359.3000000000002</v>
      </c>
      <c r="I453" s="269">
        <v>2413.6499999999996</v>
      </c>
      <c r="J453" s="269">
        <v>2449.3000000000002</v>
      </c>
      <c r="K453" s="268">
        <v>2378</v>
      </c>
      <c r="L453" s="268">
        <v>2288</v>
      </c>
      <c r="M453" s="268">
        <v>1.0515300000000001</v>
      </c>
      <c r="N453" s="1"/>
      <c r="O453" s="1"/>
    </row>
    <row r="454" spans="1:15" ht="12.75" customHeight="1">
      <c r="A454" s="30">
        <v>444</v>
      </c>
      <c r="B454" s="278" t="s">
        <v>503</v>
      </c>
      <c r="C454" s="268">
        <v>195.3</v>
      </c>
      <c r="D454" s="269">
        <v>195.4</v>
      </c>
      <c r="E454" s="269">
        <v>191.5</v>
      </c>
      <c r="F454" s="269">
        <v>187.7</v>
      </c>
      <c r="G454" s="269">
        <v>183.79999999999998</v>
      </c>
      <c r="H454" s="269">
        <v>199.20000000000002</v>
      </c>
      <c r="I454" s="269">
        <v>203.10000000000005</v>
      </c>
      <c r="J454" s="269">
        <v>206.90000000000003</v>
      </c>
      <c r="K454" s="268">
        <v>199.3</v>
      </c>
      <c r="L454" s="268">
        <v>191.6</v>
      </c>
      <c r="M454" s="268">
        <v>15.463900000000001</v>
      </c>
      <c r="N454" s="1"/>
      <c r="O454" s="1"/>
    </row>
    <row r="455" spans="1:15" ht="12.75" customHeight="1">
      <c r="A455" s="30">
        <v>445</v>
      </c>
      <c r="B455" s="278" t="s">
        <v>197</v>
      </c>
      <c r="C455" s="268">
        <v>399.1</v>
      </c>
      <c r="D455" s="269">
        <v>399.51666666666671</v>
      </c>
      <c r="E455" s="269">
        <v>392.43333333333339</v>
      </c>
      <c r="F455" s="269">
        <v>385.76666666666671</v>
      </c>
      <c r="G455" s="269">
        <v>378.68333333333339</v>
      </c>
      <c r="H455" s="269">
        <v>406.18333333333339</v>
      </c>
      <c r="I455" s="269">
        <v>413.26666666666677</v>
      </c>
      <c r="J455" s="269">
        <v>419.93333333333339</v>
      </c>
      <c r="K455" s="268">
        <v>406.6</v>
      </c>
      <c r="L455" s="268">
        <v>392.85</v>
      </c>
      <c r="M455" s="268">
        <v>181.14879999999999</v>
      </c>
      <c r="N455" s="1"/>
      <c r="O455" s="1"/>
    </row>
    <row r="456" spans="1:15" ht="12.75" customHeight="1">
      <c r="A456" s="30">
        <v>446</v>
      </c>
      <c r="B456" s="278" t="s">
        <v>198</v>
      </c>
      <c r="C456" s="268">
        <v>213.9</v>
      </c>
      <c r="D456" s="269">
        <v>214.5</v>
      </c>
      <c r="E456" s="269">
        <v>212.15</v>
      </c>
      <c r="F456" s="269">
        <v>210.4</v>
      </c>
      <c r="G456" s="269">
        <v>208.05</v>
      </c>
      <c r="H456" s="269">
        <v>216.25</v>
      </c>
      <c r="I456" s="269">
        <v>218.60000000000002</v>
      </c>
      <c r="J456" s="269">
        <v>220.35</v>
      </c>
      <c r="K456" s="268">
        <v>216.85</v>
      </c>
      <c r="L456" s="268">
        <v>212.75</v>
      </c>
      <c r="M456" s="268">
        <v>121.0206</v>
      </c>
      <c r="N456" s="1"/>
      <c r="O456" s="1"/>
    </row>
    <row r="457" spans="1:15" ht="12.75" customHeight="1">
      <c r="A457" s="30">
        <v>447</v>
      </c>
      <c r="B457" s="278" t="s">
        <v>810</v>
      </c>
      <c r="C457" s="268">
        <v>607.29999999999995</v>
      </c>
      <c r="D457" s="269">
        <v>607.91666666666663</v>
      </c>
      <c r="E457" s="269">
        <v>587.38333333333321</v>
      </c>
      <c r="F457" s="269">
        <v>567.46666666666658</v>
      </c>
      <c r="G457" s="269">
        <v>546.93333333333317</v>
      </c>
      <c r="H457" s="269">
        <v>627.83333333333326</v>
      </c>
      <c r="I457" s="269">
        <v>648.36666666666679</v>
      </c>
      <c r="J457" s="269">
        <v>668.2833333333333</v>
      </c>
      <c r="K457" s="268">
        <v>628.45000000000005</v>
      </c>
      <c r="L457" s="268">
        <v>588</v>
      </c>
      <c r="M457" s="268">
        <v>0.97082999999999997</v>
      </c>
      <c r="N457" s="1"/>
      <c r="O457" s="1"/>
    </row>
    <row r="458" spans="1:15" ht="12.75" customHeight="1">
      <c r="A458" s="30">
        <v>448</v>
      </c>
      <c r="B458" s="278" t="s">
        <v>199</v>
      </c>
      <c r="C458" s="268">
        <v>95.2</v>
      </c>
      <c r="D458" s="269">
        <v>96.016666666666666</v>
      </c>
      <c r="E458" s="269">
        <v>94.183333333333337</v>
      </c>
      <c r="F458" s="269">
        <v>93.166666666666671</v>
      </c>
      <c r="G458" s="269">
        <v>91.333333333333343</v>
      </c>
      <c r="H458" s="269">
        <v>97.033333333333331</v>
      </c>
      <c r="I458" s="269">
        <v>98.866666666666674</v>
      </c>
      <c r="J458" s="269">
        <v>99.883333333333326</v>
      </c>
      <c r="K458" s="268">
        <v>97.85</v>
      </c>
      <c r="L458" s="268">
        <v>95</v>
      </c>
      <c r="M458" s="268">
        <v>717.24105999999995</v>
      </c>
      <c r="N458" s="1"/>
      <c r="O458" s="1"/>
    </row>
    <row r="459" spans="1:15" ht="12.75" customHeight="1">
      <c r="A459" s="30">
        <v>449</v>
      </c>
      <c r="B459" s="278" t="s">
        <v>811</v>
      </c>
      <c r="C459" s="268">
        <v>102.65</v>
      </c>
      <c r="D459" s="269">
        <v>103.81666666666668</v>
      </c>
      <c r="E459" s="269">
        <v>99.933333333333351</v>
      </c>
      <c r="F459" s="269">
        <v>97.216666666666669</v>
      </c>
      <c r="G459" s="269">
        <v>93.333333333333343</v>
      </c>
      <c r="H459" s="269">
        <v>106.53333333333336</v>
      </c>
      <c r="I459" s="269">
        <v>110.41666666666669</v>
      </c>
      <c r="J459" s="269">
        <v>113.13333333333337</v>
      </c>
      <c r="K459" s="268">
        <v>107.7</v>
      </c>
      <c r="L459" s="268">
        <v>101.1</v>
      </c>
      <c r="M459" s="268">
        <v>10.22377</v>
      </c>
      <c r="N459" s="1"/>
      <c r="O459" s="1"/>
    </row>
    <row r="460" spans="1:15" ht="12.75" customHeight="1">
      <c r="A460" s="30">
        <v>450</v>
      </c>
      <c r="B460" s="278" t="s">
        <v>504</v>
      </c>
      <c r="C460" s="268">
        <v>3067.55</v>
      </c>
      <c r="D460" s="269">
        <v>3094.0166666666669</v>
      </c>
      <c r="E460" s="269">
        <v>3023.6333333333337</v>
      </c>
      <c r="F460" s="269">
        <v>2979.7166666666667</v>
      </c>
      <c r="G460" s="269">
        <v>2909.3333333333335</v>
      </c>
      <c r="H460" s="269">
        <v>3137.9333333333338</v>
      </c>
      <c r="I460" s="269">
        <v>3208.3166666666671</v>
      </c>
      <c r="J460" s="269">
        <v>3252.233333333334</v>
      </c>
      <c r="K460" s="268">
        <v>3164.4</v>
      </c>
      <c r="L460" s="268">
        <v>3050.1</v>
      </c>
      <c r="M460" s="268">
        <v>7.3219999999999993E-2</v>
      </c>
      <c r="N460" s="1"/>
      <c r="O460" s="1"/>
    </row>
    <row r="461" spans="1:15" ht="12.75" customHeight="1">
      <c r="A461" s="30">
        <v>451</v>
      </c>
      <c r="B461" s="278" t="s">
        <v>201</v>
      </c>
      <c r="C461" s="268">
        <v>1029.7</v>
      </c>
      <c r="D461" s="269">
        <v>1024.8833333333334</v>
      </c>
      <c r="E461" s="269">
        <v>1013.3666666666668</v>
      </c>
      <c r="F461" s="269">
        <v>997.0333333333333</v>
      </c>
      <c r="G461" s="269">
        <v>985.51666666666665</v>
      </c>
      <c r="H461" s="269">
        <v>1041.2166666666669</v>
      </c>
      <c r="I461" s="269">
        <v>1052.7333333333338</v>
      </c>
      <c r="J461" s="269">
        <v>1069.0666666666671</v>
      </c>
      <c r="K461" s="268">
        <v>1036.4000000000001</v>
      </c>
      <c r="L461" s="268">
        <v>1008.55</v>
      </c>
      <c r="M461" s="268">
        <v>19.655190000000001</v>
      </c>
      <c r="N461" s="1"/>
      <c r="O461" s="1"/>
    </row>
    <row r="462" spans="1:15" ht="12.75" customHeight="1">
      <c r="A462" s="30">
        <v>452</v>
      </c>
      <c r="B462" s="278" t="s">
        <v>505</v>
      </c>
      <c r="C462" s="268">
        <v>85.5</v>
      </c>
      <c r="D462" s="269">
        <v>84.766666666666666</v>
      </c>
      <c r="E462" s="269">
        <v>83.233333333333334</v>
      </c>
      <c r="F462" s="269">
        <v>80.966666666666669</v>
      </c>
      <c r="G462" s="269">
        <v>79.433333333333337</v>
      </c>
      <c r="H462" s="269">
        <v>87.033333333333331</v>
      </c>
      <c r="I462" s="269">
        <v>88.566666666666663</v>
      </c>
      <c r="J462" s="269">
        <v>90.833333333333329</v>
      </c>
      <c r="K462" s="268">
        <v>86.3</v>
      </c>
      <c r="L462" s="268">
        <v>82.5</v>
      </c>
      <c r="M462" s="268">
        <v>6.1589600000000004</v>
      </c>
      <c r="N462" s="1"/>
      <c r="O462" s="1"/>
    </row>
    <row r="463" spans="1:15" ht="12.75" customHeight="1">
      <c r="A463" s="30">
        <v>453</v>
      </c>
      <c r="B463" s="278" t="s">
        <v>182</v>
      </c>
      <c r="C463" s="268">
        <v>742.3</v>
      </c>
      <c r="D463" s="269">
        <v>730.69999999999993</v>
      </c>
      <c r="E463" s="269">
        <v>711.59999999999991</v>
      </c>
      <c r="F463" s="269">
        <v>680.9</v>
      </c>
      <c r="G463" s="269">
        <v>661.8</v>
      </c>
      <c r="H463" s="269">
        <v>761.39999999999986</v>
      </c>
      <c r="I463" s="269">
        <v>780.5</v>
      </c>
      <c r="J463" s="269">
        <v>811.19999999999982</v>
      </c>
      <c r="K463" s="268">
        <v>749.8</v>
      </c>
      <c r="L463" s="268">
        <v>700</v>
      </c>
      <c r="M463" s="268">
        <v>5.5284399999999998</v>
      </c>
      <c r="N463" s="1"/>
      <c r="O463" s="1"/>
    </row>
    <row r="464" spans="1:15" ht="12.75" customHeight="1">
      <c r="A464" s="30">
        <v>454</v>
      </c>
      <c r="B464" s="278" t="s">
        <v>506</v>
      </c>
      <c r="C464" s="268">
        <v>2153.4499999999998</v>
      </c>
      <c r="D464" s="269">
        <v>2170.7999999999997</v>
      </c>
      <c r="E464" s="269">
        <v>2117.6499999999996</v>
      </c>
      <c r="F464" s="269">
        <v>2081.85</v>
      </c>
      <c r="G464" s="269">
        <v>2028.6999999999998</v>
      </c>
      <c r="H464" s="269">
        <v>2206.5999999999995</v>
      </c>
      <c r="I464" s="269">
        <v>2259.75</v>
      </c>
      <c r="J464" s="269">
        <v>2295.5499999999993</v>
      </c>
      <c r="K464" s="268">
        <v>2223.9499999999998</v>
      </c>
      <c r="L464" s="268">
        <v>2135</v>
      </c>
      <c r="M464" s="268">
        <v>0.78249000000000002</v>
      </c>
      <c r="N464" s="1"/>
      <c r="O464" s="1"/>
    </row>
    <row r="465" spans="1:15" ht="12.75" customHeight="1">
      <c r="A465" s="30">
        <v>455</v>
      </c>
      <c r="B465" s="278" t="s">
        <v>507</v>
      </c>
      <c r="C465" s="268">
        <v>687.45</v>
      </c>
      <c r="D465" s="269">
        <v>689.4666666666667</v>
      </c>
      <c r="E465" s="269">
        <v>679.08333333333337</v>
      </c>
      <c r="F465" s="269">
        <v>670.7166666666667</v>
      </c>
      <c r="G465" s="269">
        <v>660.33333333333337</v>
      </c>
      <c r="H465" s="269">
        <v>697.83333333333337</v>
      </c>
      <c r="I465" s="269">
        <v>708.21666666666658</v>
      </c>
      <c r="J465" s="269">
        <v>716.58333333333337</v>
      </c>
      <c r="K465" s="268">
        <v>699.85</v>
      </c>
      <c r="L465" s="268">
        <v>681.1</v>
      </c>
      <c r="M465" s="268">
        <v>0.36659999999999998</v>
      </c>
      <c r="N465" s="1"/>
      <c r="O465" s="1"/>
    </row>
    <row r="466" spans="1:15" ht="12.75" customHeight="1">
      <c r="A466" s="30">
        <v>456</v>
      </c>
      <c r="B466" s="278" t="s">
        <v>508</v>
      </c>
      <c r="C466" s="268">
        <v>2887.75</v>
      </c>
      <c r="D466" s="269">
        <v>2888.2333333333336</v>
      </c>
      <c r="E466" s="269">
        <v>2856.4666666666672</v>
      </c>
      <c r="F466" s="269">
        <v>2825.1833333333334</v>
      </c>
      <c r="G466" s="269">
        <v>2793.416666666667</v>
      </c>
      <c r="H466" s="269">
        <v>2919.5166666666673</v>
      </c>
      <c r="I466" s="269">
        <v>2951.2833333333338</v>
      </c>
      <c r="J466" s="269">
        <v>2982.5666666666675</v>
      </c>
      <c r="K466" s="268">
        <v>2920</v>
      </c>
      <c r="L466" s="268">
        <v>2856.95</v>
      </c>
      <c r="M466" s="268">
        <v>0.30896000000000001</v>
      </c>
      <c r="N466" s="1"/>
      <c r="O466" s="1"/>
    </row>
    <row r="467" spans="1:15" ht="12.75" customHeight="1">
      <c r="A467" s="30">
        <v>457</v>
      </c>
      <c r="B467" s="278" t="s">
        <v>202</v>
      </c>
      <c r="C467" s="268">
        <v>2576.9499999999998</v>
      </c>
      <c r="D467" s="269">
        <v>2591.9833333333331</v>
      </c>
      <c r="E467" s="269">
        <v>2549.4666666666662</v>
      </c>
      <c r="F467" s="269">
        <v>2521.9833333333331</v>
      </c>
      <c r="G467" s="269">
        <v>2479.4666666666662</v>
      </c>
      <c r="H467" s="269">
        <v>2619.4666666666662</v>
      </c>
      <c r="I467" s="269">
        <v>2661.9833333333336</v>
      </c>
      <c r="J467" s="269">
        <v>2689.4666666666662</v>
      </c>
      <c r="K467" s="268">
        <v>2634.5</v>
      </c>
      <c r="L467" s="268">
        <v>2564.5</v>
      </c>
      <c r="M467" s="268">
        <v>14.19969</v>
      </c>
      <c r="N467" s="1"/>
      <c r="O467" s="1"/>
    </row>
    <row r="468" spans="1:15" ht="12.75" customHeight="1">
      <c r="A468" s="30">
        <v>458</v>
      </c>
      <c r="B468" s="278" t="s">
        <v>203</v>
      </c>
      <c r="C468" s="268">
        <v>1494.3</v>
      </c>
      <c r="D468" s="269">
        <v>1483.8333333333333</v>
      </c>
      <c r="E468" s="269">
        <v>1459.2666666666664</v>
      </c>
      <c r="F468" s="269">
        <v>1424.2333333333331</v>
      </c>
      <c r="G468" s="269">
        <v>1399.6666666666663</v>
      </c>
      <c r="H468" s="269">
        <v>1518.8666666666666</v>
      </c>
      <c r="I468" s="269">
        <v>1543.4333333333336</v>
      </c>
      <c r="J468" s="269">
        <v>1578.4666666666667</v>
      </c>
      <c r="K468" s="268">
        <v>1508.4</v>
      </c>
      <c r="L468" s="268">
        <v>1448.8</v>
      </c>
      <c r="M468" s="268">
        <v>17.948039999999999</v>
      </c>
      <c r="N468" s="1"/>
      <c r="O468" s="1"/>
    </row>
    <row r="469" spans="1:15" ht="12.75" customHeight="1">
      <c r="A469" s="30">
        <v>459</v>
      </c>
      <c r="B469" s="278" t="s">
        <v>204</v>
      </c>
      <c r="C469" s="268">
        <v>493.95</v>
      </c>
      <c r="D469" s="269">
        <v>496.95</v>
      </c>
      <c r="E469" s="269">
        <v>487.9</v>
      </c>
      <c r="F469" s="269">
        <v>481.84999999999997</v>
      </c>
      <c r="G469" s="269">
        <v>472.79999999999995</v>
      </c>
      <c r="H469" s="269">
        <v>503</v>
      </c>
      <c r="I469" s="269">
        <v>512.05000000000007</v>
      </c>
      <c r="J469" s="269">
        <v>518.1</v>
      </c>
      <c r="K469" s="268">
        <v>506</v>
      </c>
      <c r="L469" s="268">
        <v>490.9</v>
      </c>
      <c r="M469" s="268">
        <v>4.5615600000000001</v>
      </c>
      <c r="N469" s="1"/>
      <c r="O469" s="1"/>
    </row>
    <row r="470" spans="1:15" ht="12.75" customHeight="1">
      <c r="A470" s="30">
        <v>460</v>
      </c>
      <c r="B470" s="278" t="s">
        <v>205</v>
      </c>
      <c r="C470" s="268">
        <v>1388.15</v>
      </c>
      <c r="D470" s="269">
        <v>1389.3000000000002</v>
      </c>
      <c r="E470" s="269">
        <v>1369.1500000000003</v>
      </c>
      <c r="F470" s="269">
        <v>1350.15</v>
      </c>
      <c r="G470" s="269">
        <v>1330.0000000000002</v>
      </c>
      <c r="H470" s="269">
        <v>1408.3000000000004</v>
      </c>
      <c r="I470" s="269">
        <v>1428.45</v>
      </c>
      <c r="J470" s="269">
        <v>1447.4500000000005</v>
      </c>
      <c r="K470" s="268">
        <v>1409.45</v>
      </c>
      <c r="L470" s="268">
        <v>1370.3</v>
      </c>
      <c r="M470" s="268">
        <v>3.4157000000000002</v>
      </c>
      <c r="N470" s="1"/>
      <c r="O470" s="1"/>
    </row>
    <row r="471" spans="1:15" ht="12.75" customHeight="1">
      <c r="A471" s="30">
        <v>461</v>
      </c>
      <c r="B471" s="278" t="s">
        <v>509</v>
      </c>
      <c r="C471" s="268">
        <v>35.85</v>
      </c>
      <c r="D471" s="269">
        <v>35.966666666666669</v>
      </c>
      <c r="E471" s="269">
        <v>35.38333333333334</v>
      </c>
      <c r="F471" s="269">
        <v>34.916666666666671</v>
      </c>
      <c r="G471" s="269">
        <v>34.333333333333343</v>
      </c>
      <c r="H471" s="269">
        <v>36.433333333333337</v>
      </c>
      <c r="I471" s="269">
        <v>37.016666666666666</v>
      </c>
      <c r="J471" s="269">
        <v>37.483333333333334</v>
      </c>
      <c r="K471" s="268">
        <v>36.549999999999997</v>
      </c>
      <c r="L471" s="268">
        <v>35.5</v>
      </c>
      <c r="M471" s="268">
        <v>46.145299999999999</v>
      </c>
      <c r="N471" s="1"/>
      <c r="O471" s="1"/>
    </row>
    <row r="472" spans="1:15" ht="12.75" customHeight="1">
      <c r="A472" s="30">
        <v>462</v>
      </c>
      <c r="B472" s="278" t="s">
        <v>860</v>
      </c>
      <c r="C472" s="268">
        <v>241.05</v>
      </c>
      <c r="D472" s="269">
        <v>243.33333333333334</v>
      </c>
      <c r="E472" s="269">
        <v>237.7166666666667</v>
      </c>
      <c r="F472" s="269">
        <v>234.38333333333335</v>
      </c>
      <c r="G472" s="269">
        <v>228.76666666666671</v>
      </c>
      <c r="H472" s="269">
        <v>246.66666666666669</v>
      </c>
      <c r="I472" s="269">
        <v>252.2833333333333</v>
      </c>
      <c r="J472" s="269">
        <v>255.61666666666667</v>
      </c>
      <c r="K472" s="268">
        <v>248.95</v>
      </c>
      <c r="L472" s="268">
        <v>240</v>
      </c>
      <c r="M472" s="268">
        <v>5.7441000000000004</v>
      </c>
      <c r="N472" s="1"/>
      <c r="O472" s="1"/>
    </row>
    <row r="473" spans="1:15" ht="12.75" customHeight="1">
      <c r="A473" s="30">
        <v>463</v>
      </c>
      <c r="B473" s="278" t="s">
        <v>510</v>
      </c>
      <c r="C473" s="268">
        <v>231.05</v>
      </c>
      <c r="D473" s="269">
        <v>230.98333333333335</v>
      </c>
      <c r="E473" s="269">
        <v>227.16666666666669</v>
      </c>
      <c r="F473" s="269">
        <v>223.28333333333333</v>
      </c>
      <c r="G473" s="269">
        <v>219.46666666666667</v>
      </c>
      <c r="H473" s="269">
        <v>234.8666666666667</v>
      </c>
      <c r="I473" s="269">
        <v>238.68333333333337</v>
      </c>
      <c r="J473" s="269">
        <v>242.56666666666672</v>
      </c>
      <c r="K473" s="268">
        <v>234.8</v>
      </c>
      <c r="L473" s="268">
        <v>227.1</v>
      </c>
      <c r="M473" s="268">
        <v>9.5249199999999998</v>
      </c>
      <c r="N473" s="1"/>
      <c r="O473" s="1"/>
    </row>
    <row r="474" spans="1:15" ht="12.75" customHeight="1">
      <c r="A474" s="30">
        <v>464</v>
      </c>
      <c r="B474" s="278" t="s">
        <v>511</v>
      </c>
      <c r="C474" s="268">
        <v>2641.9</v>
      </c>
      <c r="D474" s="269">
        <v>2621.2333333333331</v>
      </c>
      <c r="E474" s="269">
        <v>2527.4666666666662</v>
      </c>
      <c r="F474" s="269">
        <v>2413.0333333333333</v>
      </c>
      <c r="G474" s="269">
        <v>2319.2666666666664</v>
      </c>
      <c r="H474" s="269">
        <v>2735.6666666666661</v>
      </c>
      <c r="I474" s="269">
        <v>2829.4333333333334</v>
      </c>
      <c r="J474" s="269">
        <v>2943.8666666666659</v>
      </c>
      <c r="K474" s="268">
        <v>2715</v>
      </c>
      <c r="L474" s="268">
        <v>2506.8000000000002</v>
      </c>
      <c r="M474" s="268">
        <v>4.23902</v>
      </c>
      <c r="N474" s="1"/>
      <c r="O474" s="1"/>
    </row>
    <row r="475" spans="1:15" ht="12.75" customHeight="1">
      <c r="A475" s="30">
        <v>465</v>
      </c>
      <c r="B475" s="278" t="s">
        <v>512</v>
      </c>
      <c r="C475" s="268">
        <v>11.65</v>
      </c>
      <c r="D475" s="269">
        <v>11.799999999999999</v>
      </c>
      <c r="E475" s="269">
        <v>11.349999999999998</v>
      </c>
      <c r="F475" s="269">
        <v>11.049999999999999</v>
      </c>
      <c r="G475" s="269">
        <v>10.599999999999998</v>
      </c>
      <c r="H475" s="269">
        <v>12.099999999999998</v>
      </c>
      <c r="I475" s="269">
        <v>12.549999999999997</v>
      </c>
      <c r="J475" s="269">
        <v>12.849999999999998</v>
      </c>
      <c r="K475" s="268">
        <v>12.25</v>
      </c>
      <c r="L475" s="268">
        <v>11.5</v>
      </c>
      <c r="M475" s="268">
        <v>52.483029999999999</v>
      </c>
      <c r="N475" s="1"/>
      <c r="O475" s="1"/>
    </row>
    <row r="476" spans="1:15" ht="12.75" customHeight="1">
      <c r="A476" s="30">
        <v>466</v>
      </c>
      <c r="B476" s="278" t="s">
        <v>513</v>
      </c>
      <c r="C476" s="268">
        <v>716.95</v>
      </c>
      <c r="D476" s="269">
        <v>719.08333333333337</v>
      </c>
      <c r="E476" s="269">
        <v>713.41666666666674</v>
      </c>
      <c r="F476" s="269">
        <v>709.88333333333333</v>
      </c>
      <c r="G476" s="269">
        <v>704.2166666666667</v>
      </c>
      <c r="H476" s="269">
        <v>722.61666666666679</v>
      </c>
      <c r="I476" s="269">
        <v>728.28333333333353</v>
      </c>
      <c r="J476" s="269">
        <v>731.81666666666683</v>
      </c>
      <c r="K476" s="268">
        <v>724.75</v>
      </c>
      <c r="L476" s="268">
        <v>715.55</v>
      </c>
      <c r="M476" s="268">
        <v>0.56347000000000003</v>
      </c>
      <c r="N476" s="1"/>
      <c r="O476" s="1"/>
    </row>
    <row r="477" spans="1:15" ht="12.75" customHeight="1">
      <c r="A477" s="30">
        <v>467</v>
      </c>
      <c r="B477" s="278" t="s">
        <v>209</v>
      </c>
      <c r="C477" s="268">
        <v>663.7</v>
      </c>
      <c r="D477" s="269">
        <v>667.25</v>
      </c>
      <c r="E477" s="269">
        <v>657</v>
      </c>
      <c r="F477" s="269">
        <v>650.29999999999995</v>
      </c>
      <c r="G477" s="269">
        <v>640.04999999999995</v>
      </c>
      <c r="H477" s="269">
        <v>673.95</v>
      </c>
      <c r="I477" s="269">
        <v>684.2</v>
      </c>
      <c r="J477" s="269">
        <v>690.90000000000009</v>
      </c>
      <c r="K477" s="268">
        <v>677.5</v>
      </c>
      <c r="L477" s="268">
        <v>660.55</v>
      </c>
      <c r="M477" s="268">
        <v>16.173220000000001</v>
      </c>
      <c r="N477" s="1"/>
      <c r="O477" s="1"/>
    </row>
    <row r="478" spans="1:15" ht="12.75" customHeight="1">
      <c r="A478" s="30">
        <v>468</v>
      </c>
      <c r="B478" s="278" t="s">
        <v>514</v>
      </c>
      <c r="C478" s="268">
        <v>707.15</v>
      </c>
      <c r="D478" s="269">
        <v>711.58333333333337</v>
      </c>
      <c r="E478" s="269">
        <v>697.16666666666674</v>
      </c>
      <c r="F478" s="269">
        <v>687.18333333333339</v>
      </c>
      <c r="G478" s="269">
        <v>672.76666666666677</v>
      </c>
      <c r="H478" s="269">
        <v>721.56666666666672</v>
      </c>
      <c r="I478" s="269">
        <v>735.98333333333346</v>
      </c>
      <c r="J478" s="269">
        <v>745.9666666666667</v>
      </c>
      <c r="K478" s="268">
        <v>726</v>
      </c>
      <c r="L478" s="268">
        <v>701.6</v>
      </c>
      <c r="M478" s="268">
        <v>0.44531999999999999</v>
      </c>
      <c r="N478" s="1"/>
      <c r="O478" s="1"/>
    </row>
    <row r="479" spans="1:15" ht="12.75" customHeight="1">
      <c r="A479" s="30">
        <v>469</v>
      </c>
      <c r="B479" s="278" t="s">
        <v>208</v>
      </c>
      <c r="C479" s="268">
        <v>6172.95</v>
      </c>
      <c r="D479" s="269">
        <v>6187.5499999999993</v>
      </c>
      <c r="E479" s="269">
        <v>6097.4499999999989</v>
      </c>
      <c r="F479" s="269">
        <v>6021.95</v>
      </c>
      <c r="G479" s="269">
        <v>5931.8499999999995</v>
      </c>
      <c r="H479" s="269">
        <v>6263.0499999999984</v>
      </c>
      <c r="I479" s="269">
        <v>6353.1499999999987</v>
      </c>
      <c r="J479" s="269">
        <v>6428.6499999999978</v>
      </c>
      <c r="K479" s="268">
        <v>6277.65</v>
      </c>
      <c r="L479" s="268">
        <v>6112.05</v>
      </c>
      <c r="M479" s="268">
        <v>3.7889499999999998</v>
      </c>
      <c r="N479" s="1"/>
      <c r="O479" s="1"/>
    </row>
    <row r="480" spans="1:15" ht="12.75" customHeight="1">
      <c r="A480" s="30">
        <v>470</v>
      </c>
      <c r="B480" s="278" t="s">
        <v>277</v>
      </c>
      <c r="C480" s="268">
        <v>42.15</v>
      </c>
      <c r="D480" s="269">
        <v>42.316666666666663</v>
      </c>
      <c r="E480" s="269">
        <v>41.733333333333327</v>
      </c>
      <c r="F480" s="269">
        <v>41.316666666666663</v>
      </c>
      <c r="G480" s="269">
        <v>40.733333333333327</v>
      </c>
      <c r="H480" s="269">
        <v>42.733333333333327</v>
      </c>
      <c r="I480" s="269">
        <v>43.31666666666667</v>
      </c>
      <c r="J480" s="269">
        <v>43.733333333333327</v>
      </c>
      <c r="K480" s="268">
        <v>42.9</v>
      </c>
      <c r="L480" s="268">
        <v>41.9</v>
      </c>
      <c r="M480" s="268">
        <v>45.713990000000003</v>
      </c>
      <c r="N480" s="1"/>
      <c r="O480" s="1"/>
    </row>
    <row r="481" spans="1:15" ht="12.75" customHeight="1">
      <c r="A481" s="30">
        <v>471</v>
      </c>
      <c r="B481" s="278" t="s">
        <v>207</v>
      </c>
      <c r="C481" s="268">
        <v>1687.2</v>
      </c>
      <c r="D481" s="269">
        <v>1675.7166666666665</v>
      </c>
      <c r="E481" s="269">
        <v>1655.1833333333329</v>
      </c>
      <c r="F481" s="269">
        <v>1623.1666666666665</v>
      </c>
      <c r="G481" s="269">
        <v>1602.633333333333</v>
      </c>
      <c r="H481" s="269">
        <v>1707.7333333333329</v>
      </c>
      <c r="I481" s="269">
        <v>1728.2666666666662</v>
      </c>
      <c r="J481" s="269">
        <v>1760.2833333333328</v>
      </c>
      <c r="K481" s="268">
        <v>1696.25</v>
      </c>
      <c r="L481" s="268">
        <v>1643.7</v>
      </c>
      <c r="M481" s="268">
        <v>1.6746799999999999</v>
      </c>
      <c r="N481" s="1"/>
      <c r="O481" s="1"/>
    </row>
    <row r="482" spans="1:15" ht="12.75" customHeight="1">
      <c r="A482" s="30">
        <v>472</v>
      </c>
      <c r="B482" s="278" t="s">
        <v>154</v>
      </c>
      <c r="C482" s="268">
        <v>849.3</v>
      </c>
      <c r="D482" s="269">
        <v>853.33333333333337</v>
      </c>
      <c r="E482" s="269">
        <v>839.51666666666677</v>
      </c>
      <c r="F482" s="269">
        <v>829.73333333333335</v>
      </c>
      <c r="G482" s="269">
        <v>815.91666666666674</v>
      </c>
      <c r="H482" s="269">
        <v>863.11666666666679</v>
      </c>
      <c r="I482" s="269">
        <v>876.93333333333339</v>
      </c>
      <c r="J482" s="269">
        <v>886.71666666666681</v>
      </c>
      <c r="K482" s="268">
        <v>867.15</v>
      </c>
      <c r="L482" s="268">
        <v>843.55</v>
      </c>
      <c r="M482" s="268">
        <v>21.369060000000001</v>
      </c>
      <c r="N482" s="1"/>
      <c r="O482" s="1"/>
    </row>
    <row r="483" spans="1:15" ht="12.75" customHeight="1">
      <c r="A483" s="30">
        <v>473</v>
      </c>
      <c r="B483" s="278" t="s">
        <v>278</v>
      </c>
      <c r="C483" s="268">
        <v>231.15</v>
      </c>
      <c r="D483" s="269">
        <v>231.96666666666667</v>
      </c>
      <c r="E483" s="269">
        <v>229.68333333333334</v>
      </c>
      <c r="F483" s="269">
        <v>228.21666666666667</v>
      </c>
      <c r="G483" s="269">
        <v>225.93333333333334</v>
      </c>
      <c r="H483" s="269">
        <v>233.43333333333334</v>
      </c>
      <c r="I483" s="269">
        <v>235.7166666666667</v>
      </c>
      <c r="J483" s="269">
        <v>237.18333333333334</v>
      </c>
      <c r="K483" s="268">
        <v>234.25</v>
      </c>
      <c r="L483" s="268">
        <v>230.5</v>
      </c>
      <c r="M483" s="268">
        <v>3.6445599999999998</v>
      </c>
      <c r="N483" s="1"/>
      <c r="O483" s="1"/>
    </row>
    <row r="484" spans="1:15" ht="12.75" customHeight="1">
      <c r="A484" s="30">
        <v>474</v>
      </c>
      <c r="B484" s="278" t="s">
        <v>515</v>
      </c>
      <c r="C484" s="268">
        <v>2829.4</v>
      </c>
      <c r="D484" s="269">
        <v>2836.25</v>
      </c>
      <c r="E484" s="269">
        <v>2804.15</v>
      </c>
      <c r="F484" s="269">
        <v>2778.9</v>
      </c>
      <c r="G484" s="269">
        <v>2746.8</v>
      </c>
      <c r="H484" s="269">
        <v>2861.5</v>
      </c>
      <c r="I484" s="269">
        <v>2893.6000000000004</v>
      </c>
      <c r="J484" s="269">
        <v>2918.85</v>
      </c>
      <c r="K484" s="268">
        <v>2868.35</v>
      </c>
      <c r="L484" s="268">
        <v>2811</v>
      </c>
      <c r="M484" s="268">
        <v>0.31418000000000001</v>
      </c>
      <c r="N484" s="1"/>
      <c r="O484" s="1"/>
    </row>
    <row r="485" spans="1:15" ht="12.75" customHeight="1">
      <c r="A485" s="30">
        <v>475</v>
      </c>
      <c r="B485" s="278" t="s">
        <v>516</v>
      </c>
      <c r="C485" s="268">
        <v>669.5</v>
      </c>
      <c r="D485" s="269">
        <v>667.51666666666677</v>
      </c>
      <c r="E485" s="269">
        <v>662.13333333333355</v>
      </c>
      <c r="F485" s="269">
        <v>654.76666666666677</v>
      </c>
      <c r="G485" s="269">
        <v>649.38333333333355</v>
      </c>
      <c r="H485" s="269">
        <v>674.88333333333355</v>
      </c>
      <c r="I485" s="269">
        <v>680.26666666666677</v>
      </c>
      <c r="J485" s="269">
        <v>687.63333333333355</v>
      </c>
      <c r="K485" s="268">
        <v>672.9</v>
      </c>
      <c r="L485" s="268">
        <v>660.15</v>
      </c>
      <c r="M485" s="268">
        <v>1.6297900000000001</v>
      </c>
      <c r="N485" s="1"/>
      <c r="O485" s="1"/>
    </row>
    <row r="486" spans="1:15" ht="12.75" customHeight="1">
      <c r="A486" s="30">
        <v>476</v>
      </c>
      <c r="B486" s="283" t="s">
        <v>517</v>
      </c>
      <c r="C486" s="284">
        <v>352.9</v>
      </c>
      <c r="D486" s="284">
        <v>353.55</v>
      </c>
      <c r="E486" s="284">
        <v>349.1</v>
      </c>
      <c r="F486" s="284">
        <v>345.3</v>
      </c>
      <c r="G486" s="284">
        <v>340.85</v>
      </c>
      <c r="H486" s="284">
        <v>357.35</v>
      </c>
      <c r="I486" s="284">
        <v>361.79999999999995</v>
      </c>
      <c r="J486" s="283">
        <v>365.6</v>
      </c>
      <c r="K486" s="283">
        <v>358</v>
      </c>
      <c r="L486" s="283">
        <v>349.75</v>
      </c>
      <c r="M486" s="239">
        <v>1.64289</v>
      </c>
      <c r="N486" s="1"/>
      <c r="O486" s="1"/>
    </row>
    <row r="487" spans="1:15" ht="12.75" customHeight="1">
      <c r="A487" s="30">
        <v>477</v>
      </c>
      <c r="B487" s="283" t="s">
        <v>518</v>
      </c>
      <c r="C487" s="284">
        <v>34.1</v>
      </c>
      <c r="D487" s="284">
        <v>34.733333333333341</v>
      </c>
      <c r="E487" s="284">
        <v>33.26666666666668</v>
      </c>
      <c r="F487" s="284">
        <v>32.433333333333337</v>
      </c>
      <c r="G487" s="284">
        <v>30.966666666666676</v>
      </c>
      <c r="H487" s="284">
        <v>35.566666666666684</v>
      </c>
      <c r="I487" s="284">
        <v>37.033333333333339</v>
      </c>
      <c r="J487" s="283">
        <v>37.866666666666688</v>
      </c>
      <c r="K487" s="283">
        <v>36.200000000000003</v>
      </c>
      <c r="L487" s="283">
        <v>33.9</v>
      </c>
      <c r="M487" s="239">
        <v>124.87623000000001</v>
      </c>
      <c r="N487" s="1"/>
      <c r="O487" s="1"/>
    </row>
    <row r="488" spans="1:15" ht="12.75" customHeight="1">
      <c r="A488" s="30">
        <v>478</v>
      </c>
      <c r="B488" s="283" t="s">
        <v>519</v>
      </c>
      <c r="C488" s="268">
        <v>336.75</v>
      </c>
      <c r="D488" s="269">
        <v>337.31666666666666</v>
      </c>
      <c r="E488" s="269">
        <v>331.68333333333334</v>
      </c>
      <c r="F488" s="269">
        <v>326.61666666666667</v>
      </c>
      <c r="G488" s="269">
        <v>320.98333333333335</v>
      </c>
      <c r="H488" s="269">
        <v>342.38333333333333</v>
      </c>
      <c r="I488" s="269">
        <v>348.01666666666665</v>
      </c>
      <c r="J488" s="269">
        <v>353.08333333333331</v>
      </c>
      <c r="K488" s="268">
        <v>342.95</v>
      </c>
      <c r="L488" s="268">
        <v>332.25</v>
      </c>
      <c r="M488" s="268">
        <v>5.3863000000000003</v>
      </c>
      <c r="N488" s="1"/>
      <c r="O488" s="1"/>
    </row>
    <row r="489" spans="1:15" ht="12.75" customHeight="1">
      <c r="A489" s="30">
        <v>479</v>
      </c>
      <c r="B489" s="283" t="s">
        <v>520</v>
      </c>
      <c r="C489" s="284">
        <v>349.5</v>
      </c>
      <c r="D489" s="284">
        <v>348.34999999999997</v>
      </c>
      <c r="E489" s="284">
        <v>341.14999999999992</v>
      </c>
      <c r="F489" s="284">
        <v>332.79999999999995</v>
      </c>
      <c r="G489" s="284">
        <v>325.59999999999991</v>
      </c>
      <c r="H489" s="284">
        <v>356.69999999999993</v>
      </c>
      <c r="I489" s="284">
        <v>363.9</v>
      </c>
      <c r="J489" s="283">
        <v>372.24999999999994</v>
      </c>
      <c r="K489" s="283">
        <v>355.55</v>
      </c>
      <c r="L489" s="283">
        <v>340</v>
      </c>
      <c r="M489" s="239">
        <v>5.31358</v>
      </c>
      <c r="N489" s="1"/>
      <c r="O489" s="1"/>
    </row>
    <row r="490" spans="1:15" ht="12.75" customHeight="1">
      <c r="A490" s="30">
        <v>480</v>
      </c>
      <c r="B490" s="283" t="s">
        <v>279</v>
      </c>
      <c r="C490" s="268">
        <v>1029.7</v>
      </c>
      <c r="D490" s="269">
        <v>1035.3</v>
      </c>
      <c r="E490" s="269">
        <v>1021.05</v>
      </c>
      <c r="F490" s="269">
        <v>1012.4000000000001</v>
      </c>
      <c r="G490" s="269">
        <v>998.15000000000009</v>
      </c>
      <c r="H490" s="269">
        <v>1043.9499999999998</v>
      </c>
      <c r="I490" s="269">
        <v>1058.1999999999998</v>
      </c>
      <c r="J490" s="269">
        <v>1066.8499999999997</v>
      </c>
      <c r="K490" s="268">
        <v>1049.55</v>
      </c>
      <c r="L490" s="268">
        <v>1026.6500000000001</v>
      </c>
      <c r="M490" s="268">
        <v>12.25099</v>
      </c>
      <c r="N490" s="1"/>
      <c r="O490" s="1"/>
    </row>
    <row r="491" spans="1:15" ht="12.75" customHeight="1">
      <c r="A491" s="30">
        <v>481</v>
      </c>
      <c r="B491" s="283" t="s">
        <v>210</v>
      </c>
      <c r="C491" s="284">
        <v>256.8</v>
      </c>
      <c r="D491" s="284">
        <v>257.93333333333334</v>
      </c>
      <c r="E491" s="269">
        <v>254.06666666666666</v>
      </c>
      <c r="F491" s="269">
        <v>251.33333333333331</v>
      </c>
      <c r="G491" s="269">
        <v>247.46666666666664</v>
      </c>
      <c r="H491" s="269">
        <v>260.66666666666669</v>
      </c>
      <c r="I491" s="269">
        <v>264.53333333333336</v>
      </c>
      <c r="J491" s="269">
        <v>267.26666666666671</v>
      </c>
      <c r="K491" s="268">
        <v>261.8</v>
      </c>
      <c r="L491" s="268">
        <v>255.2</v>
      </c>
      <c r="M491" s="268">
        <v>75.277529999999999</v>
      </c>
      <c r="N491" s="1"/>
      <c r="O491" s="1"/>
    </row>
    <row r="492" spans="1:15" ht="12.75" customHeight="1">
      <c r="A492" s="30">
        <v>482</v>
      </c>
      <c r="B492" s="283" t="s">
        <v>521</v>
      </c>
      <c r="C492" s="268">
        <v>1979.1</v>
      </c>
      <c r="D492" s="269">
        <v>1988.6666666666667</v>
      </c>
      <c r="E492" s="269">
        <v>1959.4333333333334</v>
      </c>
      <c r="F492" s="269">
        <v>1939.7666666666667</v>
      </c>
      <c r="G492" s="269">
        <v>1910.5333333333333</v>
      </c>
      <c r="H492" s="269">
        <v>2008.3333333333335</v>
      </c>
      <c r="I492" s="269">
        <v>2037.5666666666666</v>
      </c>
      <c r="J492" s="269">
        <v>2057.2333333333336</v>
      </c>
      <c r="K492" s="268">
        <v>2017.9</v>
      </c>
      <c r="L492" s="268">
        <v>1969</v>
      </c>
      <c r="M492" s="268">
        <v>0.11990000000000001</v>
      </c>
      <c r="N492" s="1"/>
      <c r="O492" s="1"/>
    </row>
    <row r="493" spans="1:15" ht="12.75" customHeight="1">
      <c r="A493" s="30">
        <v>483</v>
      </c>
      <c r="B493" s="283" t="s">
        <v>861</v>
      </c>
      <c r="C493" s="284">
        <v>435.1</v>
      </c>
      <c r="D493" s="284">
        <v>436.2</v>
      </c>
      <c r="E493" s="269">
        <v>422.9</v>
      </c>
      <c r="F493" s="269">
        <v>410.7</v>
      </c>
      <c r="G493" s="269">
        <v>397.4</v>
      </c>
      <c r="H493" s="269">
        <v>448.4</v>
      </c>
      <c r="I493" s="269">
        <v>461.70000000000005</v>
      </c>
      <c r="J493" s="269">
        <v>473.9</v>
      </c>
      <c r="K493" s="268">
        <v>449.5</v>
      </c>
      <c r="L493" s="268">
        <v>424</v>
      </c>
      <c r="M493" s="268">
        <v>2.3369399999999998</v>
      </c>
      <c r="N493" s="1"/>
      <c r="O493" s="1"/>
    </row>
    <row r="494" spans="1:15" ht="12.75" customHeight="1">
      <c r="A494" s="30">
        <v>484</v>
      </c>
      <c r="B494" s="239" t="s">
        <v>522</v>
      </c>
      <c r="C494" s="268">
        <v>2027.1</v>
      </c>
      <c r="D494" s="269">
        <v>2041.1833333333332</v>
      </c>
      <c r="E494" s="269">
        <v>2007.9166666666665</v>
      </c>
      <c r="F494" s="269">
        <v>1988.7333333333333</v>
      </c>
      <c r="G494" s="269">
        <v>1955.4666666666667</v>
      </c>
      <c r="H494" s="269">
        <v>2060.3666666666663</v>
      </c>
      <c r="I494" s="269">
        <v>2093.6333333333332</v>
      </c>
      <c r="J494" s="269">
        <v>2112.8166666666662</v>
      </c>
      <c r="K494" s="268">
        <v>2074.4499999999998</v>
      </c>
      <c r="L494" s="268">
        <v>2022</v>
      </c>
      <c r="M494" s="268">
        <v>0.19087000000000001</v>
      </c>
      <c r="N494" s="1"/>
      <c r="O494" s="1"/>
    </row>
    <row r="495" spans="1:15" ht="12.75" customHeight="1">
      <c r="A495" s="30">
        <v>485</v>
      </c>
      <c r="B495" s="239" t="s">
        <v>127</v>
      </c>
      <c r="C495" s="284">
        <v>9</v>
      </c>
      <c r="D495" s="284">
        <v>9.1</v>
      </c>
      <c r="E495" s="269">
        <v>8.85</v>
      </c>
      <c r="F495" s="269">
        <v>8.6999999999999993</v>
      </c>
      <c r="G495" s="269">
        <v>8.4499999999999993</v>
      </c>
      <c r="H495" s="269">
        <v>9.25</v>
      </c>
      <c r="I495" s="269">
        <v>9.5</v>
      </c>
      <c r="J495" s="269">
        <v>9.65</v>
      </c>
      <c r="K495" s="268">
        <v>9.35</v>
      </c>
      <c r="L495" s="268">
        <v>8.9499999999999993</v>
      </c>
      <c r="M495" s="268">
        <v>1150.9813200000001</v>
      </c>
      <c r="N495" s="1"/>
      <c r="O495" s="1"/>
    </row>
    <row r="496" spans="1:15" ht="12.75" customHeight="1">
      <c r="A496" s="30">
        <v>486</v>
      </c>
      <c r="B496" s="239" t="s">
        <v>211</v>
      </c>
      <c r="C496" s="268">
        <v>900.8</v>
      </c>
      <c r="D496" s="269">
        <v>902.9</v>
      </c>
      <c r="E496" s="269">
        <v>892.94999999999993</v>
      </c>
      <c r="F496" s="269">
        <v>885.09999999999991</v>
      </c>
      <c r="G496" s="269">
        <v>875.14999999999986</v>
      </c>
      <c r="H496" s="269">
        <v>910.75</v>
      </c>
      <c r="I496" s="269">
        <v>920.7</v>
      </c>
      <c r="J496" s="269">
        <v>928.55000000000007</v>
      </c>
      <c r="K496" s="268">
        <v>912.85</v>
      </c>
      <c r="L496" s="268">
        <v>895.05</v>
      </c>
      <c r="M496" s="268">
        <v>8.5150900000000007</v>
      </c>
      <c r="N496" s="1"/>
      <c r="O496" s="1"/>
    </row>
    <row r="497" spans="1:15" ht="12.75" customHeight="1">
      <c r="A497" s="30">
        <v>487</v>
      </c>
      <c r="B497" s="239" t="s">
        <v>523</v>
      </c>
      <c r="C497" s="284">
        <v>266.05</v>
      </c>
      <c r="D497" s="284">
        <v>269.36666666666667</v>
      </c>
      <c r="E497" s="269">
        <v>261.03333333333336</v>
      </c>
      <c r="F497" s="269">
        <v>256.01666666666671</v>
      </c>
      <c r="G497" s="269">
        <v>247.68333333333339</v>
      </c>
      <c r="H497" s="269">
        <v>274.38333333333333</v>
      </c>
      <c r="I497" s="269">
        <v>282.71666666666658</v>
      </c>
      <c r="J497" s="269">
        <v>287.73333333333329</v>
      </c>
      <c r="K497" s="268">
        <v>277.7</v>
      </c>
      <c r="L497" s="268">
        <v>264.35000000000002</v>
      </c>
      <c r="M497" s="268">
        <v>12.167719999999999</v>
      </c>
      <c r="N497" s="1"/>
      <c r="O497" s="1"/>
    </row>
    <row r="498" spans="1:15" ht="12.75" customHeight="1">
      <c r="A498" s="30">
        <v>488</v>
      </c>
      <c r="B498" s="239" t="s">
        <v>524</v>
      </c>
      <c r="C498" s="284">
        <v>73.95</v>
      </c>
      <c r="D498" s="284">
        <v>73.833333333333329</v>
      </c>
      <c r="E498" s="269">
        <v>72.666666666666657</v>
      </c>
      <c r="F498" s="269">
        <v>71.383333333333326</v>
      </c>
      <c r="G498" s="269">
        <v>70.216666666666654</v>
      </c>
      <c r="H498" s="269">
        <v>75.11666666666666</v>
      </c>
      <c r="I498" s="269">
        <v>76.283333333333317</v>
      </c>
      <c r="J498" s="269">
        <v>77.566666666666663</v>
      </c>
      <c r="K498" s="268">
        <v>75</v>
      </c>
      <c r="L498" s="268">
        <v>72.55</v>
      </c>
      <c r="M498" s="268">
        <v>7.8938899999999999</v>
      </c>
      <c r="N498" s="1"/>
      <c r="O498" s="1"/>
    </row>
    <row r="499" spans="1:15" ht="12.75" customHeight="1">
      <c r="A499" s="30">
        <v>489</v>
      </c>
      <c r="B499" s="239" t="s">
        <v>525</v>
      </c>
      <c r="C499" s="284">
        <v>681.7</v>
      </c>
      <c r="D499" s="284">
        <v>687.31666666666661</v>
      </c>
      <c r="E499" s="269">
        <v>666.38333333333321</v>
      </c>
      <c r="F499" s="269">
        <v>651.06666666666661</v>
      </c>
      <c r="G499" s="269">
        <v>630.13333333333321</v>
      </c>
      <c r="H499" s="269">
        <v>702.63333333333321</v>
      </c>
      <c r="I499" s="269">
        <v>723.56666666666661</v>
      </c>
      <c r="J499" s="269">
        <v>738.88333333333321</v>
      </c>
      <c r="K499" s="268">
        <v>708.25</v>
      </c>
      <c r="L499" s="268">
        <v>672</v>
      </c>
      <c r="M499" s="268">
        <v>1.0208699999999999</v>
      </c>
      <c r="N499" s="1"/>
      <c r="O499" s="1"/>
    </row>
    <row r="500" spans="1:15" ht="12.75" customHeight="1">
      <c r="A500" s="30">
        <v>490</v>
      </c>
      <c r="B500" s="239" t="s">
        <v>280</v>
      </c>
      <c r="C500" s="284">
        <v>1633.9</v>
      </c>
      <c r="D500" s="284">
        <v>1628.6833333333334</v>
      </c>
      <c r="E500" s="269">
        <v>1613.6666666666667</v>
      </c>
      <c r="F500" s="269">
        <v>1593.4333333333334</v>
      </c>
      <c r="G500" s="269">
        <v>1578.4166666666667</v>
      </c>
      <c r="H500" s="269">
        <v>1648.9166666666667</v>
      </c>
      <c r="I500" s="269">
        <v>1663.9333333333332</v>
      </c>
      <c r="J500" s="269">
        <v>1684.1666666666667</v>
      </c>
      <c r="K500" s="268">
        <v>1643.7</v>
      </c>
      <c r="L500" s="268">
        <v>1608.45</v>
      </c>
      <c r="M500" s="268">
        <v>0.46903</v>
      </c>
      <c r="N500" s="1"/>
      <c r="O500" s="1"/>
    </row>
    <row r="501" spans="1:15" ht="12.75" customHeight="1">
      <c r="A501" s="30">
        <v>491</v>
      </c>
      <c r="B501" s="239" t="s">
        <v>212</v>
      </c>
      <c r="C501" s="284">
        <v>398.05</v>
      </c>
      <c r="D501" s="284">
        <v>397.9666666666667</v>
      </c>
      <c r="E501" s="269">
        <v>395.43333333333339</v>
      </c>
      <c r="F501" s="269">
        <v>392.81666666666672</v>
      </c>
      <c r="G501" s="269">
        <v>390.28333333333342</v>
      </c>
      <c r="H501" s="269">
        <v>400.58333333333337</v>
      </c>
      <c r="I501" s="269">
        <v>403.11666666666667</v>
      </c>
      <c r="J501" s="269">
        <v>405.73333333333335</v>
      </c>
      <c r="K501" s="268">
        <v>400.5</v>
      </c>
      <c r="L501" s="268">
        <v>395.35</v>
      </c>
      <c r="M501" s="268">
        <v>44.607950000000002</v>
      </c>
      <c r="N501" s="1"/>
      <c r="O501" s="1"/>
    </row>
    <row r="502" spans="1:15" ht="12.75" customHeight="1">
      <c r="A502" s="30">
        <v>492</v>
      </c>
      <c r="B502" s="239" t="s">
        <v>526</v>
      </c>
      <c r="C502" s="284">
        <v>238.25</v>
      </c>
      <c r="D502" s="284">
        <v>240.65</v>
      </c>
      <c r="E502" s="269">
        <v>234.70000000000002</v>
      </c>
      <c r="F502" s="269">
        <v>231.15</v>
      </c>
      <c r="G502" s="269">
        <v>225.20000000000002</v>
      </c>
      <c r="H502" s="269">
        <v>244.20000000000002</v>
      </c>
      <c r="I502" s="269">
        <v>250.15</v>
      </c>
      <c r="J502" s="269">
        <v>253.70000000000002</v>
      </c>
      <c r="K502" s="268">
        <v>246.6</v>
      </c>
      <c r="L502" s="268">
        <v>237.1</v>
      </c>
      <c r="M502" s="268">
        <v>8.7472399999999997</v>
      </c>
      <c r="N502" s="1"/>
      <c r="O502" s="1"/>
    </row>
    <row r="503" spans="1:15" ht="12.75" customHeight="1">
      <c r="A503" s="30">
        <v>493</v>
      </c>
      <c r="B503" s="239" t="s">
        <v>281</v>
      </c>
      <c r="C503" s="284">
        <v>15.45</v>
      </c>
      <c r="D503" s="284">
        <v>15.533333333333333</v>
      </c>
      <c r="E503" s="269">
        <v>15.316666666666666</v>
      </c>
      <c r="F503" s="269">
        <v>15.183333333333334</v>
      </c>
      <c r="G503" s="269">
        <v>14.966666666666667</v>
      </c>
      <c r="H503" s="269">
        <v>15.666666666666666</v>
      </c>
      <c r="I503" s="269">
        <v>15.883333333333331</v>
      </c>
      <c r="J503" s="269">
        <v>16.016666666666666</v>
      </c>
      <c r="K503" s="268">
        <v>15.75</v>
      </c>
      <c r="L503" s="268">
        <v>15.4</v>
      </c>
      <c r="M503" s="268">
        <v>674.12435000000005</v>
      </c>
      <c r="N503" s="1"/>
      <c r="O503" s="1"/>
    </row>
    <row r="504" spans="1:15" ht="12.75" customHeight="1">
      <c r="A504" s="30">
        <v>494</v>
      </c>
      <c r="B504" s="239" t="s">
        <v>862</v>
      </c>
      <c r="C504" s="239">
        <v>9903.2000000000007</v>
      </c>
      <c r="D504" s="284">
        <v>9894.0666666666675</v>
      </c>
      <c r="E504" s="269">
        <v>9789.133333333335</v>
      </c>
      <c r="F504" s="269">
        <v>9675.0666666666675</v>
      </c>
      <c r="G504" s="269">
        <v>9570.133333333335</v>
      </c>
      <c r="H504" s="269">
        <v>10008.133333333335</v>
      </c>
      <c r="I504" s="269">
        <v>10113.066666666666</v>
      </c>
      <c r="J504" s="269">
        <v>10227.133333333335</v>
      </c>
      <c r="K504" s="268">
        <v>9999</v>
      </c>
      <c r="L504" s="268">
        <v>9780</v>
      </c>
      <c r="M504" s="268">
        <v>3.4880000000000001E-2</v>
      </c>
      <c r="N504" s="1"/>
      <c r="O504" s="1"/>
    </row>
    <row r="505" spans="1:15" ht="12.75" customHeight="1">
      <c r="A505" s="30">
        <v>495</v>
      </c>
      <c r="B505" s="239" t="s">
        <v>213</v>
      </c>
      <c r="C505" s="239">
        <v>256.85000000000002</v>
      </c>
      <c r="D505" s="284">
        <v>259.75</v>
      </c>
      <c r="E505" s="269">
        <v>251.3</v>
      </c>
      <c r="F505" s="269">
        <v>245.75</v>
      </c>
      <c r="G505" s="269">
        <v>237.3</v>
      </c>
      <c r="H505" s="269">
        <v>265.3</v>
      </c>
      <c r="I505" s="269">
        <v>273.75000000000006</v>
      </c>
      <c r="J505" s="269">
        <v>279.3</v>
      </c>
      <c r="K505" s="268">
        <v>268.2</v>
      </c>
      <c r="L505" s="268">
        <v>254.2</v>
      </c>
      <c r="M505" s="268">
        <v>92.277919999999995</v>
      </c>
      <c r="N505" s="1"/>
      <c r="O505" s="1"/>
    </row>
    <row r="506" spans="1:15" ht="12.75" customHeight="1">
      <c r="A506" s="30">
        <v>496</v>
      </c>
      <c r="B506" s="239" t="s">
        <v>527</v>
      </c>
      <c r="C506" s="239">
        <v>214.9</v>
      </c>
      <c r="D506" s="284">
        <v>215.86666666666667</v>
      </c>
      <c r="E506" s="269">
        <v>212.78333333333336</v>
      </c>
      <c r="F506" s="269">
        <v>210.66666666666669</v>
      </c>
      <c r="G506" s="269">
        <v>207.58333333333337</v>
      </c>
      <c r="H506" s="269">
        <v>217.98333333333335</v>
      </c>
      <c r="I506" s="269">
        <v>221.06666666666666</v>
      </c>
      <c r="J506" s="269">
        <v>223.18333333333334</v>
      </c>
      <c r="K506" s="268">
        <v>218.95</v>
      </c>
      <c r="L506" s="268">
        <v>213.75</v>
      </c>
      <c r="M506" s="268">
        <v>3.3470200000000001</v>
      </c>
      <c r="N506" s="1"/>
      <c r="O506" s="1"/>
    </row>
    <row r="507" spans="1:15" ht="12.75" customHeight="1">
      <c r="A507" s="30">
        <v>497</v>
      </c>
      <c r="B507" s="239" t="s">
        <v>834</v>
      </c>
      <c r="C507" s="239">
        <v>58.05</v>
      </c>
      <c r="D507" s="284">
        <v>58.266666666666673</v>
      </c>
      <c r="E507" s="269">
        <v>57.283333333333346</v>
      </c>
      <c r="F507" s="269">
        <v>56.516666666666673</v>
      </c>
      <c r="G507" s="269">
        <v>55.533333333333346</v>
      </c>
      <c r="H507" s="269">
        <v>59.033333333333346</v>
      </c>
      <c r="I507" s="269">
        <v>60.01666666666668</v>
      </c>
      <c r="J507" s="269">
        <v>60.783333333333346</v>
      </c>
      <c r="K507" s="268">
        <v>59.25</v>
      </c>
      <c r="L507" s="268">
        <v>57.5</v>
      </c>
      <c r="M507" s="268">
        <v>643.34023999999999</v>
      </c>
      <c r="N507" s="1"/>
      <c r="O507" s="1"/>
    </row>
    <row r="508" spans="1:15" ht="12.75" customHeight="1">
      <c r="A508" s="30">
        <v>498</v>
      </c>
      <c r="B508" s="239" t="s">
        <v>825</v>
      </c>
      <c r="C508" s="284">
        <v>369.15</v>
      </c>
      <c r="D508" s="269">
        <v>366.61666666666662</v>
      </c>
      <c r="E508" s="269">
        <v>359.73333333333323</v>
      </c>
      <c r="F508" s="269">
        <v>350.31666666666661</v>
      </c>
      <c r="G508" s="269">
        <v>343.43333333333322</v>
      </c>
      <c r="H508" s="269">
        <v>376.03333333333325</v>
      </c>
      <c r="I508" s="269">
        <v>382.91666666666657</v>
      </c>
      <c r="J508" s="268">
        <v>392.33333333333326</v>
      </c>
      <c r="K508" s="268">
        <v>373.5</v>
      </c>
      <c r="L508" s="268">
        <v>357.2</v>
      </c>
      <c r="M508" s="239">
        <v>19.757989999999999</v>
      </c>
      <c r="N508" s="1"/>
      <c r="O508" s="1"/>
    </row>
    <row r="509" spans="1:15" ht="12.75" customHeight="1">
      <c r="A509" s="30">
        <v>499</v>
      </c>
      <c r="B509" s="239" t="s">
        <v>528</v>
      </c>
      <c r="C509" s="284">
        <v>1574.85</v>
      </c>
      <c r="D509" s="269">
        <v>1578.9833333333333</v>
      </c>
      <c r="E509" s="269">
        <v>1569.5666666666666</v>
      </c>
      <c r="F509" s="269">
        <v>1564.2833333333333</v>
      </c>
      <c r="G509" s="269">
        <v>1554.8666666666666</v>
      </c>
      <c r="H509" s="269">
        <v>1584.2666666666667</v>
      </c>
      <c r="I509" s="269">
        <v>1593.6833333333332</v>
      </c>
      <c r="J509" s="268">
        <v>1598.9666666666667</v>
      </c>
      <c r="K509" s="268">
        <v>1588.4</v>
      </c>
      <c r="L509" s="268">
        <v>1573.7</v>
      </c>
      <c r="M509" s="239">
        <v>0.13142999999999999</v>
      </c>
      <c r="N509" s="1"/>
      <c r="O509" s="1"/>
    </row>
    <row r="510" spans="1:15" ht="12.75" customHeight="1">
      <c r="A510" s="30">
        <v>500</v>
      </c>
      <c r="B510" s="475" t="s">
        <v>529</v>
      </c>
      <c r="C510" s="475">
        <v>1455.9</v>
      </c>
      <c r="D510" s="475">
        <v>1465.3</v>
      </c>
      <c r="E510" s="475">
        <v>1440.6</v>
      </c>
      <c r="F510" s="475">
        <v>1425.3</v>
      </c>
      <c r="G510" s="475">
        <v>1400.6</v>
      </c>
      <c r="H510" s="475">
        <v>1480.6</v>
      </c>
      <c r="I510" s="475">
        <v>1505.3000000000002</v>
      </c>
      <c r="J510" s="475">
        <v>1520.6</v>
      </c>
      <c r="K510" s="475">
        <v>1490</v>
      </c>
      <c r="L510" s="475">
        <v>1450</v>
      </c>
      <c r="M510" s="475">
        <v>0.15629000000000001</v>
      </c>
      <c r="N510" s="1"/>
      <c r="O510" s="1"/>
    </row>
    <row r="511" spans="1:15" ht="12.75" customHeight="1"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224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225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5" t="s">
        <v>226</v>
      </c>
      <c r="N530" s="1"/>
      <c r="O530" s="1"/>
    </row>
    <row r="531" spans="1:15" ht="12.75" customHeight="1">
      <c r="A531" s="65" t="s">
        <v>227</v>
      </c>
      <c r="N531" s="1"/>
      <c r="O531" s="1"/>
    </row>
    <row r="532" spans="1:15" ht="12.75" customHeight="1">
      <c r="A532" s="65" t="s">
        <v>228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C15" sqref="C15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286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486"/>
      <c r="B5" s="487"/>
      <c r="C5" s="486"/>
      <c r="D5" s="487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82" t="s">
        <v>285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530</v>
      </c>
      <c r="B7" s="488" t="s">
        <v>531</v>
      </c>
      <c r="C7" s="487"/>
      <c r="D7" s="7">
        <f>Main!B10</f>
        <v>44833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532</v>
      </c>
      <c r="B9" s="83" t="s">
        <v>533</v>
      </c>
      <c r="C9" s="83" t="s">
        <v>534</v>
      </c>
      <c r="D9" s="83" t="s">
        <v>535</v>
      </c>
      <c r="E9" s="83" t="s">
        <v>536</v>
      </c>
      <c r="F9" s="83" t="s">
        <v>537</v>
      </c>
      <c r="G9" s="83" t="s">
        <v>538</v>
      </c>
      <c r="H9" s="83" t="s">
        <v>539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44832</v>
      </c>
      <c r="B10" s="29">
        <v>531921</v>
      </c>
      <c r="C10" s="28" t="s">
        <v>1181</v>
      </c>
      <c r="D10" s="28" t="s">
        <v>1182</v>
      </c>
      <c r="E10" s="28" t="s">
        <v>540</v>
      </c>
      <c r="F10" s="85">
        <v>200000</v>
      </c>
      <c r="G10" s="29">
        <v>569.89</v>
      </c>
      <c r="H10" s="29" t="s">
        <v>306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44832</v>
      </c>
      <c r="B11" s="29">
        <v>530249</v>
      </c>
      <c r="C11" s="28" t="s">
        <v>1183</v>
      </c>
      <c r="D11" s="28" t="s">
        <v>1184</v>
      </c>
      <c r="E11" s="28" t="s">
        <v>540</v>
      </c>
      <c r="F11" s="85">
        <v>25000</v>
      </c>
      <c r="G11" s="29">
        <v>8.18</v>
      </c>
      <c r="H11" s="29" t="s">
        <v>306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44832</v>
      </c>
      <c r="B12" s="29">
        <v>530249</v>
      </c>
      <c r="C12" s="28" t="s">
        <v>1183</v>
      </c>
      <c r="D12" s="28" t="s">
        <v>1185</v>
      </c>
      <c r="E12" s="28" t="s">
        <v>541</v>
      </c>
      <c r="F12" s="85">
        <v>19032</v>
      </c>
      <c r="G12" s="29">
        <v>8.1999999999999993</v>
      </c>
      <c r="H12" s="29" t="s">
        <v>306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44832</v>
      </c>
      <c r="B13" s="29">
        <v>540023</v>
      </c>
      <c r="C13" s="28" t="s">
        <v>1150</v>
      </c>
      <c r="D13" s="28" t="s">
        <v>1151</v>
      </c>
      <c r="E13" s="28" t="s">
        <v>540</v>
      </c>
      <c r="F13" s="85">
        <v>32362</v>
      </c>
      <c r="G13" s="29">
        <v>100.41</v>
      </c>
      <c r="H13" s="29" t="s">
        <v>306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44832</v>
      </c>
      <c r="B14" s="29">
        <v>540023</v>
      </c>
      <c r="C14" s="28" t="s">
        <v>1150</v>
      </c>
      <c r="D14" s="28" t="s">
        <v>1151</v>
      </c>
      <c r="E14" s="28" t="s">
        <v>541</v>
      </c>
      <c r="F14" s="85">
        <v>208113</v>
      </c>
      <c r="G14" s="29">
        <v>100.5</v>
      </c>
      <c r="H14" s="29" t="s">
        <v>306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44832</v>
      </c>
      <c r="B15" s="29">
        <v>540023</v>
      </c>
      <c r="C15" s="28" t="s">
        <v>1150</v>
      </c>
      <c r="D15" s="28" t="s">
        <v>1152</v>
      </c>
      <c r="E15" s="28" t="s">
        <v>541</v>
      </c>
      <c r="F15" s="85">
        <v>100000</v>
      </c>
      <c r="G15" s="29">
        <v>100.5</v>
      </c>
      <c r="H15" s="29" t="s">
        <v>306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44832</v>
      </c>
      <c r="B16" s="29">
        <v>538868</v>
      </c>
      <c r="C16" s="28" t="s">
        <v>1186</v>
      </c>
      <c r="D16" s="28" t="s">
        <v>1187</v>
      </c>
      <c r="E16" s="28" t="s">
        <v>540</v>
      </c>
      <c r="F16" s="85">
        <v>26086</v>
      </c>
      <c r="G16" s="29">
        <v>46</v>
      </c>
      <c r="H16" s="29" t="s">
        <v>306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44832</v>
      </c>
      <c r="B17" s="29">
        <v>538868</v>
      </c>
      <c r="C17" s="28" t="s">
        <v>1186</v>
      </c>
      <c r="D17" s="28" t="s">
        <v>1188</v>
      </c>
      <c r="E17" s="28" t="s">
        <v>541</v>
      </c>
      <c r="F17" s="85">
        <v>23960</v>
      </c>
      <c r="G17" s="29">
        <v>46</v>
      </c>
      <c r="H17" s="29" t="s">
        <v>306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44832</v>
      </c>
      <c r="B18" s="29">
        <v>543516</v>
      </c>
      <c r="C18" s="28" t="s">
        <v>1189</v>
      </c>
      <c r="D18" s="28" t="s">
        <v>1190</v>
      </c>
      <c r="E18" s="28" t="s">
        <v>540</v>
      </c>
      <c r="F18" s="85">
        <v>16000</v>
      </c>
      <c r="G18" s="29">
        <v>56</v>
      </c>
      <c r="H18" s="29" t="s">
        <v>306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44832</v>
      </c>
      <c r="B19" s="29">
        <v>543516</v>
      </c>
      <c r="C19" s="28" t="s">
        <v>1189</v>
      </c>
      <c r="D19" s="28" t="s">
        <v>1191</v>
      </c>
      <c r="E19" s="28" t="s">
        <v>541</v>
      </c>
      <c r="F19" s="85">
        <v>14000</v>
      </c>
      <c r="G19" s="29">
        <v>56</v>
      </c>
      <c r="H19" s="29" t="s">
        <v>306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44832</v>
      </c>
      <c r="B20" s="29">
        <v>538708</v>
      </c>
      <c r="C20" s="28" t="s">
        <v>1192</v>
      </c>
      <c r="D20" s="28" t="s">
        <v>1193</v>
      </c>
      <c r="E20" s="28" t="s">
        <v>541</v>
      </c>
      <c r="F20" s="85">
        <v>160950</v>
      </c>
      <c r="G20" s="29">
        <v>9.32</v>
      </c>
      <c r="H20" s="29" t="s">
        <v>306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44832</v>
      </c>
      <c r="B21" s="29">
        <v>538708</v>
      </c>
      <c r="C21" s="28" t="s">
        <v>1192</v>
      </c>
      <c r="D21" s="28" t="s">
        <v>1194</v>
      </c>
      <c r="E21" s="28" t="s">
        <v>540</v>
      </c>
      <c r="F21" s="85">
        <v>170000</v>
      </c>
      <c r="G21" s="29">
        <v>9.32</v>
      </c>
      <c r="H21" s="29" t="s">
        <v>306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44832</v>
      </c>
      <c r="B22" s="29">
        <v>537707</v>
      </c>
      <c r="C22" s="28" t="s">
        <v>1129</v>
      </c>
      <c r="D22" s="28" t="s">
        <v>1153</v>
      </c>
      <c r="E22" s="28" t="s">
        <v>540</v>
      </c>
      <c r="F22" s="85">
        <v>124800</v>
      </c>
      <c r="G22" s="29">
        <v>50.99</v>
      </c>
      <c r="H22" s="29" t="s">
        <v>306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44832</v>
      </c>
      <c r="B23" s="29">
        <v>537707</v>
      </c>
      <c r="C23" s="28" t="s">
        <v>1129</v>
      </c>
      <c r="D23" s="28" t="s">
        <v>1153</v>
      </c>
      <c r="E23" s="28" t="s">
        <v>541</v>
      </c>
      <c r="F23" s="85">
        <v>15000</v>
      </c>
      <c r="G23" s="29">
        <v>51.2</v>
      </c>
      <c r="H23" s="29" t="s">
        <v>306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44832</v>
      </c>
      <c r="B24" s="29">
        <v>537707</v>
      </c>
      <c r="C24" s="28" t="s">
        <v>1129</v>
      </c>
      <c r="D24" s="28" t="s">
        <v>1195</v>
      </c>
      <c r="E24" s="28" t="s">
        <v>541</v>
      </c>
      <c r="F24" s="85">
        <v>225000</v>
      </c>
      <c r="G24" s="29">
        <v>47.15</v>
      </c>
      <c r="H24" s="29" t="s">
        <v>306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44832</v>
      </c>
      <c r="B25" s="29">
        <v>537707</v>
      </c>
      <c r="C25" s="28" t="s">
        <v>1129</v>
      </c>
      <c r="D25" s="28" t="s">
        <v>1154</v>
      </c>
      <c r="E25" s="28" t="s">
        <v>541</v>
      </c>
      <c r="F25" s="85">
        <v>28500</v>
      </c>
      <c r="G25" s="29">
        <v>51.19</v>
      </c>
      <c r="H25" s="29" t="s">
        <v>306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44832</v>
      </c>
      <c r="B26" s="29">
        <v>537707</v>
      </c>
      <c r="C26" s="28" t="s">
        <v>1129</v>
      </c>
      <c r="D26" s="28" t="s">
        <v>1154</v>
      </c>
      <c r="E26" s="28" t="s">
        <v>540</v>
      </c>
      <c r="F26" s="85">
        <v>100328</v>
      </c>
      <c r="G26" s="29">
        <v>48.65</v>
      </c>
      <c r="H26" s="29" t="s">
        <v>306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44832</v>
      </c>
      <c r="B27" s="29">
        <v>532022</v>
      </c>
      <c r="C27" s="28" t="s">
        <v>1196</v>
      </c>
      <c r="D27" s="28" t="s">
        <v>1095</v>
      </c>
      <c r="E27" s="28" t="s">
        <v>540</v>
      </c>
      <c r="F27" s="85">
        <v>485268</v>
      </c>
      <c r="G27" s="29">
        <v>11.11</v>
      </c>
      <c r="H27" s="29" t="s">
        <v>306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44832</v>
      </c>
      <c r="B28" s="29">
        <v>532022</v>
      </c>
      <c r="C28" s="28" t="s">
        <v>1196</v>
      </c>
      <c r="D28" s="28" t="s">
        <v>1095</v>
      </c>
      <c r="E28" s="28" t="s">
        <v>541</v>
      </c>
      <c r="F28" s="85">
        <v>558121</v>
      </c>
      <c r="G28" s="29">
        <v>11.13</v>
      </c>
      <c r="H28" s="29" t="s">
        <v>306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44832</v>
      </c>
      <c r="B29" s="29">
        <v>542802</v>
      </c>
      <c r="C29" s="28" t="s">
        <v>1197</v>
      </c>
      <c r="D29" s="28" t="s">
        <v>1198</v>
      </c>
      <c r="E29" s="28" t="s">
        <v>541</v>
      </c>
      <c r="F29" s="85">
        <v>800000</v>
      </c>
      <c r="G29" s="29">
        <v>15.87</v>
      </c>
      <c r="H29" s="29" t="s">
        <v>306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44832</v>
      </c>
      <c r="B30" s="29">
        <v>542802</v>
      </c>
      <c r="C30" s="28" t="s">
        <v>1197</v>
      </c>
      <c r="D30" s="28" t="s">
        <v>1199</v>
      </c>
      <c r="E30" s="28" t="s">
        <v>541</v>
      </c>
      <c r="F30" s="85">
        <v>895940</v>
      </c>
      <c r="G30" s="29">
        <v>15.89</v>
      </c>
      <c r="H30" s="29" t="s">
        <v>306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44832</v>
      </c>
      <c r="B31" s="29">
        <v>542802</v>
      </c>
      <c r="C31" s="28" t="s">
        <v>1197</v>
      </c>
      <c r="D31" s="28" t="s">
        <v>1199</v>
      </c>
      <c r="E31" s="28" t="s">
        <v>540</v>
      </c>
      <c r="F31" s="85">
        <v>892690</v>
      </c>
      <c r="G31" s="29">
        <v>15.85</v>
      </c>
      <c r="H31" s="29" t="s">
        <v>306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44832</v>
      </c>
      <c r="B32" s="29">
        <v>530663</v>
      </c>
      <c r="C32" s="28" t="s">
        <v>1200</v>
      </c>
      <c r="D32" s="28" t="s">
        <v>1201</v>
      </c>
      <c r="E32" s="28" t="s">
        <v>541</v>
      </c>
      <c r="F32" s="85">
        <v>450179</v>
      </c>
      <c r="G32" s="29">
        <v>1.56</v>
      </c>
      <c r="H32" s="29" t="s">
        <v>306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44832</v>
      </c>
      <c r="B33" s="29">
        <v>540938</v>
      </c>
      <c r="C33" s="28" t="s">
        <v>1130</v>
      </c>
      <c r="D33" s="28" t="s">
        <v>1202</v>
      </c>
      <c r="E33" s="28" t="s">
        <v>540</v>
      </c>
      <c r="F33" s="85">
        <v>100000</v>
      </c>
      <c r="G33" s="29">
        <v>21.4</v>
      </c>
      <c r="H33" s="29" t="s">
        <v>306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44832</v>
      </c>
      <c r="B34" s="29">
        <v>539097</v>
      </c>
      <c r="C34" s="28" t="s">
        <v>1203</v>
      </c>
      <c r="D34" s="28" t="s">
        <v>1204</v>
      </c>
      <c r="E34" s="28" t="s">
        <v>541</v>
      </c>
      <c r="F34" s="85">
        <v>301000</v>
      </c>
      <c r="G34" s="29">
        <v>18</v>
      </c>
      <c r="H34" s="29" t="s">
        <v>306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44832</v>
      </c>
      <c r="B35" s="29">
        <v>536709</v>
      </c>
      <c r="C35" s="28" t="s">
        <v>1205</v>
      </c>
      <c r="D35" s="28" t="s">
        <v>1155</v>
      </c>
      <c r="E35" s="28" t="s">
        <v>540</v>
      </c>
      <c r="F35" s="85">
        <v>24836</v>
      </c>
      <c r="G35" s="29">
        <v>10.95</v>
      </c>
      <c r="H35" s="29" t="s">
        <v>306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44832</v>
      </c>
      <c r="B36" s="29">
        <v>543286</v>
      </c>
      <c r="C36" s="28" t="s">
        <v>1206</v>
      </c>
      <c r="D36" s="28" t="s">
        <v>1207</v>
      </c>
      <c r="E36" s="28" t="s">
        <v>541</v>
      </c>
      <c r="F36" s="85">
        <v>30000</v>
      </c>
      <c r="G36" s="29">
        <v>17.8</v>
      </c>
      <c r="H36" s="29" t="s">
        <v>306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44832</v>
      </c>
      <c r="B37" s="29">
        <v>543286</v>
      </c>
      <c r="C37" s="28" t="s">
        <v>1206</v>
      </c>
      <c r="D37" s="28" t="s">
        <v>1207</v>
      </c>
      <c r="E37" s="28" t="s">
        <v>540</v>
      </c>
      <c r="F37" s="85">
        <v>24000</v>
      </c>
      <c r="G37" s="29">
        <v>17.75</v>
      </c>
      <c r="H37" s="29" t="s">
        <v>306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44832</v>
      </c>
      <c r="B38" s="29">
        <v>526596</v>
      </c>
      <c r="C38" s="28" t="s">
        <v>1163</v>
      </c>
      <c r="D38" s="28" t="s">
        <v>1165</v>
      </c>
      <c r="E38" s="28" t="s">
        <v>540</v>
      </c>
      <c r="F38" s="85">
        <v>108731</v>
      </c>
      <c r="G38" s="29">
        <v>273.61</v>
      </c>
      <c r="H38" s="29" t="s">
        <v>306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44832</v>
      </c>
      <c r="B39" s="29">
        <v>526596</v>
      </c>
      <c r="C39" s="28" t="s">
        <v>1163</v>
      </c>
      <c r="D39" s="28" t="s">
        <v>1165</v>
      </c>
      <c r="E39" s="28" t="s">
        <v>541</v>
      </c>
      <c r="F39" s="85">
        <v>97797</v>
      </c>
      <c r="G39" s="29">
        <v>273.27</v>
      </c>
      <c r="H39" s="29" t="s">
        <v>306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44832</v>
      </c>
      <c r="B40" s="29">
        <v>540360</v>
      </c>
      <c r="C40" s="28" t="s">
        <v>1208</v>
      </c>
      <c r="D40" s="28" t="s">
        <v>1133</v>
      </c>
      <c r="E40" s="28" t="s">
        <v>540</v>
      </c>
      <c r="F40" s="85">
        <v>507443</v>
      </c>
      <c r="G40" s="29">
        <v>14.01</v>
      </c>
      <c r="H40" s="29" t="s">
        <v>306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44832</v>
      </c>
      <c r="B41" s="29">
        <v>540360</v>
      </c>
      <c r="C41" s="28" t="s">
        <v>1208</v>
      </c>
      <c r="D41" s="28" t="s">
        <v>1133</v>
      </c>
      <c r="E41" s="28" t="s">
        <v>541</v>
      </c>
      <c r="F41" s="85">
        <v>392405</v>
      </c>
      <c r="G41" s="29">
        <v>14.05</v>
      </c>
      <c r="H41" s="29" t="s">
        <v>306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44832</v>
      </c>
      <c r="B42" s="29">
        <v>539126</v>
      </c>
      <c r="C42" s="28" t="s">
        <v>1131</v>
      </c>
      <c r="D42" s="28" t="s">
        <v>1132</v>
      </c>
      <c r="E42" s="28" t="s">
        <v>541</v>
      </c>
      <c r="F42" s="85">
        <v>1200000</v>
      </c>
      <c r="G42" s="29">
        <v>11.4</v>
      </c>
      <c r="H42" s="29" t="s">
        <v>306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44832</v>
      </c>
      <c r="B43" s="29">
        <v>539126</v>
      </c>
      <c r="C43" s="28" t="s">
        <v>1131</v>
      </c>
      <c r="D43" s="28" t="s">
        <v>1209</v>
      </c>
      <c r="E43" s="28" t="s">
        <v>540</v>
      </c>
      <c r="F43" s="85">
        <v>1000000</v>
      </c>
      <c r="G43" s="29">
        <v>11.4</v>
      </c>
      <c r="H43" s="29" t="s">
        <v>306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44832</v>
      </c>
      <c r="B44" s="29">
        <v>539521</v>
      </c>
      <c r="C44" s="28" t="s">
        <v>1210</v>
      </c>
      <c r="D44" s="28" t="s">
        <v>1211</v>
      </c>
      <c r="E44" s="28" t="s">
        <v>540</v>
      </c>
      <c r="F44" s="85">
        <v>20000</v>
      </c>
      <c r="G44" s="29">
        <v>22.1</v>
      </c>
      <c r="H44" s="29" t="s">
        <v>306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44832</v>
      </c>
      <c r="B45" s="29">
        <v>539584</v>
      </c>
      <c r="C45" s="28" t="s">
        <v>1212</v>
      </c>
      <c r="D45" s="28" t="s">
        <v>1213</v>
      </c>
      <c r="E45" s="28" t="s">
        <v>540</v>
      </c>
      <c r="F45" s="85">
        <v>400000</v>
      </c>
      <c r="G45" s="29">
        <v>1.52</v>
      </c>
      <c r="H45" s="29" t="s">
        <v>306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44832</v>
      </c>
      <c r="B46" s="29">
        <v>538923</v>
      </c>
      <c r="C46" s="28" t="s">
        <v>1156</v>
      </c>
      <c r="D46" s="28" t="s">
        <v>1157</v>
      </c>
      <c r="E46" s="28" t="s">
        <v>541</v>
      </c>
      <c r="F46" s="85">
        <v>25000</v>
      </c>
      <c r="G46" s="29">
        <v>40.25</v>
      </c>
      <c r="H46" s="29" t="s">
        <v>306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44832</v>
      </c>
      <c r="B47" s="29">
        <v>539278</v>
      </c>
      <c r="C47" s="28" t="s">
        <v>1096</v>
      </c>
      <c r="D47" s="28" t="s">
        <v>1095</v>
      </c>
      <c r="E47" s="28" t="s">
        <v>540</v>
      </c>
      <c r="F47" s="85">
        <v>344078</v>
      </c>
      <c r="G47" s="29">
        <v>7.65</v>
      </c>
      <c r="H47" s="29" t="s">
        <v>306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44832</v>
      </c>
      <c r="B48" s="29">
        <v>539278</v>
      </c>
      <c r="C48" s="28" t="s">
        <v>1096</v>
      </c>
      <c r="D48" s="28" t="s">
        <v>1095</v>
      </c>
      <c r="E48" s="28" t="s">
        <v>541</v>
      </c>
      <c r="F48" s="85">
        <v>283020</v>
      </c>
      <c r="G48" s="29">
        <v>7.64</v>
      </c>
      <c r="H48" s="29" t="s">
        <v>306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44832</v>
      </c>
      <c r="B49" s="29">
        <v>539278</v>
      </c>
      <c r="C49" s="28" t="s">
        <v>1096</v>
      </c>
      <c r="D49" s="28" t="s">
        <v>1214</v>
      </c>
      <c r="E49" s="28" t="s">
        <v>540</v>
      </c>
      <c r="F49" s="85">
        <v>332500</v>
      </c>
      <c r="G49" s="29">
        <v>7.65</v>
      </c>
      <c r="H49" s="29" t="s">
        <v>306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44832</v>
      </c>
      <c r="B50" s="29">
        <v>539278</v>
      </c>
      <c r="C50" s="28" t="s">
        <v>1096</v>
      </c>
      <c r="D50" s="28" t="s">
        <v>1158</v>
      </c>
      <c r="E50" s="28" t="s">
        <v>541</v>
      </c>
      <c r="F50" s="85">
        <v>191000</v>
      </c>
      <c r="G50" s="29">
        <v>7.64</v>
      </c>
      <c r="H50" s="29" t="s">
        <v>306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44832</v>
      </c>
      <c r="B51" s="29">
        <v>539278</v>
      </c>
      <c r="C51" s="28" t="s">
        <v>1096</v>
      </c>
      <c r="D51" s="28" t="s">
        <v>1158</v>
      </c>
      <c r="E51" s="28" t="s">
        <v>540</v>
      </c>
      <c r="F51" s="85">
        <v>80000</v>
      </c>
      <c r="G51" s="29">
        <v>7.65</v>
      </c>
      <c r="H51" s="29" t="s">
        <v>306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44832</v>
      </c>
      <c r="B52" s="29">
        <v>539278</v>
      </c>
      <c r="C52" s="28" t="s">
        <v>1096</v>
      </c>
      <c r="D52" s="28" t="s">
        <v>1133</v>
      </c>
      <c r="E52" s="28" t="s">
        <v>540</v>
      </c>
      <c r="F52" s="85">
        <v>2533833</v>
      </c>
      <c r="G52" s="29">
        <v>7.65</v>
      </c>
      <c r="H52" s="29" t="s">
        <v>306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44832</v>
      </c>
      <c r="B53" s="29">
        <v>539278</v>
      </c>
      <c r="C53" s="28" t="s">
        <v>1096</v>
      </c>
      <c r="D53" s="28" t="s">
        <v>1133</v>
      </c>
      <c r="E53" s="28" t="s">
        <v>541</v>
      </c>
      <c r="F53" s="85">
        <v>2010132</v>
      </c>
      <c r="G53" s="29">
        <v>7.65</v>
      </c>
      <c r="H53" s="29" t="s">
        <v>306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44832</v>
      </c>
      <c r="B54" s="29">
        <v>539278</v>
      </c>
      <c r="C54" s="28" t="s">
        <v>1096</v>
      </c>
      <c r="D54" s="28" t="s">
        <v>1215</v>
      </c>
      <c r="E54" s="28" t="s">
        <v>541</v>
      </c>
      <c r="F54" s="85">
        <v>200000</v>
      </c>
      <c r="G54" s="29">
        <v>7.65</v>
      </c>
      <c r="H54" s="29" t="s">
        <v>306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44832</v>
      </c>
      <c r="B55" s="29">
        <v>539278</v>
      </c>
      <c r="C55" s="28" t="s">
        <v>1096</v>
      </c>
      <c r="D55" s="28" t="s">
        <v>1216</v>
      </c>
      <c r="E55" s="28" t="s">
        <v>541</v>
      </c>
      <c r="F55" s="85">
        <v>200000</v>
      </c>
      <c r="G55" s="29">
        <v>7.65</v>
      </c>
      <c r="H55" s="29" t="s">
        <v>306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44832</v>
      </c>
      <c r="B56" s="29">
        <v>539278</v>
      </c>
      <c r="C56" s="28" t="s">
        <v>1096</v>
      </c>
      <c r="D56" s="28" t="s">
        <v>1217</v>
      </c>
      <c r="E56" s="28" t="s">
        <v>541</v>
      </c>
      <c r="F56" s="85">
        <v>208000</v>
      </c>
      <c r="G56" s="29">
        <v>7.65</v>
      </c>
      <c r="H56" s="29" t="s">
        <v>306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44832</v>
      </c>
      <c r="B57" s="29">
        <v>539278</v>
      </c>
      <c r="C57" s="28" t="s">
        <v>1096</v>
      </c>
      <c r="D57" s="28" t="s">
        <v>1159</v>
      </c>
      <c r="E57" s="28" t="s">
        <v>541</v>
      </c>
      <c r="F57" s="85">
        <v>250000</v>
      </c>
      <c r="G57" s="29">
        <v>7.65</v>
      </c>
      <c r="H57" s="29" t="s">
        <v>306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44832</v>
      </c>
      <c r="B58" s="29">
        <v>539278</v>
      </c>
      <c r="C58" s="28" t="s">
        <v>1096</v>
      </c>
      <c r="D58" s="28" t="s">
        <v>1218</v>
      </c>
      <c r="E58" s="28" t="s">
        <v>541</v>
      </c>
      <c r="F58" s="85">
        <v>200000</v>
      </c>
      <c r="G58" s="29">
        <v>7.65</v>
      </c>
      <c r="H58" s="29" t="s">
        <v>306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44832</v>
      </c>
      <c r="B59" s="29">
        <v>539278</v>
      </c>
      <c r="C59" s="28" t="s">
        <v>1096</v>
      </c>
      <c r="D59" s="28" t="s">
        <v>1219</v>
      </c>
      <c r="E59" s="28" t="s">
        <v>540</v>
      </c>
      <c r="F59" s="85">
        <v>160000</v>
      </c>
      <c r="G59" s="29">
        <v>7.65</v>
      </c>
      <c r="H59" s="29" t="s">
        <v>306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44832</v>
      </c>
      <c r="B60" s="29">
        <v>539310</v>
      </c>
      <c r="C60" s="28" t="s">
        <v>1220</v>
      </c>
      <c r="D60" s="28" t="s">
        <v>1221</v>
      </c>
      <c r="E60" s="28" t="s">
        <v>541</v>
      </c>
      <c r="F60" s="85">
        <v>185000</v>
      </c>
      <c r="G60" s="29">
        <v>69.62</v>
      </c>
      <c r="H60" s="29" t="s">
        <v>306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44832</v>
      </c>
      <c r="B61" s="29">
        <v>503663</v>
      </c>
      <c r="C61" s="28" t="s">
        <v>1222</v>
      </c>
      <c r="D61" s="28" t="s">
        <v>1223</v>
      </c>
      <c r="E61" s="28" t="s">
        <v>541</v>
      </c>
      <c r="F61" s="85">
        <v>1220001</v>
      </c>
      <c r="G61" s="29">
        <v>5.13</v>
      </c>
      <c r="H61" s="29" t="s">
        <v>306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44832</v>
      </c>
      <c r="B62" s="29">
        <v>503663</v>
      </c>
      <c r="C62" s="28" t="s">
        <v>1222</v>
      </c>
      <c r="D62" s="28" t="s">
        <v>1223</v>
      </c>
      <c r="E62" s="28" t="s">
        <v>540</v>
      </c>
      <c r="F62" s="85">
        <v>220001</v>
      </c>
      <c r="G62" s="29">
        <v>5.13</v>
      </c>
      <c r="H62" s="29" t="s">
        <v>306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44832</v>
      </c>
      <c r="B63" s="29">
        <v>539402</v>
      </c>
      <c r="C63" s="28" t="s">
        <v>1224</v>
      </c>
      <c r="D63" s="28" t="s">
        <v>1225</v>
      </c>
      <c r="E63" s="28" t="s">
        <v>540</v>
      </c>
      <c r="F63" s="85">
        <v>54112</v>
      </c>
      <c r="G63" s="29">
        <v>21.4</v>
      </c>
      <c r="H63" s="29" t="s">
        <v>306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44832</v>
      </c>
      <c r="B64" s="29">
        <v>538918</v>
      </c>
      <c r="C64" s="28" t="s">
        <v>1226</v>
      </c>
      <c r="D64" s="28" t="s">
        <v>1227</v>
      </c>
      <c r="E64" s="28" t="s">
        <v>540</v>
      </c>
      <c r="F64" s="85">
        <v>22222</v>
      </c>
      <c r="G64" s="29">
        <v>13.25</v>
      </c>
      <c r="H64" s="29" t="s">
        <v>306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44832</v>
      </c>
      <c r="B65" s="29">
        <v>538918</v>
      </c>
      <c r="C65" s="28" t="s">
        <v>1226</v>
      </c>
      <c r="D65" s="28" t="s">
        <v>1228</v>
      </c>
      <c r="E65" s="28" t="s">
        <v>540</v>
      </c>
      <c r="F65" s="85">
        <v>22164</v>
      </c>
      <c r="G65" s="29">
        <v>13.2</v>
      </c>
      <c r="H65" s="29" t="s">
        <v>306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44832</v>
      </c>
      <c r="B66" s="29">
        <v>538918</v>
      </c>
      <c r="C66" s="28" t="s">
        <v>1226</v>
      </c>
      <c r="D66" s="28" t="s">
        <v>1228</v>
      </c>
      <c r="E66" s="28" t="s">
        <v>541</v>
      </c>
      <c r="F66" s="85">
        <v>22222</v>
      </c>
      <c r="G66" s="29">
        <v>13.25</v>
      </c>
      <c r="H66" s="29" t="s">
        <v>306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44832</v>
      </c>
      <c r="B67" s="29">
        <v>538918</v>
      </c>
      <c r="C67" s="28" t="s">
        <v>1226</v>
      </c>
      <c r="D67" s="28" t="s">
        <v>1229</v>
      </c>
      <c r="E67" s="28" t="s">
        <v>541</v>
      </c>
      <c r="F67" s="85">
        <v>22222</v>
      </c>
      <c r="G67" s="29">
        <v>13.2</v>
      </c>
      <c r="H67" s="29" t="s">
        <v>306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44832</v>
      </c>
      <c r="B68" s="29">
        <v>503657</v>
      </c>
      <c r="C68" s="28" t="s">
        <v>1230</v>
      </c>
      <c r="D68" s="28" t="s">
        <v>1231</v>
      </c>
      <c r="E68" s="28" t="s">
        <v>541</v>
      </c>
      <c r="F68" s="85">
        <v>92372</v>
      </c>
      <c r="G68" s="29">
        <v>19</v>
      </c>
      <c r="H68" s="29" t="s">
        <v>306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44832</v>
      </c>
      <c r="B69" s="29">
        <v>503657</v>
      </c>
      <c r="C69" s="28" t="s">
        <v>1230</v>
      </c>
      <c r="D69" s="28" t="s">
        <v>1231</v>
      </c>
      <c r="E69" s="28" t="s">
        <v>540</v>
      </c>
      <c r="F69" s="85">
        <v>92372</v>
      </c>
      <c r="G69" s="29">
        <v>18.239999999999998</v>
      </c>
      <c r="H69" s="29" t="s">
        <v>306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44832</v>
      </c>
      <c r="B70" s="29">
        <v>503657</v>
      </c>
      <c r="C70" s="28" t="s">
        <v>1230</v>
      </c>
      <c r="D70" s="28" t="s">
        <v>1232</v>
      </c>
      <c r="E70" s="28" t="s">
        <v>540</v>
      </c>
      <c r="F70" s="85">
        <v>87500</v>
      </c>
      <c r="G70" s="29">
        <v>19</v>
      </c>
      <c r="H70" s="29" t="s">
        <v>306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44832</v>
      </c>
      <c r="B71" s="29">
        <v>541735</v>
      </c>
      <c r="C71" s="28" t="s">
        <v>1160</v>
      </c>
      <c r="D71" s="28" t="s">
        <v>1233</v>
      </c>
      <c r="E71" s="28" t="s">
        <v>541</v>
      </c>
      <c r="F71" s="85">
        <v>79643</v>
      </c>
      <c r="G71" s="29">
        <v>27.57</v>
      </c>
      <c r="H71" s="29" t="s">
        <v>306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44832</v>
      </c>
      <c r="B72" s="29">
        <v>539337</v>
      </c>
      <c r="C72" s="28" t="s">
        <v>1234</v>
      </c>
      <c r="D72" s="28" t="s">
        <v>1235</v>
      </c>
      <c r="E72" s="28" t="s">
        <v>541</v>
      </c>
      <c r="F72" s="85">
        <v>110600</v>
      </c>
      <c r="G72" s="29">
        <v>146.46</v>
      </c>
      <c r="H72" s="29" t="s">
        <v>306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44832</v>
      </c>
      <c r="B73" s="29" t="s">
        <v>1236</v>
      </c>
      <c r="C73" s="28" t="s">
        <v>1237</v>
      </c>
      <c r="D73" s="28" t="s">
        <v>1238</v>
      </c>
      <c r="E73" s="28" t="s">
        <v>540</v>
      </c>
      <c r="F73" s="85">
        <v>63001</v>
      </c>
      <c r="G73" s="29">
        <v>61.85</v>
      </c>
      <c r="H73" s="29" t="s">
        <v>306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44832</v>
      </c>
      <c r="B74" s="29" t="s">
        <v>1239</v>
      </c>
      <c r="C74" s="28" t="s">
        <v>1240</v>
      </c>
      <c r="D74" s="28" t="s">
        <v>1241</v>
      </c>
      <c r="E74" s="28" t="s">
        <v>540</v>
      </c>
      <c r="F74" s="85">
        <v>144000</v>
      </c>
      <c r="G74" s="29">
        <v>19.260000000000002</v>
      </c>
      <c r="H74" s="29" t="s">
        <v>306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44832</v>
      </c>
      <c r="B75" s="29" t="s">
        <v>1161</v>
      </c>
      <c r="C75" s="28" t="s">
        <v>1162</v>
      </c>
      <c r="D75" s="28" t="s">
        <v>1242</v>
      </c>
      <c r="E75" s="28" t="s">
        <v>540</v>
      </c>
      <c r="F75" s="85">
        <v>54000</v>
      </c>
      <c r="G75" s="29">
        <v>71.709999999999994</v>
      </c>
      <c r="H75" s="29" t="s">
        <v>306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44832</v>
      </c>
      <c r="B76" s="29" t="s">
        <v>321</v>
      </c>
      <c r="C76" s="28" t="s">
        <v>1243</v>
      </c>
      <c r="D76" s="28" t="s">
        <v>868</v>
      </c>
      <c r="E76" s="28" t="s">
        <v>540</v>
      </c>
      <c r="F76" s="85">
        <v>734674</v>
      </c>
      <c r="G76" s="29">
        <v>471.81</v>
      </c>
      <c r="H76" s="29" t="s">
        <v>306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44832</v>
      </c>
      <c r="B77" s="29" t="s">
        <v>1135</v>
      </c>
      <c r="C77" s="28" t="s">
        <v>1136</v>
      </c>
      <c r="D77" s="28" t="s">
        <v>868</v>
      </c>
      <c r="E77" s="28" t="s">
        <v>540</v>
      </c>
      <c r="F77" s="85">
        <v>493136</v>
      </c>
      <c r="G77" s="29">
        <v>455.21</v>
      </c>
      <c r="H77" s="29" t="s">
        <v>816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44832</v>
      </c>
      <c r="B78" s="29" t="s">
        <v>1244</v>
      </c>
      <c r="C78" s="28" t="s">
        <v>1245</v>
      </c>
      <c r="D78" s="28" t="s">
        <v>1246</v>
      </c>
      <c r="E78" s="28" t="s">
        <v>540</v>
      </c>
      <c r="F78" s="85">
        <v>63000</v>
      </c>
      <c r="G78" s="29">
        <v>55.75</v>
      </c>
      <c r="H78" s="29" t="s">
        <v>816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44832</v>
      </c>
      <c r="B79" s="29" t="s">
        <v>1247</v>
      </c>
      <c r="C79" s="28" t="s">
        <v>1248</v>
      </c>
      <c r="D79" s="28" t="s">
        <v>1249</v>
      </c>
      <c r="E79" s="28" t="s">
        <v>540</v>
      </c>
      <c r="F79" s="85">
        <v>56761</v>
      </c>
      <c r="G79" s="29">
        <v>119.96</v>
      </c>
      <c r="H79" s="29" t="s">
        <v>816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44832</v>
      </c>
      <c r="B80" s="29" t="s">
        <v>1250</v>
      </c>
      <c r="C80" s="28" t="s">
        <v>1251</v>
      </c>
      <c r="D80" s="28" t="s">
        <v>1252</v>
      </c>
      <c r="E80" s="28" t="s">
        <v>540</v>
      </c>
      <c r="F80" s="85">
        <v>50000</v>
      </c>
      <c r="G80" s="29">
        <v>1.47</v>
      </c>
      <c r="H80" s="29" t="s">
        <v>816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44832</v>
      </c>
      <c r="B81" s="29" t="s">
        <v>1163</v>
      </c>
      <c r="C81" s="28" t="s">
        <v>1164</v>
      </c>
      <c r="D81" s="28" t="s">
        <v>1134</v>
      </c>
      <c r="E81" s="28" t="s">
        <v>540</v>
      </c>
      <c r="F81" s="85">
        <v>238308</v>
      </c>
      <c r="G81" s="29">
        <v>275.5</v>
      </c>
      <c r="H81" s="29" t="s">
        <v>816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44832</v>
      </c>
      <c r="B82" s="29" t="s">
        <v>1163</v>
      </c>
      <c r="C82" s="28" t="s">
        <v>1164</v>
      </c>
      <c r="D82" s="28" t="s">
        <v>1137</v>
      </c>
      <c r="E82" s="28" t="s">
        <v>540</v>
      </c>
      <c r="F82" s="85">
        <v>230482</v>
      </c>
      <c r="G82" s="29">
        <v>278.08999999999997</v>
      </c>
      <c r="H82" s="29" t="s">
        <v>816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44832</v>
      </c>
      <c r="B83" s="29" t="s">
        <v>1163</v>
      </c>
      <c r="C83" s="28" t="s">
        <v>1164</v>
      </c>
      <c r="D83" s="28" t="s">
        <v>1030</v>
      </c>
      <c r="E83" s="28" t="s">
        <v>540</v>
      </c>
      <c r="F83" s="85">
        <v>269066</v>
      </c>
      <c r="G83" s="29">
        <v>275.54000000000002</v>
      </c>
      <c r="H83" s="29" t="s">
        <v>816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44832</v>
      </c>
      <c r="B84" s="29" t="s">
        <v>1163</v>
      </c>
      <c r="C84" s="28" t="s">
        <v>1164</v>
      </c>
      <c r="D84" s="28" t="s">
        <v>1253</v>
      </c>
      <c r="E84" s="28" t="s">
        <v>540</v>
      </c>
      <c r="F84" s="85">
        <v>148178</v>
      </c>
      <c r="G84" s="29">
        <v>262.39999999999998</v>
      </c>
      <c r="H84" s="29" t="s">
        <v>816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44832</v>
      </c>
      <c r="B85" s="29" t="s">
        <v>1163</v>
      </c>
      <c r="C85" s="28" t="s">
        <v>1164</v>
      </c>
      <c r="D85" s="28" t="s">
        <v>1254</v>
      </c>
      <c r="E85" s="28" t="s">
        <v>540</v>
      </c>
      <c r="F85" s="85">
        <v>93914</v>
      </c>
      <c r="G85" s="29">
        <v>272.89</v>
      </c>
      <c r="H85" s="29" t="s">
        <v>816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44832</v>
      </c>
      <c r="B86" s="29" t="s">
        <v>1163</v>
      </c>
      <c r="C86" s="28" t="s">
        <v>1164</v>
      </c>
      <c r="D86" s="28" t="s">
        <v>868</v>
      </c>
      <c r="E86" s="28" t="s">
        <v>540</v>
      </c>
      <c r="F86" s="85">
        <v>497582</v>
      </c>
      <c r="G86" s="29">
        <v>273.68</v>
      </c>
      <c r="H86" s="29" t="s">
        <v>816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44832</v>
      </c>
      <c r="B87" s="29" t="s">
        <v>1163</v>
      </c>
      <c r="C87" s="28" t="s">
        <v>1164</v>
      </c>
      <c r="D87" s="28" t="s">
        <v>1165</v>
      </c>
      <c r="E87" s="28" t="s">
        <v>540</v>
      </c>
      <c r="F87" s="85">
        <v>172488</v>
      </c>
      <c r="G87" s="29">
        <v>274.33999999999997</v>
      </c>
      <c r="H87" s="29" t="s">
        <v>816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44832</v>
      </c>
      <c r="B88" s="29" t="s">
        <v>1255</v>
      </c>
      <c r="C88" s="28" t="s">
        <v>1256</v>
      </c>
      <c r="D88" s="28" t="s">
        <v>1257</v>
      </c>
      <c r="E88" s="28" t="s">
        <v>540</v>
      </c>
      <c r="F88" s="85">
        <v>96000</v>
      </c>
      <c r="G88" s="29">
        <v>20</v>
      </c>
      <c r="H88" s="29" t="s">
        <v>816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44832</v>
      </c>
      <c r="B89" s="29" t="s">
        <v>1255</v>
      </c>
      <c r="C89" s="28" t="s">
        <v>1256</v>
      </c>
      <c r="D89" s="28" t="s">
        <v>1258</v>
      </c>
      <c r="E89" s="28" t="s">
        <v>540</v>
      </c>
      <c r="F89" s="85">
        <v>168000</v>
      </c>
      <c r="G89" s="29">
        <v>20</v>
      </c>
      <c r="H89" s="29" t="s">
        <v>816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44832</v>
      </c>
      <c r="B90" s="29" t="s">
        <v>1255</v>
      </c>
      <c r="C90" s="28" t="s">
        <v>1256</v>
      </c>
      <c r="D90" s="28" t="s">
        <v>1259</v>
      </c>
      <c r="E90" s="28" t="s">
        <v>540</v>
      </c>
      <c r="F90" s="85">
        <v>96000</v>
      </c>
      <c r="G90" s="29">
        <v>20</v>
      </c>
      <c r="H90" s="29" t="s">
        <v>816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44832</v>
      </c>
      <c r="B91" s="29" t="s">
        <v>1255</v>
      </c>
      <c r="C91" s="28" t="s">
        <v>1256</v>
      </c>
      <c r="D91" s="28" t="s">
        <v>1260</v>
      </c>
      <c r="E91" s="28" t="s">
        <v>540</v>
      </c>
      <c r="F91" s="85">
        <v>54000</v>
      </c>
      <c r="G91" s="29">
        <v>20</v>
      </c>
      <c r="H91" s="29" t="s">
        <v>816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44832</v>
      </c>
      <c r="B92" s="29" t="s">
        <v>1255</v>
      </c>
      <c r="C92" s="28" t="s">
        <v>1256</v>
      </c>
      <c r="D92" s="28" t="s">
        <v>1261</v>
      </c>
      <c r="E92" s="28" t="s">
        <v>540</v>
      </c>
      <c r="F92" s="85">
        <v>108000</v>
      </c>
      <c r="G92" s="29">
        <v>21</v>
      </c>
      <c r="H92" s="29" t="s">
        <v>816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44832</v>
      </c>
      <c r="B93" s="29" t="s">
        <v>1262</v>
      </c>
      <c r="C93" s="28" t="s">
        <v>1263</v>
      </c>
      <c r="D93" s="28" t="s">
        <v>1264</v>
      </c>
      <c r="E93" s="28" t="s">
        <v>540</v>
      </c>
      <c r="F93" s="85">
        <v>142000</v>
      </c>
      <c r="G93" s="29">
        <v>662</v>
      </c>
      <c r="H93" s="29" t="s">
        <v>816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44832</v>
      </c>
      <c r="B94" s="29" t="s">
        <v>1265</v>
      </c>
      <c r="C94" s="28" t="s">
        <v>1266</v>
      </c>
      <c r="D94" s="28" t="s">
        <v>1267</v>
      </c>
      <c r="E94" s="28" t="s">
        <v>540</v>
      </c>
      <c r="F94" s="85">
        <v>300000</v>
      </c>
      <c r="G94" s="29">
        <v>14.89</v>
      </c>
      <c r="H94" s="29" t="s">
        <v>816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44832</v>
      </c>
      <c r="B95" s="29" t="s">
        <v>1268</v>
      </c>
      <c r="C95" s="28" t="s">
        <v>1269</v>
      </c>
      <c r="D95" s="28" t="s">
        <v>1270</v>
      </c>
      <c r="E95" s="28" t="s">
        <v>540</v>
      </c>
      <c r="F95" s="85">
        <v>110000</v>
      </c>
      <c r="G95" s="29">
        <v>382.62</v>
      </c>
      <c r="H95" s="29" t="s">
        <v>816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44832</v>
      </c>
      <c r="B96" s="29" t="s">
        <v>1268</v>
      </c>
      <c r="C96" s="28" t="s">
        <v>1269</v>
      </c>
      <c r="D96" s="28" t="s">
        <v>1271</v>
      </c>
      <c r="E96" s="28" t="s">
        <v>540</v>
      </c>
      <c r="F96" s="85">
        <v>60000</v>
      </c>
      <c r="G96" s="29">
        <v>382</v>
      </c>
      <c r="H96" s="29" t="s">
        <v>816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44832</v>
      </c>
      <c r="B97" s="29" t="s">
        <v>711</v>
      </c>
      <c r="C97" s="28" t="s">
        <v>1272</v>
      </c>
      <c r="D97" s="28" t="s">
        <v>1273</v>
      </c>
      <c r="E97" s="28" t="s">
        <v>540</v>
      </c>
      <c r="F97" s="85">
        <v>1110000</v>
      </c>
      <c r="G97" s="29">
        <v>140.41</v>
      </c>
      <c r="H97" s="29" t="s">
        <v>816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44832</v>
      </c>
      <c r="B98" s="29" t="s">
        <v>1236</v>
      </c>
      <c r="C98" s="28" t="s">
        <v>1237</v>
      </c>
      <c r="D98" s="28" t="s">
        <v>1274</v>
      </c>
      <c r="E98" s="28" t="s">
        <v>541</v>
      </c>
      <c r="F98" s="85">
        <v>78907</v>
      </c>
      <c r="G98" s="29">
        <v>62.7</v>
      </c>
      <c r="H98" s="29" t="s">
        <v>816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44832</v>
      </c>
      <c r="B99" s="29" t="s">
        <v>1239</v>
      </c>
      <c r="C99" s="28" t="s">
        <v>1240</v>
      </c>
      <c r="D99" s="28" t="s">
        <v>1275</v>
      </c>
      <c r="E99" s="28" t="s">
        <v>541</v>
      </c>
      <c r="F99" s="85">
        <v>72000</v>
      </c>
      <c r="G99" s="29">
        <v>19</v>
      </c>
      <c r="H99" s="29" t="s">
        <v>816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44832</v>
      </c>
      <c r="B100" s="29" t="s">
        <v>1239</v>
      </c>
      <c r="C100" s="28" t="s">
        <v>1240</v>
      </c>
      <c r="D100" s="28" t="s">
        <v>866</v>
      </c>
      <c r="E100" s="28" t="s">
        <v>541</v>
      </c>
      <c r="F100" s="85">
        <v>96000</v>
      </c>
      <c r="G100" s="29">
        <v>20.350000000000001</v>
      </c>
      <c r="H100" s="29" t="s">
        <v>816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44832</v>
      </c>
      <c r="B101" s="29" t="s">
        <v>1161</v>
      </c>
      <c r="C101" s="28" t="s">
        <v>1162</v>
      </c>
      <c r="D101" s="28" t="s">
        <v>1276</v>
      </c>
      <c r="E101" s="28" t="s">
        <v>541</v>
      </c>
      <c r="F101" s="85">
        <v>18000</v>
      </c>
      <c r="G101" s="29">
        <v>72.2</v>
      </c>
      <c r="H101" s="29" t="s">
        <v>816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44832</v>
      </c>
      <c r="B102" s="29" t="s">
        <v>321</v>
      </c>
      <c r="C102" s="28" t="s">
        <v>1243</v>
      </c>
      <c r="D102" s="28" t="s">
        <v>868</v>
      </c>
      <c r="E102" s="28" t="s">
        <v>541</v>
      </c>
      <c r="F102" s="85">
        <v>743449</v>
      </c>
      <c r="G102" s="29">
        <v>472.2</v>
      </c>
      <c r="H102" s="29" t="s">
        <v>816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44832</v>
      </c>
      <c r="B103" s="29" t="s">
        <v>321</v>
      </c>
      <c r="C103" s="28" t="s">
        <v>1243</v>
      </c>
      <c r="D103" s="28" t="s">
        <v>1277</v>
      </c>
      <c r="E103" s="28" t="s">
        <v>541</v>
      </c>
      <c r="F103" s="85">
        <v>1000000</v>
      </c>
      <c r="G103" s="29">
        <v>469.62</v>
      </c>
      <c r="H103" s="29" t="s">
        <v>816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44832</v>
      </c>
      <c r="B104" s="29" t="s">
        <v>1135</v>
      </c>
      <c r="C104" s="28" t="s">
        <v>1136</v>
      </c>
      <c r="D104" s="28" t="s">
        <v>868</v>
      </c>
      <c r="E104" s="28" t="s">
        <v>541</v>
      </c>
      <c r="F104" s="85">
        <v>493136</v>
      </c>
      <c r="G104" s="29">
        <v>455.31</v>
      </c>
      <c r="H104" s="29" t="s">
        <v>816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44832</v>
      </c>
      <c r="B105" s="29" t="s">
        <v>1163</v>
      </c>
      <c r="C105" s="28" t="s">
        <v>1164</v>
      </c>
      <c r="D105" s="28" t="s">
        <v>868</v>
      </c>
      <c r="E105" s="28" t="s">
        <v>541</v>
      </c>
      <c r="F105" s="85">
        <v>497582</v>
      </c>
      <c r="G105" s="29">
        <v>272.92</v>
      </c>
      <c r="H105" s="29" t="s">
        <v>816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44832</v>
      </c>
      <c r="B106" s="29" t="s">
        <v>1163</v>
      </c>
      <c r="C106" s="28" t="s">
        <v>1164</v>
      </c>
      <c r="D106" s="28" t="s">
        <v>1137</v>
      </c>
      <c r="E106" s="28" t="s">
        <v>541</v>
      </c>
      <c r="F106" s="85">
        <v>230482</v>
      </c>
      <c r="G106" s="29">
        <v>278.24</v>
      </c>
      <c r="H106" s="29" t="s">
        <v>816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44832</v>
      </c>
      <c r="B107" s="29" t="s">
        <v>1163</v>
      </c>
      <c r="C107" s="28" t="s">
        <v>1164</v>
      </c>
      <c r="D107" s="28" t="s">
        <v>1165</v>
      </c>
      <c r="E107" s="28" t="s">
        <v>541</v>
      </c>
      <c r="F107" s="85">
        <v>183422</v>
      </c>
      <c r="G107" s="29">
        <v>274.74</v>
      </c>
      <c r="H107" s="29" t="s">
        <v>816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44832</v>
      </c>
      <c r="B108" s="29" t="s">
        <v>1163</v>
      </c>
      <c r="C108" s="28" t="s">
        <v>1164</v>
      </c>
      <c r="D108" s="28" t="s">
        <v>1254</v>
      </c>
      <c r="E108" s="28" t="s">
        <v>541</v>
      </c>
      <c r="F108" s="85">
        <v>117031</v>
      </c>
      <c r="G108" s="29">
        <v>273.48</v>
      </c>
      <c r="H108" s="29" t="s">
        <v>816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44832</v>
      </c>
      <c r="B109" s="29" t="s">
        <v>1163</v>
      </c>
      <c r="C109" s="28" t="s">
        <v>1164</v>
      </c>
      <c r="D109" s="28" t="s">
        <v>1030</v>
      </c>
      <c r="E109" s="28" t="s">
        <v>541</v>
      </c>
      <c r="F109" s="85">
        <v>264484</v>
      </c>
      <c r="G109" s="29">
        <v>276.29000000000002</v>
      </c>
      <c r="H109" s="29" t="s">
        <v>816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44832</v>
      </c>
      <c r="B110" s="29" t="s">
        <v>1163</v>
      </c>
      <c r="C110" s="28" t="s">
        <v>1164</v>
      </c>
      <c r="D110" s="28" t="s">
        <v>1134</v>
      </c>
      <c r="E110" s="28" t="s">
        <v>541</v>
      </c>
      <c r="F110" s="85">
        <v>250948</v>
      </c>
      <c r="G110" s="29">
        <v>276.22000000000003</v>
      </c>
      <c r="H110" s="29" t="s">
        <v>816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44832</v>
      </c>
      <c r="B111" s="29" t="s">
        <v>1255</v>
      </c>
      <c r="C111" s="28" t="s">
        <v>1256</v>
      </c>
      <c r="D111" s="28" t="s">
        <v>1278</v>
      </c>
      <c r="E111" s="28" t="s">
        <v>541</v>
      </c>
      <c r="F111" s="85">
        <v>36000</v>
      </c>
      <c r="G111" s="29">
        <v>20</v>
      </c>
      <c r="H111" s="29" t="s">
        <v>816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44832</v>
      </c>
      <c r="B112" s="29" t="s">
        <v>1279</v>
      </c>
      <c r="C112" s="28" t="s">
        <v>1280</v>
      </c>
      <c r="D112" s="28" t="s">
        <v>1281</v>
      </c>
      <c r="E112" s="28" t="s">
        <v>541</v>
      </c>
      <c r="F112" s="85">
        <v>125924</v>
      </c>
      <c r="G112" s="29">
        <v>27.27</v>
      </c>
      <c r="H112" s="29" t="s">
        <v>816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44832</v>
      </c>
      <c r="B113" s="29" t="s">
        <v>1265</v>
      </c>
      <c r="C113" s="28" t="s">
        <v>1266</v>
      </c>
      <c r="D113" s="28" t="s">
        <v>1267</v>
      </c>
      <c r="E113" s="28" t="s">
        <v>541</v>
      </c>
      <c r="F113" s="85">
        <v>126932</v>
      </c>
      <c r="G113" s="29">
        <v>15.31</v>
      </c>
      <c r="H113" s="29" t="s">
        <v>816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44832</v>
      </c>
      <c r="B114" s="29" t="s">
        <v>1268</v>
      </c>
      <c r="C114" s="28" t="s">
        <v>1269</v>
      </c>
      <c r="D114" s="28" t="s">
        <v>1264</v>
      </c>
      <c r="E114" s="28" t="s">
        <v>541</v>
      </c>
      <c r="F114" s="85">
        <v>180000</v>
      </c>
      <c r="G114" s="29">
        <v>382</v>
      </c>
      <c r="H114" s="29" t="s">
        <v>816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44832</v>
      </c>
      <c r="B115" s="29" t="s">
        <v>1268</v>
      </c>
      <c r="C115" s="28" t="s">
        <v>1269</v>
      </c>
      <c r="D115" s="28" t="s">
        <v>1270</v>
      </c>
      <c r="E115" s="28" t="s">
        <v>541</v>
      </c>
      <c r="F115" s="85">
        <v>12500</v>
      </c>
      <c r="G115" s="29">
        <v>387</v>
      </c>
      <c r="H115" s="29" t="s">
        <v>816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44832</v>
      </c>
      <c r="B116" s="29" t="s">
        <v>711</v>
      </c>
      <c r="C116" s="28" t="s">
        <v>1272</v>
      </c>
      <c r="D116" s="28" t="s">
        <v>1282</v>
      </c>
      <c r="E116" s="28" t="s">
        <v>541</v>
      </c>
      <c r="F116" s="85">
        <v>1110000</v>
      </c>
      <c r="G116" s="29">
        <v>140.41</v>
      </c>
      <c r="H116" s="29" t="s">
        <v>816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44832</v>
      </c>
      <c r="B117" s="29" t="s">
        <v>1283</v>
      </c>
      <c r="C117" s="28" t="s">
        <v>1284</v>
      </c>
      <c r="D117" s="28" t="s">
        <v>1285</v>
      </c>
      <c r="E117" s="28" t="s">
        <v>541</v>
      </c>
      <c r="F117" s="85">
        <v>200000</v>
      </c>
      <c r="G117" s="29">
        <v>30.79</v>
      </c>
      <c r="H117" s="29" t="s">
        <v>816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549"/>
  <sheetViews>
    <sheetView zoomScale="85" zoomScaleNormal="85" workbookViewId="0">
      <selection activeCell="F32" sqref="F32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81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899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44833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542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532</v>
      </c>
      <c r="C9" s="94"/>
      <c r="D9" s="95" t="s">
        <v>543</v>
      </c>
      <c r="E9" s="94" t="s">
        <v>544</v>
      </c>
      <c r="F9" s="94" t="s">
        <v>545</v>
      </c>
      <c r="G9" s="94" t="s">
        <v>546</v>
      </c>
      <c r="H9" s="94" t="s">
        <v>547</v>
      </c>
      <c r="I9" s="94" t="s">
        <v>548</v>
      </c>
      <c r="J9" s="93" t="s">
        <v>549</v>
      </c>
      <c r="K9" s="94" t="s">
        <v>550</v>
      </c>
      <c r="L9" s="96" t="s">
        <v>551</v>
      </c>
      <c r="M9" s="96" t="s">
        <v>552</v>
      </c>
      <c r="N9" s="94" t="s">
        <v>553</v>
      </c>
      <c r="O9" s="95" t="s">
        <v>554</v>
      </c>
      <c r="P9" s="94" t="s">
        <v>784</v>
      </c>
      <c r="Q9" s="1"/>
      <c r="R9" s="6"/>
      <c r="S9" s="1"/>
      <c r="T9" s="1"/>
      <c r="U9" s="1"/>
      <c r="V9" s="1"/>
      <c r="W9" s="1"/>
      <c r="X9" s="1"/>
    </row>
    <row r="10" spans="1:56" s="256" customFormat="1" ht="13.9" customHeight="1">
      <c r="A10" s="384">
        <v>1</v>
      </c>
      <c r="B10" s="425">
        <v>44785</v>
      </c>
      <c r="C10" s="437"/>
      <c r="D10" s="438" t="s">
        <v>69</v>
      </c>
      <c r="E10" s="439" t="s">
        <v>557</v>
      </c>
      <c r="F10" s="440">
        <v>1905</v>
      </c>
      <c r="G10" s="440">
        <v>1750</v>
      </c>
      <c r="H10" s="440">
        <f>(1845+1982.5)/2</f>
        <v>1913.75</v>
      </c>
      <c r="I10" s="441" t="s">
        <v>867</v>
      </c>
      <c r="J10" s="390" t="s">
        <v>1058</v>
      </c>
      <c r="K10" s="390">
        <f t="shared" ref="K10:K11" si="0">H10-F10</f>
        <v>8.75</v>
      </c>
      <c r="L10" s="391">
        <f t="shared" ref="L10:L11" si="1">(F10*-0.7)/100</f>
        <v>-13.335000000000001</v>
      </c>
      <c r="M10" s="392">
        <f t="shared" ref="M10:M11" si="2">(K10+L10)/F10</f>
        <v>-2.4068241469816279E-3</v>
      </c>
      <c r="N10" s="390" t="s">
        <v>676</v>
      </c>
      <c r="O10" s="393">
        <v>44823</v>
      </c>
      <c r="P10" s="390"/>
      <c r="Q10" s="217"/>
      <c r="R10" s="217" t="s">
        <v>556</v>
      </c>
      <c r="S10" s="217"/>
      <c r="T10" s="217"/>
      <c r="U10" s="217"/>
      <c r="V10" s="217"/>
      <c r="W10" s="217"/>
      <c r="X10" s="217"/>
      <c r="Y10" s="217"/>
      <c r="Z10" s="217"/>
      <c r="AA10" s="217"/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</row>
    <row r="11" spans="1:56" s="256" customFormat="1" ht="13.9" customHeight="1">
      <c r="A11" s="295">
        <v>2</v>
      </c>
      <c r="B11" s="294">
        <v>44792</v>
      </c>
      <c r="C11" s="380"/>
      <c r="D11" s="381" t="s">
        <v>259</v>
      </c>
      <c r="E11" s="382" t="s">
        <v>557</v>
      </c>
      <c r="F11" s="295">
        <v>246.5</v>
      </c>
      <c r="G11" s="295">
        <v>229</v>
      </c>
      <c r="H11" s="295">
        <v>261</v>
      </c>
      <c r="I11" s="383" t="s">
        <v>869</v>
      </c>
      <c r="J11" s="298" t="s">
        <v>990</v>
      </c>
      <c r="K11" s="404">
        <f t="shared" si="0"/>
        <v>14.5</v>
      </c>
      <c r="L11" s="405">
        <f t="shared" si="1"/>
        <v>-1.7254999999999998</v>
      </c>
      <c r="M11" s="406">
        <f t="shared" si="2"/>
        <v>5.1823529411764706E-2</v>
      </c>
      <c r="N11" s="407" t="s">
        <v>555</v>
      </c>
      <c r="O11" s="408">
        <v>44817</v>
      </c>
      <c r="P11" s="407"/>
      <c r="Q11" s="217"/>
      <c r="R11" s="217" t="s">
        <v>556</v>
      </c>
      <c r="S11" s="217"/>
      <c r="T11" s="217"/>
      <c r="U11" s="217"/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</row>
    <row r="12" spans="1:56" s="256" customFormat="1" ht="13.9" customHeight="1">
      <c r="A12" s="317">
        <v>3</v>
      </c>
      <c r="B12" s="375">
        <v>44795</v>
      </c>
      <c r="C12" s="376"/>
      <c r="D12" s="377" t="s">
        <v>519</v>
      </c>
      <c r="E12" s="378" t="s">
        <v>557</v>
      </c>
      <c r="F12" s="317">
        <v>327.5</v>
      </c>
      <c r="G12" s="317">
        <v>298</v>
      </c>
      <c r="H12" s="317">
        <v>353</v>
      </c>
      <c r="I12" s="379" t="s">
        <v>870</v>
      </c>
      <c r="J12" s="298" t="s">
        <v>1029</v>
      </c>
      <c r="K12" s="298">
        <f t="shared" ref="K12:K13" si="3">H12-F12</f>
        <v>25.5</v>
      </c>
      <c r="L12" s="367">
        <f t="shared" ref="L12:L13" si="4">(F12*-0.7)/100</f>
        <v>-2.2924999999999995</v>
      </c>
      <c r="M12" s="368">
        <f t="shared" ref="M12:M13" si="5">(K12+L12)/F12</f>
        <v>7.0862595419847324E-2</v>
      </c>
      <c r="N12" s="298" t="s">
        <v>555</v>
      </c>
      <c r="O12" s="369">
        <v>44818</v>
      </c>
      <c r="P12" s="298"/>
      <c r="Q12" s="217"/>
      <c r="R12" s="217" t="s">
        <v>556</v>
      </c>
      <c r="S12" s="217"/>
      <c r="T12" s="217"/>
      <c r="U12" s="217"/>
      <c r="V12" s="217"/>
      <c r="W12" s="217"/>
      <c r="X12" s="217"/>
      <c r="Y12" s="217"/>
      <c r="Z12" s="217"/>
      <c r="AA12" s="217"/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</row>
    <row r="13" spans="1:56" s="256" customFormat="1" ht="13.9" customHeight="1">
      <c r="A13" s="372">
        <v>4</v>
      </c>
      <c r="B13" s="451">
        <v>44795</v>
      </c>
      <c r="C13" s="442"/>
      <c r="D13" s="443" t="s">
        <v>871</v>
      </c>
      <c r="E13" s="444" t="s">
        <v>557</v>
      </c>
      <c r="F13" s="372">
        <v>2595</v>
      </c>
      <c r="G13" s="372">
        <v>2480</v>
      </c>
      <c r="H13" s="372">
        <v>2480</v>
      </c>
      <c r="I13" s="445" t="s">
        <v>872</v>
      </c>
      <c r="J13" s="446" t="s">
        <v>1105</v>
      </c>
      <c r="K13" s="322">
        <f t="shared" si="3"/>
        <v>-115</v>
      </c>
      <c r="L13" s="433">
        <f t="shared" si="4"/>
        <v>-18.164999999999999</v>
      </c>
      <c r="M13" s="434">
        <f t="shared" si="5"/>
        <v>-5.1315992292870906E-2</v>
      </c>
      <c r="N13" s="322" t="s">
        <v>567</v>
      </c>
      <c r="O13" s="435">
        <v>44827</v>
      </c>
      <c r="P13" s="322"/>
      <c r="Q13" s="217"/>
      <c r="R13" s="217" t="s">
        <v>556</v>
      </c>
      <c r="S13" s="217"/>
      <c r="T13" s="217"/>
      <c r="U13" s="217"/>
      <c r="V13" s="217"/>
      <c r="W13" s="217"/>
      <c r="X13" s="217"/>
      <c r="Y13" s="217"/>
      <c r="Z13" s="217"/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</row>
    <row r="14" spans="1:56" s="256" customFormat="1" ht="13.9" customHeight="1">
      <c r="A14" s="295">
        <v>5</v>
      </c>
      <c r="B14" s="294">
        <v>44796</v>
      </c>
      <c r="C14" s="380"/>
      <c r="D14" s="381" t="s">
        <v>129</v>
      </c>
      <c r="E14" s="382" t="s">
        <v>557</v>
      </c>
      <c r="F14" s="295">
        <v>405</v>
      </c>
      <c r="G14" s="295">
        <v>375</v>
      </c>
      <c r="H14" s="295">
        <v>428.5</v>
      </c>
      <c r="I14" s="383" t="s">
        <v>874</v>
      </c>
      <c r="J14" s="298" t="s">
        <v>915</v>
      </c>
      <c r="K14" s="298">
        <f t="shared" ref="K14:K15" si="6">H14-F14</f>
        <v>23.5</v>
      </c>
      <c r="L14" s="367">
        <f t="shared" ref="L14:L15" si="7">(F14*-0.7)/100</f>
        <v>-2.835</v>
      </c>
      <c r="M14" s="368">
        <f t="shared" ref="M14:M15" si="8">(K14+L14)/F14</f>
        <v>5.102469135802469E-2</v>
      </c>
      <c r="N14" s="298" t="s">
        <v>555</v>
      </c>
      <c r="O14" s="369">
        <v>44806</v>
      </c>
      <c r="P14" s="298"/>
      <c r="Q14" s="217"/>
      <c r="R14" s="217" t="s">
        <v>556</v>
      </c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</row>
    <row r="15" spans="1:56" s="256" customFormat="1" ht="13.9" customHeight="1">
      <c r="A15" s="317">
        <v>6</v>
      </c>
      <c r="B15" s="375">
        <v>44799</v>
      </c>
      <c r="C15" s="376"/>
      <c r="D15" s="377" t="s">
        <v>340</v>
      </c>
      <c r="E15" s="378" t="s">
        <v>557</v>
      </c>
      <c r="F15" s="317">
        <v>212</v>
      </c>
      <c r="G15" s="317">
        <v>199</v>
      </c>
      <c r="H15" s="317">
        <v>227</v>
      </c>
      <c r="I15" s="379" t="s">
        <v>900</v>
      </c>
      <c r="J15" s="298" t="s">
        <v>1043</v>
      </c>
      <c r="K15" s="298">
        <f t="shared" si="6"/>
        <v>15</v>
      </c>
      <c r="L15" s="367">
        <f t="shared" si="7"/>
        <v>-1.4839999999999998</v>
      </c>
      <c r="M15" s="368">
        <f t="shared" si="8"/>
        <v>6.3754716981132081E-2</v>
      </c>
      <c r="N15" s="298" t="s">
        <v>555</v>
      </c>
      <c r="O15" s="369">
        <v>44820</v>
      </c>
      <c r="P15" s="298"/>
      <c r="Q15" s="217"/>
      <c r="R15" s="217" t="s">
        <v>827</v>
      </c>
      <c r="S15" s="217"/>
      <c r="T15" s="217"/>
      <c r="U15" s="217"/>
      <c r="V15" s="217"/>
      <c r="W15" s="217"/>
      <c r="X15" s="217"/>
      <c r="Y15" s="217"/>
      <c r="Z15" s="217"/>
      <c r="AA15" s="217"/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</row>
    <row r="16" spans="1:56" s="256" customFormat="1" ht="13.9" customHeight="1">
      <c r="A16" s="317">
        <v>7</v>
      </c>
      <c r="B16" s="375">
        <v>44802</v>
      </c>
      <c r="C16" s="376"/>
      <c r="D16" s="377" t="s">
        <v>356</v>
      </c>
      <c r="E16" s="378" t="s">
        <v>557</v>
      </c>
      <c r="F16" s="317">
        <v>1650</v>
      </c>
      <c r="G16" s="317">
        <v>1540</v>
      </c>
      <c r="H16" s="317">
        <v>1775</v>
      </c>
      <c r="I16" s="379" t="s">
        <v>881</v>
      </c>
      <c r="J16" s="298" t="s">
        <v>918</v>
      </c>
      <c r="K16" s="298">
        <f t="shared" ref="K16" si="9">H16-F16</f>
        <v>125</v>
      </c>
      <c r="L16" s="367">
        <f t="shared" ref="L16" si="10">(F16*-0.7)/100</f>
        <v>-11.55</v>
      </c>
      <c r="M16" s="368">
        <f t="shared" ref="M16" si="11">(K16+L16)/F16</f>
        <v>6.8757575757575753E-2</v>
      </c>
      <c r="N16" s="298" t="s">
        <v>555</v>
      </c>
      <c r="O16" s="369">
        <v>44806</v>
      </c>
      <c r="P16" s="298"/>
      <c r="Q16" s="217"/>
      <c r="R16" s="217" t="s">
        <v>827</v>
      </c>
      <c r="S16" s="217"/>
      <c r="T16" s="217"/>
      <c r="U16" s="217"/>
      <c r="V16" s="217"/>
      <c r="W16" s="217"/>
      <c r="X16" s="217"/>
      <c r="Y16" s="217"/>
      <c r="Z16" s="217"/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</row>
    <row r="17" spans="1:56" s="256" customFormat="1" ht="13.9" customHeight="1">
      <c r="A17" s="384">
        <v>8</v>
      </c>
      <c r="B17" s="385">
        <v>44802</v>
      </c>
      <c r="C17" s="386"/>
      <c r="D17" s="387" t="s">
        <v>394</v>
      </c>
      <c r="E17" s="388" t="s">
        <v>557</v>
      </c>
      <c r="F17" s="384">
        <v>157</v>
      </c>
      <c r="G17" s="384">
        <v>149.5</v>
      </c>
      <c r="H17" s="384">
        <v>158.5</v>
      </c>
      <c r="I17" s="389" t="s">
        <v>882</v>
      </c>
      <c r="J17" s="390" t="s">
        <v>919</v>
      </c>
      <c r="K17" s="390">
        <f t="shared" ref="K17" si="12">H17-F17</f>
        <v>1.5</v>
      </c>
      <c r="L17" s="391">
        <f t="shared" ref="L17" si="13">(F17*-0.7)/100</f>
        <v>-1.099</v>
      </c>
      <c r="M17" s="392">
        <f t="shared" ref="M17" si="14">(K17+L17)/F17</f>
        <v>2.5541401273885354E-3</v>
      </c>
      <c r="N17" s="390" t="s">
        <v>676</v>
      </c>
      <c r="O17" s="393">
        <v>44809</v>
      </c>
      <c r="P17" s="390"/>
      <c r="Q17" s="217"/>
      <c r="R17" s="217" t="s">
        <v>556</v>
      </c>
      <c r="S17" s="217"/>
      <c r="T17" s="217"/>
      <c r="U17" s="217"/>
      <c r="V17" s="217"/>
      <c r="W17" s="217"/>
      <c r="X17" s="217"/>
      <c r="Y17" s="217"/>
      <c r="Z17" s="217"/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</row>
    <row r="18" spans="1:56" s="256" customFormat="1" ht="13.9" customHeight="1">
      <c r="A18" s="317">
        <v>9</v>
      </c>
      <c r="B18" s="294">
        <v>44809</v>
      </c>
      <c r="C18" s="376"/>
      <c r="D18" s="377" t="s">
        <v>50</v>
      </c>
      <c r="E18" s="378" t="s">
        <v>557</v>
      </c>
      <c r="F18" s="317">
        <v>514</v>
      </c>
      <c r="G18" s="317">
        <v>480</v>
      </c>
      <c r="H18" s="317">
        <v>545</v>
      </c>
      <c r="I18" s="379" t="s">
        <v>924</v>
      </c>
      <c r="J18" s="298" t="s">
        <v>977</v>
      </c>
      <c r="K18" s="298">
        <f t="shared" ref="K18" si="15">H18-F18</f>
        <v>31</v>
      </c>
      <c r="L18" s="367">
        <f>(F18*-0.07)/100</f>
        <v>-0.35980000000000006</v>
      </c>
      <c r="M18" s="368">
        <f t="shared" ref="M18" si="16">(K18+L18)/F18</f>
        <v>5.9611284046692609E-2</v>
      </c>
      <c r="N18" s="298" t="s">
        <v>555</v>
      </c>
      <c r="O18" s="369">
        <v>44816</v>
      </c>
      <c r="P18" s="298"/>
      <c r="Q18" s="217"/>
      <c r="R18" s="217" t="s">
        <v>827</v>
      </c>
      <c r="S18" s="217"/>
      <c r="T18" s="217"/>
      <c r="U18" s="217"/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</row>
    <row r="19" spans="1:56" s="256" customFormat="1" ht="13.9" customHeight="1">
      <c r="A19" s="331">
        <v>10</v>
      </c>
      <c r="B19" s="332">
        <v>44810</v>
      </c>
      <c r="C19" s="313"/>
      <c r="D19" s="314" t="s">
        <v>88</v>
      </c>
      <c r="E19" s="315" t="s">
        <v>557</v>
      </c>
      <c r="F19" s="331" t="s">
        <v>936</v>
      </c>
      <c r="G19" s="331">
        <v>1535</v>
      </c>
      <c r="H19" s="331"/>
      <c r="I19" s="316" t="s">
        <v>937</v>
      </c>
      <c r="J19" s="343" t="s">
        <v>558</v>
      </c>
      <c r="K19" s="343"/>
      <c r="L19" s="307"/>
      <c r="M19" s="308"/>
      <c r="N19" s="343"/>
      <c r="O19" s="309"/>
      <c r="P19" s="343"/>
      <c r="Q19" s="217"/>
      <c r="R19" s="217" t="s">
        <v>556</v>
      </c>
      <c r="S19" s="217"/>
      <c r="T19" s="217"/>
      <c r="U19" s="217"/>
      <c r="V19" s="217"/>
      <c r="W19" s="217"/>
      <c r="X19" s="217"/>
      <c r="Y19" s="217"/>
      <c r="Z19" s="217"/>
      <c r="AA19" s="217"/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</row>
    <row r="20" spans="1:56" s="256" customFormat="1" ht="13.9" customHeight="1">
      <c r="A20" s="317">
        <v>11</v>
      </c>
      <c r="B20" s="294">
        <v>44811</v>
      </c>
      <c r="C20" s="376"/>
      <c r="D20" s="377" t="s">
        <v>146</v>
      </c>
      <c r="E20" s="378" t="s">
        <v>557</v>
      </c>
      <c r="F20" s="317">
        <v>4415</v>
      </c>
      <c r="G20" s="317">
        <v>4140</v>
      </c>
      <c r="H20" s="317">
        <v>4677.5</v>
      </c>
      <c r="I20" s="379" t="s">
        <v>951</v>
      </c>
      <c r="J20" s="298" t="s">
        <v>963</v>
      </c>
      <c r="K20" s="298">
        <f t="shared" ref="K20:K21" si="17">H20-F20</f>
        <v>262.5</v>
      </c>
      <c r="L20" s="367">
        <f t="shared" ref="L20:L21" si="18">(F20*-0.7)/100</f>
        <v>-30.905000000000001</v>
      </c>
      <c r="M20" s="368">
        <f t="shared" ref="M20:M21" si="19">(K20+L20)/F20</f>
        <v>5.2456398640996604E-2</v>
      </c>
      <c r="N20" s="298" t="s">
        <v>555</v>
      </c>
      <c r="O20" s="369">
        <v>44813</v>
      </c>
      <c r="P20" s="298"/>
      <c r="Q20" s="217"/>
      <c r="R20" s="217" t="s">
        <v>556</v>
      </c>
      <c r="S20" s="217"/>
      <c r="T20" s="217"/>
      <c r="U20" s="217"/>
      <c r="V20" s="217"/>
      <c r="W20" s="217"/>
      <c r="X20" s="217"/>
      <c r="Y20" s="217"/>
      <c r="Z20" s="217"/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</row>
    <row r="21" spans="1:56" s="256" customFormat="1" ht="13.9" customHeight="1">
      <c r="A21" s="430">
        <v>12</v>
      </c>
      <c r="B21" s="362">
        <v>44812</v>
      </c>
      <c r="C21" s="442"/>
      <c r="D21" s="443" t="s">
        <v>347</v>
      </c>
      <c r="E21" s="444" t="s">
        <v>557</v>
      </c>
      <c r="F21" s="372">
        <v>71</v>
      </c>
      <c r="G21" s="372">
        <v>65</v>
      </c>
      <c r="H21" s="372">
        <v>65</v>
      </c>
      <c r="I21" s="445" t="s">
        <v>961</v>
      </c>
      <c r="J21" s="322" t="s">
        <v>1116</v>
      </c>
      <c r="K21" s="322">
        <f t="shared" si="17"/>
        <v>-6</v>
      </c>
      <c r="L21" s="433">
        <f t="shared" si="18"/>
        <v>-0.49699999999999994</v>
      </c>
      <c r="M21" s="434">
        <f t="shared" si="19"/>
        <v>-9.1507042253521131E-2</v>
      </c>
      <c r="N21" s="322" t="s">
        <v>567</v>
      </c>
      <c r="O21" s="435">
        <v>44830</v>
      </c>
      <c r="P21" s="322"/>
      <c r="Q21" s="217"/>
      <c r="R21" s="217" t="s">
        <v>556</v>
      </c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</row>
    <row r="22" spans="1:56" s="256" customFormat="1" ht="13.9" customHeight="1">
      <c r="A22" s="402">
        <v>13</v>
      </c>
      <c r="B22" s="403">
        <v>44816</v>
      </c>
      <c r="C22" s="350"/>
      <c r="D22" s="351" t="s">
        <v>356</v>
      </c>
      <c r="E22" s="352" t="s">
        <v>557</v>
      </c>
      <c r="F22" s="349">
        <v>1915</v>
      </c>
      <c r="G22" s="349">
        <v>1800</v>
      </c>
      <c r="H22" s="349">
        <v>1995</v>
      </c>
      <c r="I22" s="353" t="s">
        <v>966</v>
      </c>
      <c r="J22" s="345" t="s">
        <v>1004</v>
      </c>
      <c r="K22" s="345">
        <f t="shared" ref="K22" si="20">H22-F22</f>
        <v>80</v>
      </c>
      <c r="L22" s="346">
        <f t="shared" ref="L22" si="21">(F22*-0.7)/100</f>
        <v>-13.404999999999999</v>
      </c>
      <c r="M22" s="347">
        <f t="shared" ref="M22" si="22">(K22+L22)/F22</f>
        <v>3.4775456919060053E-2</v>
      </c>
      <c r="N22" s="345" t="s">
        <v>555</v>
      </c>
      <c r="O22" s="348">
        <v>44817</v>
      </c>
      <c r="P22" s="345"/>
      <c r="Q22" s="217"/>
      <c r="R22" s="217" t="s">
        <v>827</v>
      </c>
      <c r="S22" s="217"/>
      <c r="T22" s="217"/>
      <c r="U22" s="217"/>
      <c r="V22" s="217"/>
      <c r="W22" s="217"/>
      <c r="X22" s="217"/>
      <c r="Y22" s="217"/>
      <c r="Z22" s="217"/>
      <c r="AA22" s="217"/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</row>
    <row r="23" spans="1:56" s="256" customFormat="1" ht="13.9" customHeight="1">
      <c r="A23" s="430">
        <v>14</v>
      </c>
      <c r="B23" s="409">
        <v>44816</v>
      </c>
      <c r="C23" s="442"/>
      <c r="D23" s="443" t="s">
        <v>839</v>
      </c>
      <c r="E23" s="444" t="s">
        <v>557</v>
      </c>
      <c r="F23" s="372">
        <v>1415</v>
      </c>
      <c r="G23" s="372">
        <v>1325</v>
      </c>
      <c r="H23" s="372">
        <v>1325</v>
      </c>
      <c r="I23" s="445" t="s">
        <v>967</v>
      </c>
      <c r="J23" s="446" t="s">
        <v>1060</v>
      </c>
      <c r="K23" s="322">
        <f t="shared" ref="K23" si="23">H23-F23</f>
        <v>-90</v>
      </c>
      <c r="L23" s="433">
        <f t="shared" ref="L23" si="24">(F23*-0.7)/100</f>
        <v>-9.9049999999999994</v>
      </c>
      <c r="M23" s="434">
        <f t="shared" ref="M23" si="25">(K23+L23)/F23</f>
        <v>-7.0604240282685513E-2</v>
      </c>
      <c r="N23" s="322" t="s">
        <v>567</v>
      </c>
      <c r="O23" s="435">
        <v>44823</v>
      </c>
      <c r="P23" s="322"/>
      <c r="Q23" s="217"/>
      <c r="R23" s="217" t="s">
        <v>556</v>
      </c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</row>
    <row r="24" spans="1:56" s="256" customFormat="1" ht="13.9" customHeight="1">
      <c r="A24" s="395">
        <v>15</v>
      </c>
      <c r="B24" s="412">
        <v>44816</v>
      </c>
      <c r="C24" s="376"/>
      <c r="D24" s="377" t="s">
        <v>377</v>
      </c>
      <c r="E24" s="378" t="s">
        <v>557</v>
      </c>
      <c r="F24" s="317">
        <v>191.5</v>
      </c>
      <c r="G24" s="317">
        <v>183</v>
      </c>
      <c r="H24" s="317">
        <v>203.5</v>
      </c>
      <c r="I24" s="379" t="s">
        <v>968</v>
      </c>
      <c r="J24" s="298" t="s">
        <v>1087</v>
      </c>
      <c r="K24" s="298">
        <f t="shared" ref="K24" si="26">H24-F24</f>
        <v>12</v>
      </c>
      <c r="L24" s="367">
        <f t="shared" ref="L24" si="27">(F24*-0.7)/100</f>
        <v>-1.3404999999999998</v>
      </c>
      <c r="M24" s="368">
        <f t="shared" ref="M24" si="28">(K24+L24)/F24</f>
        <v>5.5663185378590073E-2</v>
      </c>
      <c r="N24" s="298" t="s">
        <v>555</v>
      </c>
      <c r="O24" s="369">
        <v>44824</v>
      </c>
      <c r="P24" s="298"/>
      <c r="Q24" s="217"/>
      <c r="R24" s="217" t="s">
        <v>827</v>
      </c>
      <c r="S24" s="217"/>
      <c r="T24" s="217"/>
      <c r="U24" s="217"/>
      <c r="V24" s="217"/>
      <c r="W24" s="217"/>
      <c r="X24" s="217"/>
      <c r="Y24" s="217"/>
      <c r="Z24" s="217"/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</row>
    <row r="25" spans="1:56" s="256" customFormat="1" ht="13.9" customHeight="1">
      <c r="A25" s="364">
        <v>16</v>
      </c>
      <c r="B25" s="371">
        <v>44819</v>
      </c>
      <c r="C25" s="380"/>
      <c r="D25" s="381" t="s">
        <v>519</v>
      </c>
      <c r="E25" s="382" t="s">
        <v>557</v>
      </c>
      <c r="F25" s="295">
        <v>342.5</v>
      </c>
      <c r="G25" s="295">
        <v>318</v>
      </c>
      <c r="H25" s="295">
        <v>362</v>
      </c>
      <c r="I25" s="383" t="s">
        <v>1042</v>
      </c>
      <c r="J25" s="298" t="s">
        <v>1059</v>
      </c>
      <c r="K25" s="298">
        <f t="shared" ref="K25:K26" si="29">H25-F25</f>
        <v>19.5</v>
      </c>
      <c r="L25" s="367">
        <f>(F25*-0.4)/100</f>
        <v>-1.37</v>
      </c>
      <c r="M25" s="368">
        <f t="shared" ref="M25:M26" si="30">(K25+L25)/F25</f>
        <v>5.2934306569343066E-2</v>
      </c>
      <c r="N25" s="298" t="s">
        <v>555</v>
      </c>
      <c r="O25" s="369">
        <v>44823</v>
      </c>
      <c r="P25" s="298"/>
      <c r="Q25" s="217"/>
      <c r="R25" s="217" t="s">
        <v>556</v>
      </c>
      <c r="S25" s="217"/>
      <c r="T25" s="217"/>
      <c r="U25" s="217"/>
      <c r="V25" s="217"/>
      <c r="W25" s="217"/>
      <c r="X25" s="217"/>
      <c r="Y25" s="217"/>
      <c r="Z25" s="217"/>
      <c r="AA25" s="217"/>
      <c r="AB25" s="217"/>
      <c r="AC25" s="217"/>
      <c r="AD25" s="217"/>
      <c r="AE25" s="217"/>
      <c r="AF25" s="217"/>
      <c r="AG25" s="217"/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</row>
    <row r="26" spans="1:56" s="256" customFormat="1" ht="13.9" customHeight="1">
      <c r="A26" s="430">
        <v>17</v>
      </c>
      <c r="B26" s="409">
        <v>44820</v>
      </c>
      <c r="C26" s="442"/>
      <c r="D26" s="443" t="s">
        <v>50</v>
      </c>
      <c r="E26" s="444" t="s">
        <v>557</v>
      </c>
      <c r="F26" s="372">
        <v>527.5</v>
      </c>
      <c r="G26" s="372">
        <v>495</v>
      </c>
      <c r="H26" s="372">
        <v>495</v>
      </c>
      <c r="I26" s="445" t="s">
        <v>1056</v>
      </c>
      <c r="J26" s="322" t="s">
        <v>1117</v>
      </c>
      <c r="K26" s="322">
        <f t="shared" si="29"/>
        <v>-32.5</v>
      </c>
      <c r="L26" s="433">
        <f t="shared" ref="L26" si="31">(F26*-0.7)/100</f>
        <v>-3.6924999999999999</v>
      </c>
      <c r="M26" s="434">
        <f t="shared" si="30"/>
        <v>-6.8611374407582942E-2</v>
      </c>
      <c r="N26" s="322" t="s">
        <v>567</v>
      </c>
      <c r="O26" s="435">
        <v>44830</v>
      </c>
      <c r="P26" s="322"/>
      <c r="Q26" s="217"/>
      <c r="R26" s="217" t="s">
        <v>556</v>
      </c>
      <c r="S26" s="217"/>
      <c r="T26" s="217"/>
      <c r="U26" s="217"/>
      <c r="V26" s="217"/>
      <c r="W26" s="217"/>
      <c r="X26" s="217"/>
      <c r="Y26" s="217"/>
      <c r="Z26" s="217"/>
      <c r="AA26" s="217"/>
      <c r="AB26" s="217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</row>
    <row r="27" spans="1:56" s="256" customFormat="1" ht="13.9" customHeight="1">
      <c r="A27" s="430">
        <v>18</v>
      </c>
      <c r="B27" s="409">
        <v>44820</v>
      </c>
      <c r="C27" s="442"/>
      <c r="D27" s="443" t="s">
        <v>43</v>
      </c>
      <c r="E27" s="444" t="s">
        <v>557</v>
      </c>
      <c r="F27" s="372">
        <v>2625</v>
      </c>
      <c r="G27" s="372">
        <v>2440</v>
      </c>
      <c r="H27" s="372">
        <f>(2740+2440)/2</f>
        <v>2590</v>
      </c>
      <c r="I27" s="445" t="s">
        <v>1057</v>
      </c>
      <c r="J27" s="322" t="s">
        <v>1116</v>
      </c>
      <c r="K27" s="322">
        <f t="shared" ref="K27" si="32">H27-F27</f>
        <v>-35</v>
      </c>
      <c r="L27" s="433">
        <f t="shared" ref="L27" si="33">(F27*-0.7)/100</f>
        <v>-18.374999999999996</v>
      </c>
      <c r="M27" s="434">
        <f t="shared" ref="M27" si="34">(K27+L27)/F27</f>
        <v>-2.0333333333333332E-2</v>
      </c>
      <c r="N27" s="322" t="s">
        <v>567</v>
      </c>
      <c r="O27" s="435">
        <v>44830</v>
      </c>
      <c r="P27" s="322"/>
      <c r="Q27" s="217"/>
      <c r="R27" s="217" t="s">
        <v>556</v>
      </c>
      <c r="S27" s="217"/>
      <c r="T27" s="217"/>
      <c r="U27" s="217"/>
      <c r="V27" s="217"/>
      <c r="W27" s="217"/>
      <c r="X27" s="217"/>
      <c r="Y27" s="217"/>
      <c r="Z27" s="217"/>
      <c r="AA27" s="217"/>
      <c r="AB27" s="217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</row>
    <row r="28" spans="1:56" s="256" customFormat="1" ht="13.9" customHeight="1">
      <c r="A28" s="430">
        <v>19</v>
      </c>
      <c r="B28" s="409">
        <v>44823</v>
      </c>
      <c r="C28" s="442"/>
      <c r="D28" s="443" t="s">
        <v>188</v>
      </c>
      <c r="E28" s="444" t="s">
        <v>557</v>
      </c>
      <c r="F28" s="372">
        <v>565</v>
      </c>
      <c r="G28" s="372">
        <v>539</v>
      </c>
      <c r="H28" s="372">
        <v>527</v>
      </c>
      <c r="I28" s="445" t="s">
        <v>1067</v>
      </c>
      <c r="J28" s="322" t="s">
        <v>1168</v>
      </c>
      <c r="K28" s="322">
        <f t="shared" ref="K28" si="35">H28-F28</f>
        <v>-38</v>
      </c>
      <c r="L28" s="433">
        <f t="shared" ref="L28" si="36">(F28*-0.7)/100</f>
        <v>-3.9550000000000001</v>
      </c>
      <c r="M28" s="434">
        <f t="shared" ref="M28" si="37">(K28+L28)/F28</f>
        <v>-7.4256637168141584E-2</v>
      </c>
      <c r="N28" s="322" t="s">
        <v>567</v>
      </c>
      <c r="O28" s="435">
        <v>44830</v>
      </c>
      <c r="P28" s="322"/>
      <c r="Q28" s="217"/>
      <c r="R28" s="217" t="s">
        <v>556</v>
      </c>
      <c r="S28" s="217"/>
      <c r="T28" s="217"/>
      <c r="U28" s="217"/>
      <c r="V28" s="217"/>
      <c r="W28" s="217"/>
      <c r="X28" s="217"/>
      <c r="Y28" s="217"/>
      <c r="Z28" s="217"/>
      <c r="AA28" s="217"/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</row>
    <row r="29" spans="1:56" s="256" customFormat="1" ht="13.9" customHeight="1">
      <c r="A29" s="301">
        <v>20</v>
      </c>
      <c r="B29" s="436">
        <v>44823</v>
      </c>
      <c r="C29" s="313"/>
      <c r="D29" s="314" t="s">
        <v>66</v>
      </c>
      <c r="E29" s="315" t="s">
        <v>557</v>
      </c>
      <c r="F29" s="331" t="s">
        <v>1068</v>
      </c>
      <c r="G29" s="331">
        <v>1780</v>
      </c>
      <c r="H29" s="331"/>
      <c r="I29" s="316" t="s">
        <v>867</v>
      </c>
      <c r="J29" s="343" t="s">
        <v>558</v>
      </c>
      <c r="K29" s="343"/>
      <c r="L29" s="307"/>
      <c r="M29" s="308"/>
      <c r="N29" s="343"/>
      <c r="O29" s="309"/>
      <c r="P29" s="343"/>
      <c r="Q29" s="217"/>
      <c r="R29" s="217" t="s">
        <v>556</v>
      </c>
      <c r="S29" s="217"/>
      <c r="T29" s="217"/>
      <c r="U29" s="217"/>
      <c r="V29" s="217"/>
      <c r="W29" s="217"/>
      <c r="X29" s="217"/>
      <c r="Y29" s="217"/>
      <c r="Z29" s="217"/>
      <c r="AA29" s="217"/>
      <c r="AB29" s="217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</row>
    <row r="30" spans="1:56" s="256" customFormat="1" ht="13.9" customHeight="1">
      <c r="A30" s="301">
        <v>21</v>
      </c>
      <c r="B30" s="447">
        <v>44824</v>
      </c>
      <c r="C30" s="313"/>
      <c r="D30" s="314" t="s">
        <v>158</v>
      </c>
      <c r="E30" s="315" t="s">
        <v>557</v>
      </c>
      <c r="F30" s="331" t="s">
        <v>1082</v>
      </c>
      <c r="G30" s="331">
        <v>2940</v>
      </c>
      <c r="H30" s="331"/>
      <c r="I30" s="316" t="s">
        <v>1083</v>
      </c>
      <c r="J30" s="343" t="s">
        <v>558</v>
      </c>
      <c r="K30" s="343"/>
      <c r="L30" s="307"/>
      <c r="M30" s="308"/>
      <c r="N30" s="343"/>
      <c r="O30" s="309"/>
      <c r="P30" s="343"/>
      <c r="Q30" s="217"/>
      <c r="R30" s="217" t="s">
        <v>556</v>
      </c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</row>
    <row r="31" spans="1:56" s="256" customFormat="1" ht="13.9" customHeight="1">
      <c r="A31" s="430">
        <v>22</v>
      </c>
      <c r="B31" s="409">
        <v>44824</v>
      </c>
      <c r="C31" s="442"/>
      <c r="D31" s="443" t="s">
        <v>340</v>
      </c>
      <c r="E31" s="444" t="s">
        <v>557</v>
      </c>
      <c r="F31" s="372">
        <v>213</v>
      </c>
      <c r="G31" s="372">
        <v>199</v>
      </c>
      <c r="H31" s="372">
        <v>198</v>
      </c>
      <c r="I31" s="445" t="s">
        <v>1084</v>
      </c>
      <c r="J31" s="322" t="s">
        <v>1167</v>
      </c>
      <c r="K31" s="322">
        <f t="shared" ref="K31" si="38">H31-F31</f>
        <v>-15</v>
      </c>
      <c r="L31" s="433">
        <f t="shared" ref="L31" si="39">(F31*-0.7)/100</f>
        <v>-1.4909999999999999</v>
      </c>
      <c r="M31" s="434">
        <f t="shared" ref="M31" si="40">(K31+L31)/F31</f>
        <v>-7.7422535211267601E-2</v>
      </c>
      <c r="N31" s="322" t="s">
        <v>567</v>
      </c>
      <c r="O31" s="435">
        <v>44831</v>
      </c>
      <c r="P31" s="322"/>
      <c r="Q31" s="217"/>
      <c r="R31" s="217" t="s">
        <v>556</v>
      </c>
      <c r="S31" s="217"/>
      <c r="T31" s="217"/>
      <c r="U31" s="217"/>
      <c r="V31" s="217"/>
      <c r="W31" s="217"/>
      <c r="X31" s="217"/>
      <c r="Y31" s="217"/>
      <c r="Z31" s="217"/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</row>
    <row r="32" spans="1:56" s="256" customFormat="1" ht="13.9" customHeight="1">
      <c r="A32" s="301">
        <v>23</v>
      </c>
      <c r="B32" s="449">
        <v>44830</v>
      </c>
      <c r="C32" s="313"/>
      <c r="D32" s="314" t="s">
        <v>177</v>
      </c>
      <c r="E32" s="315" t="s">
        <v>557</v>
      </c>
      <c r="F32" s="331" t="s">
        <v>1125</v>
      </c>
      <c r="G32" s="331">
        <v>2740</v>
      </c>
      <c r="H32" s="331"/>
      <c r="I32" s="316" t="s">
        <v>1126</v>
      </c>
      <c r="J32" s="343" t="s">
        <v>558</v>
      </c>
      <c r="K32" s="343"/>
      <c r="L32" s="307"/>
      <c r="M32" s="308"/>
      <c r="N32" s="343"/>
      <c r="O32" s="309"/>
      <c r="P32" s="343"/>
      <c r="Q32" s="217"/>
      <c r="R32" s="217" t="s">
        <v>556</v>
      </c>
      <c r="S32" s="217"/>
      <c r="T32" s="217"/>
      <c r="U32" s="217"/>
      <c r="V32" s="217"/>
      <c r="W32" s="217"/>
      <c r="X32" s="217"/>
      <c r="Y32" s="217"/>
      <c r="Z32" s="217"/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</row>
    <row r="33" spans="1:56" s="256" customFormat="1" ht="13.9" customHeight="1">
      <c r="A33" s="301">
        <v>24</v>
      </c>
      <c r="B33" s="453">
        <v>44830</v>
      </c>
      <c r="C33" s="313"/>
      <c r="D33" s="314" t="s">
        <v>464</v>
      </c>
      <c r="E33" s="315" t="s">
        <v>557</v>
      </c>
      <c r="F33" s="331" t="s">
        <v>1127</v>
      </c>
      <c r="G33" s="331">
        <v>129</v>
      </c>
      <c r="H33" s="331"/>
      <c r="I33" s="316" t="s">
        <v>1128</v>
      </c>
      <c r="J33" s="343" t="s">
        <v>558</v>
      </c>
      <c r="K33" s="343"/>
      <c r="L33" s="307"/>
      <c r="M33" s="308"/>
      <c r="N33" s="343"/>
      <c r="O33" s="309"/>
      <c r="P33" s="343"/>
      <c r="Q33" s="217"/>
      <c r="R33" s="217" t="s">
        <v>556</v>
      </c>
      <c r="S33" s="217"/>
      <c r="T33" s="217"/>
      <c r="U33" s="217"/>
      <c r="V33" s="217"/>
      <c r="W33" s="217"/>
      <c r="X33" s="217"/>
      <c r="Y33" s="217"/>
      <c r="Z33" s="217"/>
      <c r="AA33" s="217"/>
      <c r="AB33" s="217"/>
      <c r="AC33" s="217"/>
      <c r="AD33" s="217"/>
      <c r="AE33" s="217"/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</row>
    <row r="34" spans="1:56" s="256" customFormat="1" ht="13.9" customHeight="1">
      <c r="A34" s="402">
        <v>25</v>
      </c>
      <c r="B34" s="403">
        <v>44831</v>
      </c>
      <c r="C34" s="350"/>
      <c r="D34" s="351" t="s">
        <v>129</v>
      </c>
      <c r="E34" s="352" t="s">
        <v>557</v>
      </c>
      <c r="F34" s="349">
        <v>406</v>
      </c>
      <c r="G34" s="349">
        <v>379</v>
      </c>
      <c r="H34" s="349">
        <v>421</v>
      </c>
      <c r="I34" s="353" t="s">
        <v>874</v>
      </c>
      <c r="J34" s="345" t="s">
        <v>1149</v>
      </c>
      <c r="K34" s="345">
        <f t="shared" ref="K34" si="41">H34-F34</f>
        <v>15</v>
      </c>
      <c r="L34" s="346">
        <f>(F34*-0.07)/100</f>
        <v>-0.28420000000000001</v>
      </c>
      <c r="M34" s="347">
        <f t="shared" ref="M34" si="42">(K34+L34)/F34</f>
        <v>3.6245812807881771E-2</v>
      </c>
      <c r="N34" s="345" t="s">
        <v>555</v>
      </c>
      <c r="O34" s="348">
        <v>44831</v>
      </c>
      <c r="P34" s="345"/>
      <c r="Q34" s="217"/>
      <c r="R34" s="217"/>
      <c r="S34" s="217"/>
      <c r="T34" s="217"/>
      <c r="U34" s="217"/>
      <c r="V34" s="217"/>
      <c r="W34" s="217"/>
      <c r="X34" s="217"/>
      <c r="Y34" s="21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</row>
    <row r="35" spans="1:56" s="256" customFormat="1" ht="13.9" customHeight="1">
      <c r="A35" s="301"/>
      <c r="B35" s="459"/>
      <c r="C35" s="313"/>
      <c r="D35" s="314"/>
      <c r="E35" s="315"/>
      <c r="F35" s="331"/>
      <c r="G35" s="331"/>
      <c r="H35" s="331"/>
      <c r="I35" s="316"/>
      <c r="J35" s="343"/>
      <c r="K35" s="343"/>
      <c r="L35" s="307"/>
      <c r="M35" s="308"/>
      <c r="N35" s="343"/>
      <c r="O35" s="309"/>
      <c r="P35" s="343"/>
      <c r="Q35" s="217"/>
      <c r="R35" s="217"/>
      <c r="S35" s="217"/>
      <c r="T35" s="217"/>
      <c r="U35" s="217"/>
      <c r="V35" s="217"/>
      <c r="W35" s="217"/>
      <c r="X35" s="217"/>
      <c r="Y35" s="217"/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</row>
    <row r="36" spans="1:56" ht="13.9" customHeight="1">
      <c r="A36" s="305"/>
      <c r="B36" s="302"/>
      <c r="C36" s="313"/>
      <c r="D36" s="314"/>
      <c r="E36" s="315"/>
      <c r="F36" s="305"/>
      <c r="G36" s="305"/>
      <c r="H36" s="305"/>
      <c r="I36" s="316"/>
      <c r="J36" s="306"/>
      <c r="K36" s="306"/>
      <c r="L36" s="307"/>
      <c r="M36" s="308"/>
      <c r="N36" s="306"/>
      <c r="O36" s="309"/>
      <c r="P36" s="307"/>
      <c r="Q36" s="217"/>
      <c r="R36" s="217"/>
      <c r="S36" s="217"/>
      <c r="T36" s="217"/>
      <c r="U36" s="217"/>
      <c r="V36" s="217"/>
      <c r="W36" s="217"/>
      <c r="X36" s="217"/>
      <c r="Y36" s="217"/>
      <c r="Z36" s="217"/>
      <c r="AA36" s="217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</row>
    <row r="37" spans="1:56" ht="14.25" customHeight="1">
      <c r="A37" s="97"/>
      <c r="B37" s="98"/>
      <c r="C37" s="99"/>
      <c r="D37" s="100"/>
      <c r="E37" s="101"/>
      <c r="F37" s="101"/>
      <c r="H37" s="101"/>
      <c r="I37" s="102"/>
      <c r="J37" s="103"/>
      <c r="K37" s="103"/>
      <c r="L37" s="104"/>
      <c r="M37" s="105"/>
      <c r="N37" s="106"/>
      <c r="O37" s="107"/>
      <c r="P37" s="108"/>
      <c r="Q37" s="217"/>
      <c r="R37" s="217"/>
      <c r="S37" s="217"/>
      <c r="T37" s="217"/>
      <c r="U37" s="217"/>
      <c r="V37" s="217"/>
      <c r="W37" s="217"/>
      <c r="X37" s="217"/>
      <c r="Y37" s="21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</row>
    <row r="38" spans="1:56" ht="14.25" customHeight="1">
      <c r="A38" s="97"/>
      <c r="B38" s="98"/>
      <c r="C38" s="99"/>
      <c r="D38" s="100"/>
      <c r="E38" s="101"/>
      <c r="F38" s="101"/>
      <c r="G38" s="97"/>
      <c r="H38" s="101"/>
      <c r="I38" s="102"/>
      <c r="J38" s="103"/>
      <c r="K38" s="103"/>
      <c r="L38" s="104"/>
      <c r="M38" s="105"/>
      <c r="N38" s="106"/>
      <c r="O38" s="107"/>
      <c r="P38" s="108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56" ht="12" customHeight="1">
      <c r="A39" s="109" t="s">
        <v>559</v>
      </c>
      <c r="B39" s="110"/>
      <c r="C39" s="111"/>
      <c r="D39" s="112"/>
      <c r="E39" s="113"/>
      <c r="F39" s="113"/>
      <c r="G39" s="113"/>
      <c r="H39" s="113"/>
      <c r="I39" s="113"/>
      <c r="J39" s="114"/>
      <c r="K39" s="113"/>
      <c r="L39" s="115"/>
      <c r="M39" s="54"/>
      <c r="N39" s="114"/>
      <c r="O39" s="11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56" ht="12" customHeight="1">
      <c r="A40" s="116" t="s">
        <v>560</v>
      </c>
      <c r="B40" s="109"/>
      <c r="C40" s="109"/>
      <c r="D40" s="109"/>
      <c r="E40" s="41"/>
      <c r="F40" s="117" t="s">
        <v>561</v>
      </c>
      <c r="G40" s="6"/>
      <c r="H40" s="6"/>
      <c r="I40" s="6"/>
      <c r="J40" s="118"/>
      <c r="K40" s="119"/>
      <c r="L40" s="119"/>
      <c r="M40" s="120"/>
      <c r="N40" s="1"/>
      <c r="O40" s="12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56" ht="12" customHeight="1">
      <c r="A41" s="109" t="s">
        <v>562</v>
      </c>
      <c r="B41" s="109"/>
      <c r="C41" s="109"/>
      <c r="D41" s="109" t="s">
        <v>815</v>
      </c>
      <c r="E41" s="6"/>
      <c r="F41" s="117" t="s">
        <v>563</v>
      </c>
      <c r="G41" s="6"/>
      <c r="H41" s="6"/>
      <c r="I41" s="6"/>
      <c r="J41" s="118"/>
      <c r="K41" s="119"/>
      <c r="L41" s="119"/>
      <c r="M41" s="120"/>
      <c r="N41" s="1"/>
      <c r="O41" s="12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56" ht="12" customHeight="1">
      <c r="A42" s="109"/>
      <c r="B42" s="109"/>
      <c r="C42" s="109"/>
      <c r="D42" s="109"/>
      <c r="E42" s="6"/>
      <c r="F42" s="6"/>
      <c r="G42" s="6"/>
      <c r="H42" s="6"/>
      <c r="I42" s="6"/>
      <c r="J42" s="122"/>
      <c r="K42" s="119"/>
      <c r="L42" s="119"/>
      <c r="M42" s="6"/>
      <c r="N42" s="123"/>
      <c r="O42" s="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56" ht="12.75" customHeight="1">
      <c r="A43" s="1"/>
      <c r="B43" s="124" t="s">
        <v>564</v>
      </c>
      <c r="C43" s="124"/>
      <c r="D43" s="124"/>
      <c r="E43" s="124"/>
      <c r="F43" s="125"/>
      <c r="G43" s="6"/>
      <c r="H43" s="6"/>
      <c r="I43" s="126"/>
      <c r="J43" s="127"/>
      <c r="K43" s="128"/>
      <c r="L43" s="127"/>
      <c r="M43" s="6"/>
      <c r="N43" s="1"/>
      <c r="O43" s="1"/>
      <c r="P43" s="1"/>
      <c r="R43" s="54"/>
      <c r="S43" s="1"/>
      <c r="T43" s="1"/>
      <c r="U43" s="1"/>
      <c r="V43" s="1"/>
      <c r="W43" s="1"/>
      <c r="X43" s="1"/>
      <c r="Y43" s="1"/>
      <c r="Z43" s="1"/>
    </row>
    <row r="44" spans="1:56" ht="38.25" customHeight="1">
      <c r="A44" s="93" t="s">
        <v>16</v>
      </c>
      <c r="B44" s="94" t="s">
        <v>532</v>
      </c>
      <c r="C44" s="96"/>
      <c r="D44" s="95" t="s">
        <v>543</v>
      </c>
      <c r="E44" s="94" t="s">
        <v>544</v>
      </c>
      <c r="F44" s="94" t="s">
        <v>545</v>
      </c>
      <c r="G44" s="94" t="s">
        <v>565</v>
      </c>
      <c r="H44" s="94" t="s">
        <v>547</v>
      </c>
      <c r="I44" s="94" t="s">
        <v>548</v>
      </c>
      <c r="J44" s="94" t="s">
        <v>549</v>
      </c>
      <c r="K44" s="94" t="s">
        <v>566</v>
      </c>
      <c r="L44" s="130" t="s">
        <v>551</v>
      </c>
      <c r="M44" s="96" t="s">
        <v>552</v>
      </c>
      <c r="N44" s="93" t="s">
        <v>553</v>
      </c>
      <c r="O44" s="258" t="s">
        <v>554</v>
      </c>
      <c r="P44" s="41"/>
      <c r="Q44" s="1"/>
      <c r="R44" s="255"/>
      <c r="S44" s="255"/>
      <c r="T44" s="255"/>
      <c r="U44" s="249"/>
      <c r="V44" s="249"/>
      <c r="W44" s="249"/>
      <c r="X44" s="249"/>
      <c r="Y44" s="249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56" s="319" customFormat="1" ht="15" customHeight="1">
      <c r="A45" s="364">
        <v>1</v>
      </c>
      <c r="B45" s="294">
        <v>44796</v>
      </c>
      <c r="C45" s="365"/>
      <c r="D45" s="366" t="s">
        <v>131</v>
      </c>
      <c r="E45" s="295" t="s">
        <v>557</v>
      </c>
      <c r="F45" s="295">
        <v>2005</v>
      </c>
      <c r="G45" s="295">
        <v>1940</v>
      </c>
      <c r="H45" s="295">
        <v>2060</v>
      </c>
      <c r="I45" s="295" t="s">
        <v>873</v>
      </c>
      <c r="J45" s="298" t="s">
        <v>693</v>
      </c>
      <c r="K45" s="298">
        <f t="shared" ref="K45" si="43">H45-F45</f>
        <v>55</v>
      </c>
      <c r="L45" s="367">
        <f t="shared" ref="L45" si="44">(F45*-0.7)/100</f>
        <v>-14.035</v>
      </c>
      <c r="M45" s="368">
        <f t="shared" ref="M45" si="45">(K45+L45)/F45</f>
        <v>2.0431421446384043E-2</v>
      </c>
      <c r="N45" s="298" t="s">
        <v>555</v>
      </c>
      <c r="O45" s="369">
        <v>44806</v>
      </c>
      <c r="P45" s="41"/>
      <c r="Q45" s="256"/>
      <c r="R45" s="257" t="s">
        <v>556</v>
      </c>
      <c r="S45" s="217"/>
      <c r="T45" s="217"/>
      <c r="U45" s="217"/>
      <c r="V45" s="217"/>
      <c r="W45" s="217"/>
      <c r="X45" s="217"/>
      <c r="Y45" s="217"/>
      <c r="Z45" s="217"/>
      <c r="AA45" s="217"/>
      <c r="AB45" s="217"/>
      <c r="AC45" s="217"/>
      <c r="AD45" s="217"/>
      <c r="AE45" s="217"/>
      <c r="AF45" s="217"/>
      <c r="AG45" s="217"/>
      <c r="AH45" s="217"/>
      <c r="AI45" s="310"/>
      <c r="AJ45" s="311"/>
      <c r="AK45" s="318"/>
      <c r="AL45" s="318"/>
    </row>
    <row r="46" spans="1:56" s="319" customFormat="1" ht="13.5" customHeight="1">
      <c r="A46" s="364">
        <v>2</v>
      </c>
      <c r="B46" s="370">
        <v>44799</v>
      </c>
      <c r="C46" s="365"/>
      <c r="D46" s="366" t="s">
        <v>154</v>
      </c>
      <c r="E46" s="295" t="s">
        <v>557</v>
      </c>
      <c r="F46" s="295">
        <v>810</v>
      </c>
      <c r="G46" s="295">
        <v>787</v>
      </c>
      <c r="H46" s="295">
        <v>829</v>
      </c>
      <c r="I46" s="295" t="s">
        <v>880</v>
      </c>
      <c r="J46" s="298" t="s">
        <v>901</v>
      </c>
      <c r="K46" s="298">
        <f t="shared" ref="K46" si="46">H46-F46</f>
        <v>19</v>
      </c>
      <c r="L46" s="367">
        <f t="shared" ref="L46" si="47">(F46*-0.7)/100</f>
        <v>-5.67</v>
      </c>
      <c r="M46" s="368">
        <f t="shared" ref="M46" si="48">(K46+L46)/F46</f>
        <v>1.6456790123456789E-2</v>
      </c>
      <c r="N46" s="298" t="s">
        <v>555</v>
      </c>
      <c r="O46" s="369">
        <v>44806</v>
      </c>
      <c r="P46" s="41"/>
      <c r="Q46" s="256"/>
      <c r="R46" s="257" t="s">
        <v>556</v>
      </c>
      <c r="S46" s="217"/>
      <c r="T46" s="217"/>
      <c r="U46" s="217"/>
      <c r="V46" s="217"/>
      <c r="W46" s="217"/>
      <c r="X46" s="217"/>
      <c r="Y46" s="217"/>
      <c r="Z46" s="217"/>
      <c r="AA46" s="217"/>
      <c r="AB46" s="217"/>
      <c r="AC46" s="217"/>
      <c r="AD46" s="217"/>
      <c r="AE46" s="217"/>
      <c r="AF46" s="217"/>
      <c r="AG46" s="217"/>
      <c r="AH46" s="217"/>
      <c r="AI46" s="310"/>
      <c r="AJ46" s="311"/>
      <c r="AK46" s="318"/>
      <c r="AL46" s="318"/>
    </row>
    <row r="47" spans="1:56" s="319" customFormat="1" ht="13.5" customHeight="1">
      <c r="A47" s="364">
        <v>3</v>
      </c>
      <c r="B47" s="370">
        <v>44803</v>
      </c>
      <c r="C47" s="365"/>
      <c r="D47" s="366" t="s">
        <v>87</v>
      </c>
      <c r="E47" s="295" t="s">
        <v>557</v>
      </c>
      <c r="F47" s="295">
        <v>3555</v>
      </c>
      <c r="G47" s="295">
        <v>3430</v>
      </c>
      <c r="H47" s="295">
        <v>3655</v>
      </c>
      <c r="I47" s="295" t="s">
        <v>885</v>
      </c>
      <c r="J47" s="298" t="s">
        <v>817</v>
      </c>
      <c r="K47" s="298">
        <f t="shared" ref="K47" si="49">H47-F47</f>
        <v>100</v>
      </c>
      <c r="L47" s="367">
        <f t="shared" ref="L47" si="50">(F47*-0.7)/100</f>
        <v>-24.885000000000002</v>
      </c>
      <c r="M47" s="368">
        <f t="shared" ref="M47" si="51">(K47+L47)/F47</f>
        <v>2.1129395218002812E-2</v>
      </c>
      <c r="N47" s="298" t="s">
        <v>555</v>
      </c>
      <c r="O47" s="369">
        <v>44816</v>
      </c>
      <c r="P47" s="41"/>
      <c r="Q47" s="256"/>
      <c r="R47" s="257" t="s">
        <v>556</v>
      </c>
      <c r="S47" s="217"/>
      <c r="T47" s="217"/>
      <c r="U47" s="217"/>
      <c r="V47" s="217"/>
      <c r="W47" s="217"/>
      <c r="X47" s="217"/>
      <c r="Y47" s="217"/>
      <c r="Z47" s="217"/>
      <c r="AA47" s="217"/>
      <c r="AB47" s="217"/>
      <c r="AC47" s="217"/>
      <c r="AD47" s="217"/>
      <c r="AE47" s="217"/>
      <c r="AF47" s="217"/>
      <c r="AG47" s="217"/>
      <c r="AH47" s="217"/>
      <c r="AI47" s="310"/>
      <c r="AJ47" s="311"/>
      <c r="AK47" s="318"/>
      <c r="AL47" s="318"/>
    </row>
    <row r="48" spans="1:56" s="319" customFormat="1" ht="13.5" customHeight="1">
      <c r="A48" s="430">
        <v>4</v>
      </c>
      <c r="B48" s="326">
        <v>44805</v>
      </c>
      <c r="C48" s="431"/>
      <c r="D48" s="432" t="s">
        <v>825</v>
      </c>
      <c r="E48" s="372" t="s">
        <v>557</v>
      </c>
      <c r="F48" s="372">
        <v>378</v>
      </c>
      <c r="G48" s="372">
        <v>367</v>
      </c>
      <c r="H48" s="372">
        <v>367</v>
      </c>
      <c r="I48" s="372" t="s">
        <v>893</v>
      </c>
      <c r="J48" s="322" t="s">
        <v>1045</v>
      </c>
      <c r="K48" s="322">
        <f t="shared" ref="K48" si="52">H48-F48</f>
        <v>-11</v>
      </c>
      <c r="L48" s="433">
        <f t="shared" ref="L48" si="53">(F48*-0.7)/100</f>
        <v>-2.6459999999999995</v>
      </c>
      <c r="M48" s="434">
        <f t="shared" ref="M48" si="54">(K48+L48)/F48</f>
        <v>-3.6100529100529098E-2</v>
      </c>
      <c r="N48" s="322" t="s">
        <v>567</v>
      </c>
      <c r="O48" s="435">
        <v>44820</v>
      </c>
      <c r="P48" s="41"/>
      <c r="Q48" s="256"/>
      <c r="R48" s="257" t="s">
        <v>827</v>
      </c>
      <c r="S48" s="217"/>
      <c r="T48" s="217"/>
      <c r="U48" s="217"/>
      <c r="V48" s="217"/>
      <c r="W48" s="217"/>
      <c r="X48" s="217"/>
      <c r="Y48" s="217"/>
      <c r="Z48" s="217"/>
      <c r="AA48" s="217"/>
      <c r="AB48" s="217"/>
      <c r="AC48" s="217"/>
      <c r="AD48" s="217"/>
      <c r="AE48" s="217"/>
      <c r="AF48" s="217"/>
      <c r="AG48" s="217"/>
      <c r="AH48" s="217"/>
      <c r="AI48" s="310"/>
      <c r="AJ48" s="311"/>
      <c r="AK48" s="318"/>
      <c r="AL48" s="318"/>
    </row>
    <row r="49" spans="1:38" s="319" customFormat="1" ht="13.5" customHeight="1">
      <c r="A49" s="395">
        <v>5</v>
      </c>
      <c r="B49" s="396">
        <v>44809</v>
      </c>
      <c r="C49" s="397"/>
      <c r="D49" s="398" t="s">
        <v>464</v>
      </c>
      <c r="E49" s="317" t="s">
        <v>557</v>
      </c>
      <c r="F49" s="317">
        <v>150</v>
      </c>
      <c r="G49" s="317">
        <v>145</v>
      </c>
      <c r="H49" s="317">
        <v>154.5</v>
      </c>
      <c r="I49" s="317" t="s">
        <v>929</v>
      </c>
      <c r="J49" s="298" t="s">
        <v>940</v>
      </c>
      <c r="K49" s="298">
        <f t="shared" ref="K49" si="55">H49-F49</f>
        <v>4.5</v>
      </c>
      <c r="L49" s="367">
        <f t="shared" ref="L49" si="56">(F49*-0.7)/100</f>
        <v>-1.05</v>
      </c>
      <c r="M49" s="368">
        <f t="shared" ref="M49" si="57">(K49+L49)/F49</f>
        <v>2.3E-2</v>
      </c>
      <c r="N49" s="298" t="s">
        <v>555</v>
      </c>
      <c r="O49" s="369">
        <v>44810</v>
      </c>
      <c r="P49" s="41"/>
      <c r="Q49" s="256"/>
      <c r="R49" s="257" t="s">
        <v>556</v>
      </c>
      <c r="S49" s="217"/>
      <c r="T49" s="217"/>
      <c r="U49" s="217"/>
      <c r="V49" s="217"/>
      <c r="W49" s="217"/>
      <c r="X49" s="217"/>
      <c r="Y49" s="217"/>
      <c r="Z49" s="217"/>
      <c r="AA49" s="217"/>
      <c r="AB49" s="217"/>
      <c r="AC49" s="217"/>
      <c r="AD49" s="217"/>
      <c r="AE49" s="217"/>
      <c r="AF49" s="217"/>
      <c r="AG49" s="217"/>
      <c r="AH49" s="217"/>
      <c r="AI49" s="310"/>
      <c r="AJ49" s="311"/>
      <c r="AK49" s="318"/>
      <c r="AL49" s="318"/>
    </row>
    <row r="50" spans="1:38" s="319" customFormat="1" ht="13.5" customHeight="1">
      <c r="A50" s="395">
        <v>6</v>
      </c>
      <c r="B50" s="396">
        <v>44810</v>
      </c>
      <c r="C50" s="397"/>
      <c r="D50" s="398" t="s">
        <v>66</v>
      </c>
      <c r="E50" s="317" t="s">
        <v>557</v>
      </c>
      <c r="F50" s="317">
        <v>1970</v>
      </c>
      <c r="G50" s="317">
        <v>1915</v>
      </c>
      <c r="H50" s="317">
        <v>2003</v>
      </c>
      <c r="I50" s="317" t="s">
        <v>933</v>
      </c>
      <c r="J50" s="298" t="s">
        <v>934</v>
      </c>
      <c r="K50" s="298">
        <f t="shared" ref="K50:K52" si="58">H50-F50</f>
        <v>33</v>
      </c>
      <c r="L50" s="367">
        <f>(F50*-0.07)/100</f>
        <v>-1.379</v>
      </c>
      <c r="M50" s="368">
        <f t="shared" ref="M50:M52" si="59">(K50+L50)/F50</f>
        <v>1.6051269035532993E-2</v>
      </c>
      <c r="N50" s="298" t="s">
        <v>555</v>
      </c>
      <c r="O50" s="369">
        <v>44810</v>
      </c>
      <c r="P50" s="41"/>
      <c r="Q50" s="256"/>
      <c r="R50" s="257" t="s">
        <v>556</v>
      </c>
      <c r="S50" s="217"/>
      <c r="T50" s="217"/>
      <c r="U50" s="217"/>
      <c r="V50" s="217"/>
      <c r="W50" s="217"/>
      <c r="X50" s="217"/>
      <c r="Y50" s="217"/>
      <c r="Z50" s="217"/>
      <c r="AA50" s="217"/>
      <c r="AB50" s="217"/>
      <c r="AC50" s="217"/>
      <c r="AD50" s="217"/>
      <c r="AE50" s="217"/>
      <c r="AF50" s="217"/>
      <c r="AG50" s="217"/>
      <c r="AH50" s="217"/>
      <c r="AI50" s="310"/>
      <c r="AJ50" s="311"/>
      <c r="AK50" s="318"/>
      <c r="AL50" s="318"/>
    </row>
    <row r="51" spans="1:38" s="319" customFormat="1" ht="13.5" customHeight="1">
      <c r="A51" s="395">
        <v>7</v>
      </c>
      <c r="B51" s="396">
        <v>44810</v>
      </c>
      <c r="C51" s="397"/>
      <c r="D51" s="398" t="s">
        <v>198</v>
      </c>
      <c r="E51" s="317" t="s">
        <v>557</v>
      </c>
      <c r="F51" s="317">
        <v>243</v>
      </c>
      <c r="G51" s="317">
        <v>237</v>
      </c>
      <c r="H51" s="317">
        <v>251</v>
      </c>
      <c r="I51" s="317" t="s">
        <v>935</v>
      </c>
      <c r="J51" s="298" t="s">
        <v>950</v>
      </c>
      <c r="K51" s="298">
        <f t="shared" si="58"/>
        <v>8</v>
      </c>
      <c r="L51" s="367">
        <f t="shared" ref="L51:L52" si="60">(F51*-0.7)/100</f>
        <v>-1.7009999999999998</v>
      </c>
      <c r="M51" s="368">
        <f t="shared" si="59"/>
        <v>2.5921810699588477E-2</v>
      </c>
      <c r="N51" s="298" t="s">
        <v>555</v>
      </c>
      <c r="O51" s="369">
        <v>44810</v>
      </c>
      <c r="P51" s="41"/>
      <c r="Q51" s="256"/>
      <c r="R51" s="257" t="s">
        <v>556</v>
      </c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310"/>
      <c r="AJ51" s="311"/>
      <c r="AK51" s="318"/>
      <c r="AL51" s="318"/>
    </row>
    <row r="52" spans="1:38" s="319" customFormat="1" ht="13.5" customHeight="1">
      <c r="A52" s="430">
        <v>8</v>
      </c>
      <c r="B52" s="326">
        <v>44811</v>
      </c>
      <c r="C52" s="431"/>
      <c r="D52" s="432" t="s">
        <v>66</v>
      </c>
      <c r="E52" s="372" t="s">
        <v>557</v>
      </c>
      <c r="F52" s="372">
        <v>1995</v>
      </c>
      <c r="G52" s="372">
        <v>1930</v>
      </c>
      <c r="H52" s="372">
        <v>1930</v>
      </c>
      <c r="I52" s="372" t="s">
        <v>941</v>
      </c>
      <c r="J52" s="322" t="s">
        <v>1046</v>
      </c>
      <c r="K52" s="322">
        <f t="shared" si="58"/>
        <v>-65</v>
      </c>
      <c r="L52" s="433">
        <f t="shared" si="60"/>
        <v>-13.965</v>
      </c>
      <c r="M52" s="434">
        <f t="shared" si="59"/>
        <v>-3.9581453634085217E-2</v>
      </c>
      <c r="N52" s="322" t="s">
        <v>567</v>
      </c>
      <c r="O52" s="435">
        <v>44820</v>
      </c>
      <c r="P52" s="41"/>
      <c r="Q52" s="256"/>
      <c r="R52" s="257" t="s">
        <v>556</v>
      </c>
      <c r="S52" s="217"/>
      <c r="T52" s="217"/>
      <c r="U52" s="217"/>
      <c r="V52" s="217"/>
      <c r="W52" s="217"/>
      <c r="X52" s="217"/>
      <c r="Y52" s="217"/>
      <c r="Z52" s="217"/>
      <c r="AA52" s="217"/>
      <c r="AB52" s="217"/>
      <c r="AC52" s="217"/>
      <c r="AD52" s="217"/>
      <c r="AE52" s="217"/>
      <c r="AF52" s="217"/>
      <c r="AG52" s="217"/>
      <c r="AH52" s="217"/>
      <c r="AI52" s="310"/>
      <c r="AJ52" s="311"/>
      <c r="AK52" s="318"/>
      <c r="AL52" s="318"/>
    </row>
    <row r="53" spans="1:38" s="319" customFormat="1" ht="13.5" customHeight="1">
      <c r="A53" s="430">
        <v>9</v>
      </c>
      <c r="B53" s="326">
        <v>44813</v>
      </c>
      <c r="C53" s="431"/>
      <c r="D53" s="432" t="s">
        <v>198</v>
      </c>
      <c r="E53" s="372" t="s">
        <v>557</v>
      </c>
      <c r="F53" s="372">
        <v>242</v>
      </c>
      <c r="G53" s="372">
        <v>235</v>
      </c>
      <c r="H53" s="372">
        <v>235</v>
      </c>
      <c r="I53" s="372" t="s">
        <v>935</v>
      </c>
      <c r="J53" s="322" t="s">
        <v>1061</v>
      </c>
      <c r="K53" s="322">
        <f t="shared" ref="K53" si="61">H53-F53</f>
        <v>-7</v>
      </c>
      <c r="L53" s="433">
        <f t="shared" ref="L53" si="62">(F53*-0.7)/100</f>
        <v>-1.6939999999999997</v>
      </c>
      <c r="M53" s="434">
        <f t="shared" ref="M53" si="63">(K53+L53)/F53</f>
        <v>-3.5925619834710737E-2</v>
      </c>
      <c r="N53" s="322" t="s">
        <v>567</v>
      </c>
      <c r="O53" s="435">
        <v>44820</v>
      </c>
      <c r="P53" s="41"/>
      <c r="Q53" s="256"/>
      <c r="R53" s="257" t="s">
        <v>556</v>
      </c>
      <c r="S53" s="217"/>
      <c r="T53" s="217"/>
      <c r="U53" s="217"/>
      <c r="V53" s="217"/>
      <c r="W53" s="217"/>
      <c r="X53" s="217"/>
      <c r="Y53" s="217"/>
      <c r="Z53" s="217"/>
      <c r="AA53" s="217"/>
      <c r="AB53" s="217"/>
      <c r="AC53" s="217"/>
      <c r="AD53" s="217"/>
      <c r="AE53" s="217"/>
      <c r="AF53" s="217"/>
      <c r="AG53" s="217"/>
      <c r="AH53" s="217"/>
      <c r="AI53" s="310"/>
      <c r="AJ53" s="311"/>
      <c r="AK53" s="318"/>
      <c r="AL53" s="318"/>
    </row>
    <row r="54" spans="1:38" s="319" customFormat="1" ht="13.5" customHeight="1">
      <c r="A54" s="395">
        <v>10</v>
      </c>
      <c r="B54" s="375">
        <v>44817</v>
      </c>
      <c r="C54" s="397"/>
      <c r="D54" s="398" t="s">
        <v>465</v>
      </c>
      <c r="E54" s="317" t="s">
        <v>557</v>
      </c>
      <c r="F54" s="317">
        <v>1025</v>
      </c>
      <c r="G54" s="317">
        <v>994</v>
      </c>
      <c r="H54" s="317">
        <v>1050</v>
      </c>
      <c r="I54" s="317" t="s">
        <v>987</v>
      </c>
      <c r="J54" s="298" t="s">
        <v>576</v>
      </c>
      <c r="K54" s="298">
        <f t="shared" ref="K54" si="64">H54-F54</f>
        <v>25</v>
      </c>
      <c r="L54" s="367">
        <f>(F54*-0.07)/100</f>
        <v>-0.71750000000000003</v>
      </c>
      <c r="M54" s="368">
        <f t="shared" ref="M54" si="65">(K54+L54)/F54</f>
        <v>2.3690243902439023E-2</v>
      </c>
      <c r="N54" s="298" t="s">
        <v>555</v>
      </c>
      <c r="O54" s="369">
        <v>44817</v>
      </c>
      <c r="P54" s="41"/>
      <c r="Q54" s="256"/>
      <c r="R54" s="257" t="s">
        <v>556</v>
      </c>
      <c r="S54" s="217"/>
      <c r="T54" s="217"/>
      <c r="U54" s="217"/>
      <c r="V54" s="217"/>
      <c r="W54" s="217"/>
      <c r="X54" s="217"/>
      <c r="Y54" s="217"/>
      <c r="Z54" s="217"/>
      <c r="AA54" s="217"/>
      <c r="AB54" s="217"/>
      <c r="AC54" s="217"/>
      <c r="AD54" s="217"/>
      <c r="AE54" s="217"/>
      <c r="AF54" s="217"/>
      <c r="AG54" s="217"/>
      <c r="AH54" s="217"/>
      <c r="AI54" s="310"/>
      <c r="AJ54" s="311"/>
      <c r="AK54" s="318"/>
      <c r="AL54" s="318"/>
    </row>
    <row r="55" spans="1:38" s="319" customFormat="1" ht="13.5" customHeight="1">
      <c r="A55" s="395">
        <v>11</v>
      </c>
      <c r="B55" s="375">
        <v>44817</v>
      </c>
      <c r="C55" s="397"/>
      <c r="D55" s="398" t="s">
        <v>988</v>
      </c>
      <c r="E55" s="317" t="s">
        <v>557</v>
      </c>
      <c r="F55" s="317">
        <v>267.5</v>
      </c>
      <c r="G55" s="317">
        <v>259</v>
      </c>
      <c r="H55" s="317">
        <v>274</v>
      </c>
      <c r="I55" s="317" t="s">
        <v>989</v>
      </c>
      <c r="J55" s="298" t="s">
        <v>1044</v>
      </c>
      <c r="K55" s="298">
        <f t="shared" ref="K55:K56" si="66">H55-F55</f>
        <v>6.5</v>
      </c>
      <c r="L55" s="367">
        <f>(F55*-0.07)/100</f>
        <v>-0.18725000000000003</v>
      </c>
      <c r="M55" s="368">
        <f t="shared" ref="M55:M56" si="67">(K55+L55)/F55</f>
        <v>2.3599065420560748E-2</v>
      </c>
      <c r="N55" s="298" t="s">
        <v>555</v>
      </c>
      <c r="O55" s="369">
        <v>44817</v>
      </c>
      <c r="P55" s="41"/>
      <c r="Q55" s="256"/>
      <c r="R55" s="257" t="s">
        <v>556</v>
      </c>
      <c r="S55" s="217"/>
      <c r="T55" s="217"/>
      <c r="U55" s="217"/>
      <c r="V55" s="217"/>
      <c r="W55" s="217"/>
      <c r="X55" s="217"/>
      <c r="Y55" s="217"/>
      <c r="Z55" s="217"/>
      <c r="AA55" s="217"/>
      <c r="AB55" s="217"/>
      <c r="AC55" s="217"/>
      <c r="AD55" s="217"/>
      <c r="AE55" s="217"/>
      <c r="AF55" s="217"/>
      <c r="AG55" s="217"/>
      <c r="AH55" s="217"/>
      <c r="AI55" s="310"/>
      <c r="AJ55" s="311"/>
      <c r="AK55" s="318"/>
      <c r="AL55" s="318"/>
    </row>
    <row r="56" spans="1:38" s="319" customFormat="1" ht="13.5" customHeight="1">
      <c r="A56" s="430">
        <v>12</v>
      </c>
      <c r="B56" s="326">
        <v>44817</v>
      </c>
      <c r="C56" s="431"/>
      <c r="D56" s="432" t="s">
        <v>182</v>
      </c>
      <c r="E56" s="372" t="s">
        <v>557</v>
      </c>
      <c r="F56" s="372">
        <v>799</v>
      </c>
      <c r="G56" s="372">
        <v>774</v>
      </c>
      <c r="H56" s="372">
        <v>774</v>
      </c>
      <c r="I56" s="372" t="s">
        <v>996</v>
      </c>
      <c r="J56" s="322" t="s">
        <v>1047</v>
      </c>
      <c r="K56" s="322">
        <f t="shared" si="66"/>
        <v>-25</v>
      </c>
      <c r="L56" s="433">
        <f t="shared" ref="L56" si="68">(F56*-0.7)/100</f>
        <v>-5.593</v>
      </c>
      <c r="M56" s="434">
        <f t="shared" si="67"/>
        <v>-3.8289111389236546E-2</v>
      </c>
      <c r="N56" s="322" t="s">
        <v>567</v>
      </c>
      <c r="O56" s="435">
        <v>44820</v>
      </c>
      <c r="P56" s="41"/>
      <c r="Q56" s="256"/>
      <c r="R56" s="257" t="s">
        <v>556</v>
      </c>
      <c r="S56" s="217"/>
      <c r="T56" s="217"/>
      <c r="U56" s="217"/>
      <c r="V56" s="217"/>
      <c r="W56" s="217"/>
      <c r="X56" s="217"/>
      <c r="Y56" s="217"/>
      <c r="Z56" s="217"/>
      <c r="AA56" s="217"/>
      <c r="AB56" s="217"/>
      <c r="AC56" s="217"/>
      <c r="AD56" s="217"/>
      <c r="AE56" s="217"/>
      <c r="AF56" s="217"/>
      <c r="AG56" s="217"/>
      <c r="AH56" s="217"/>
      <c r="AI56" s="310"/>
      <c r="AJ56" s="311"/>
      <c r="AK56" s="318"/>
      <c r="AL56" s="318"/>
    </row>
    <row r="57" spans="1:38" s="319" customFormat="1" ht="13.5" customHeight="1">
      <c r="A57" s="395">
        <v>13</v>
      </c>
      <c r="B57" s="375">
        <v>44819</v>
      </c>
      <c r="C57" s="397"/>
      <c r="D57" s="398" t="s">
        <v>464</v>
      </c>
      <c r="E57" s="317" t="s">
        <v>557</v>
      </c>
      <c r="F57" s="317">
        <v>156</v>
      </c>
      <c r="G57" s="317">
        <v>152</v>
      </c>
      <c r="H57" s="317">
        <v>161</v>
      </c>
      <c r="I57" s="317" t="s">
        <v>882</v>
      </c>
      <c r="J57" s="298" t="s">
        <v>1085</v>
      </c>
      <c r="K57" s="298">
        <f t="shared" ref="K57:K58" si="69">H57-F57</f>
        <v>5</v>
      </c>
      <c r="L57" s="367">
        <f t="shared" ref="L57:L58" si="70">(F57*-0.7)/100</f>
        <v>-1.0919999999999999</v>
      </c>
      <c r="M57" s="368">
        <f t="shared" ref="M57:M58" si="71">(K57+L57)/F57</f>
        <v>2.5051282051282053E-2</v>
      </c>
      <c r="N57" s="298" t="s">
        <v>555</v>
      </c>
      <c r="O57" s="369">
        <v>44820</v>
      </c>
      <c r="P57" s="41"/>
      <c r="Q57" s="256"/>
      <c r="R57" s="257" t="s">
        <v>556</v>
      </c>
      <c r="S57" s="217"/>
      <c r="T57" s="217"/>
      <c r="U57" s="217"/>
      <c r="V57" s="217"/>
      <c r="W57" s="217"/>
      <c r="X57" s="217"/>
      <c r="Y57" s="217"/>
      <c r="Z57" s="217"/>
      <c r="AA57" s="217"/>
      <c r="AB57" s="217"/>
      <c r="AC57" s="217"/>
      <c r="AD57" s="217"/>
      <c r="AE57" s="217"/>
      <c r="AF57" s="217"/>
      <c r="AG57" s="217"/>
      <c r="AH57" s="217"/>
      <c r="AI57" s="310"/>
      <c r="AJ57" s="311"/>
      <c r="AK57" s="318"/>
      <c r="AL57" s="318"/>
    </row>
    <row r="58" spans="1:38" s="319" customFormat="1" ht="13.5" customHeight="1">
      <c r="A58" s="430">
        <v>14</v>
      </c>
      <c r="B58" s="451">
        <v>44823</v>
      </c>
      <c r="C58" s="431"/>
      <c r="D58" s="432" t="s">
        <v>324</v>
      </c>
      <c r="E58" s="372" t="s">
        <v>557</v>
      </c>
      <c r="F58" s="372">
        <v>848</v>
      </c>
      <c r="G58" s="372">
        <v>824</v>
      </c>
      <c r="H58" s="372">
        <v>824</v>
      </c>
      <c r="I58" s="372" t="s">
        <v>1062</v>
      </c>
      <c r="J58" s="322" t="s">
        <v>1115</v>
      </c>
      <c r="K58" s="322">
        <f t="shared" si="69"/>
        <v>-24</v>
      </c>
      <c r="L58" s="433">
        <f t="shared" si="70"/>
        <v>-5.9359999999999991</v>
      </c>
      <c r="M58" s="434">
        <f t="shared" si="71"/>
        <v>-3.530188679245283E-2</v>
      </c>
      <c r="N58" s="322" t="s">
        <v>567</v>
      </c>
      <c r="O58" s="435">
        <v>44830</v>
      </c>
      <c r="P58" s="41"/>
      <c r="Q58" s="256"/>
      <c r="R58" s="257" t="s">
        <v>556</v>
      </c>
      <c r="S58" s="217"/>
      <c r="T58" s="217"/>
      <c r="U58" s="217"/>
      <c r="V58" s="217"/>
      <c r="W58" s="217"/>
      <c r="X58" s="217"/>
      <c r="Y58" s="217"/>
      <c r="Z58" s="217"/>
      <c r="AA58" s="217"/>
      <c r="AB58" s="217"/>
      <c r="AC58" s="217"/>
      <c r="AD58" s="217"/>
      <c r="AE58" s="217"/>
      <c r="AF58" s="217"/>
      <c r="AG58" s="217"/>
      <c r="AH58" s="217"/>
      <c r="AI58" s="310"/>
      <c r="AJ58" s="311"/>
      <c r="AK58" s="318"/>
      <c r="AL58" s="318"/>
    </row>
    <row r="59" spans="1:38" s="319" customFormat="1" ht="13.5" customHeight="1">
      <c r="A59" s="395">
        <v>15</v>
      </c>
      <c r="B59" s="375">
        <v>44824</v>
      </c>
      <c r="C59" s="397"/>
      <c r="D59" s="398" t="s">
        <v>413</v>
      </c>
      <c r="E59" s="317" t="s">
        <v>557</v>
      </c>
      <c r="F59" s="317">
        <v>580.5</v>
      </c>
      <c r="G59" s="317">
        <v>564</v>
      </c>
      <c r="H59" s="317">
        <v>596.5</v>
      </c>
      <c r="I59" s="317" t="s">
        <v>1086</v>
      </c>
      <c r="J59" s="298" t="s">
        <v>1089</v>
      </c>
      <c r="K59" s="298">
        <f t="shared" ref="K59" si="72">H59-F59</f>
        <v>16</v>
      </c>
      <c r="L59" s="367">
        <f t="shared" ref="L59" si="73">(F59*-0.7)/100</f>
        <v>-4.0634999999999994</v>
      </c>
      <c r="M59" s="368">
        <f t="shared" ref="M59" si="74">(K59+L59)/F59</f>
        <v>2.0562446167097331E-2</v>
      </c>
      <c r="N59" s="298" t="s">
        <v>555</v>
      </c>
      <c r="O59" s="369">
        <v>44825</v>
      </c>
      <c r="P59" s="41"/>
      <c r="Q59" s="256"/>
      <c r="R59" s="257" t="s">
        <v>556</v>
      </c>
      <c r="S59" s="217"/>
      <c r="T59" s="217"/>
      <c r="U59" s="217"/>
      <c r="V59" s="217"/>
      <c r="W59" s="217"/>
      <c r="X59" s="217"/>
      <c r="Y59" s="217"/>
      <c r="Z59" s="217"/>
      <c r="AA59" s="217"/>
      <c r="AB59" s="217"/>
      <c r="AC59" s="217"/>
      <c r="AD59" s="217"/>
      <c r="AE59" s="217"/>
      <c r="AF59" s="217"/>
      <c r="AG59" s="217"/>
      <c r="AH59" s="217"/>
      <c r="AI59" s="310"/>
      <c r="AJ59" s="311"/>
      <c r="AK59" s="318"/>
      <c r="AL59" s="318"/>
    </row>
    <row r="60" spans="1:38" s="319" customFormat="1" ht="13.5" customHeight="1">
      <c r="A60" s="301">
        <v>16</v>
      </c>
      <c r="B60" s="332">
        <v>44825</v>
      </c>
      <c r="C60" s="303"/>
      <c r="D60" s="304" t="s">
        <v>825</v>
      </c>
      <c r="E60" s="331" t="s">
        <v>557</v>
      </c>
      <c r="F60" s="331" t="s">
        <v>1090</v>
      </c>
      <c r="G60" s="331">
        <v>354</v>
      </c>
      <c r="H60" s="331"/>
      <c r="I60" s="331" t="s">
        <v>1091</v>
      </c>
      <c r="J60" s="252" t="s">
        <v>558</v>
      </c>
      <c r="K60" s="252"/>
      <c r="L60" s="253"/>
      <c r="M60" s="254"/>
      <c r="N60" s="252"/>
      <c r="O60" s="275"/>
      <c r="P60" s="41"/>
      <c r="Q60" s="256"/>
      <c r="R60" s="257" t="s">
        <v>556</v>
      </c>
      <c r="S60" s="217"/>
      <c r="T60" s="217"/>
      <c r="U60" s="217"/>
      <c r="V60" s="217"/>
      <c r="W60" s="217"/>
      <c r="X60" s="217"/>
      <c r="Y60" s="217"/>
      <c r="Z60" s="217"/>
      <c r="AA60" s="217"/>
      <c r="AB60" s="217"/>
      <c r="AC60" s="217"/>
      <c r="AD60" s="217"/>
      <c r="AE60" s="217"/>
      <c r="AF60" s="217"/>
      <c r="AG60" s="217"/>
      <c r="AH60" s="217"/>
      <c r="AI60" s="310"/>
      <c r="AJ60" s="311"/>
      <c r="AK60" s="318"/>
      <c r="AL60" s="318"/>
    </row>
    <row r="61" spans="1:38" s="319" customFormat="1" ht="13.5" customHeight="1">
      <c r="A61" s="301">
        <v>17</v>
      </c>
      <c r="B61" s="332">
        <v>44825</v>
      </c>
      <c r="C61" s="303"/>
      <c r="D61" s="304" t="s">
        <v>193</v>
      </c>
      <c r="E61" s="331" t="s">
        <v>557</v>
      </c>
      <c r="F61" s="331" t="s">
        <v>1092</v>
      </c>
      <c r="G61" s="331">
        <v>879</v>
      </c>
      <c r="H61" s="331"/>
      <c r="I61" s="331" t="s">
        <v>1093</v>
      </c>
      <c r="J61" s="252" t="s">
        <v>558</v>
      </c>
      <c r="K61" s="252"/>
      <c r="L61" s="253"/>
      <c r="M61" s="254"/>
      <c r="N61" s="252"/>
      <c r="O61" s="275"/>
      <c r="P61" s="41"/>
      <c r="Q61" s="256"/>
      <c r="R61" s="257" t="s">
        <v>556</v>
      </c>
      <c r="S61" s="217"/>
      <c r="T61" s="217"/>
      <c r="U61" s="217"/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17"/>
      <c r="AG61" s="217"/>
      <c r="AH61" s="217"/>
      <c r="AI61" s="310"/>
      <c r="AJ61" s="311"/>
      <c r="AK61" s="318"/>
      <c r="AL61" s="318"/>
    </row>
    <row r="62" spans="1:38" s="319" customFormat="1" ht="13.5" customHeight="1">
      <c r="A62" s="454">
        <v>18</v>
      </c>
      <c r="B62" s="385">
        <v>44830</v>
      </c>
      <c r="C62" s="455"/>
      <c r="D62" s="456" t="s">
        <v>196</v>
      </c>
      <c r="E62" s="384" t="s">
        <v>557</v>
      </c>
      <c r="F62" s="384">
        <v>780</v>
      </c>
      <c r="G62" s="384">
        <v>758</v>
      </c>
      <c r="H62" s="384">
        <v>781.5</v>
      </c>
      <c r="I62" s="384" t="s">
        <v>1118</v>
      </c>
      <c r="J62" s="390" t="s">
        <v>919</v>
      </c>
      <c r="K62" s="390">
        <f t="shared" ref="K62" si="75">H62-F62</f>
        <v>1.5</v>
      </c>
      <c r="L62" s="391">
        <f>(F62*-0.07)/100</f>
        <v>-0.54600000000000004</v>
      </c>
      <c r="M62" s="392">
        <f t="shared" ref="M62" si="76">(K62+L62)/F62</f>
        <v>1.2230769230769231E-3</v>
      </c>
      <c r="N62" s="390" t="s">
        <v>676</v>
      </c>
      <c r="O62" s="393">
        <v>44830</v>
      </c>
      <c r="P62" s="41"/>
      <c r="Q62" s="256"/>
      <c r="R62" s="257" t="s">
        <v>556</v>
      </c>
      <c r="S62" s="217"/>
      <c r="T62" s="217"/>
      <c r="U62" s="217"/>
      <c r="V62" s="217"/>
      <c r="W62" s="217"/>
      <c r="X62" s="217"/>
      <c r="Y62" s="217"/>
      <c r="Z62" s="217"/>
      <c r="AA62" s="217"/>
      <c r="AB62" s="217"/>
      <c r="AC62" s="217"/>
      <c r="AD62" s="217"/>
      <c r="AE62" s="217"/>
      <c r="AF62" s="217"/>
      <c r="AG62" s="217"/>
      <c r="AH62" s="217"/>
      <c r="AI62" s="310"/>
      <c r="AJ62" s="311"/>
      <c r="AK62" s="318"/>
      <c r="AL62" s="318"/>
    </row>
    <row r="63" spans="1:38" s="319" customFormat="1" ht="13.5" customHeight="1">
      <c r="A63" s="301">
        <v>19</v>
      </c>
      <c r="B63" s="332">
        <v>44831</v>
      </c>
      <c r="C63" s="303"/>
      <c r="D63" s="304" t="s">
        <v>200</v>
      </c>
      <c r="E63" s="331" t="s">
        <v>557</v>
      </c>
      <c r="F63" s="331" t="s">
        <v>1144</v>
      </c>
      <c r="G63" s="331">
        <v>2890</v>
      </c>
      <c r="H63" s="331"/>
      <c r="I63" s="331" t="s">
        <v>1145</v>
      </c>
      <c r="J63" s="252" t="s">
        <v>558</v>
      </c>
      <c r="K63" s="252"/>
      <c r="L63" s="253"/>
      <c r="M63" s="254"/>
      <c r="N63" s="252"/>
      <c r="O63" s="275"/>
      <c r="P63" s="41"/>
      <c r="Q63" s="256"/>
      <c r="R63" s="257"/>
      <c r="S63" s="217"/>
      <c r="T63" s="217"/>
      <c r="U63" s="217"/>
      <c r="V63" s="217"/>
      <c r="W63" s="217"/>
      <c r="X63" s="217"/>
      <c r="Y63" s="217"/>
      <c r="Z63" s="217"/>
      <c r="AA63" s="217"/>
      <c r="AB63" s="217"/>
      <c r="AC63" s="217"/>
      <c r="AD63" s="217"/>
      <c r="AE63" s="217"/>
      <c r="AF63" s="217"/>
      <c r="AG63" s="217"/>
      <c r="AH63" s="217"/>
      <c r="AI63" s="310"/>
      <c r="AJ63" s="311"/>
      <c r="AK63" s="318"/>
      <c r="AL63" s="318"/>
    </row>
    <row r="64" spans="1:38" s="319" customFormat="1" ht="13.5" customHeight="1">
      <c r="A64" s="395">
        <v>20</v>
      </c>
      <c r="B64" s="375">
        <v>44831</v>
      </c>
      <c r="C64" s="397"/>
      <c r="D64" s="398" t="s">
        <v>519</v>
      </c>
      <c r="E64" s="317" t="s">
        <v>557</v>
      </c>
      <c r="F64" s="317">
        <v>327.5</v>
      </c>
      <c r="G64" s="317">
        <v>318</v>
      </c>
      <c r="H64" s="317">
        <v>335.5</v>
      </c>
      <c r="I64" s="317" t="s">
        <v>1146</v>
      </c>
      <c r="J64" s="298" t="s">
        <v>950</v>
      </c>
      <c r="K64" s="298">
        <f t="shared" ref="K64:K66" si="77">H64-F64</f>
        <v>8</v>
      </c>
      <c r="L64" s="367">
        <f>(F64*-0.07)/100</f>
        <v>-0.22925000000000001</v>
      </c>
      <c r="M64" s="368">
        <f t="shared" ref="M64" si="78">(K64+L64)/F64</f>
        <v>2.3727480916030535E-2</v>
      </c>
      <c r="N64" s="298" t="s">
        <v>555</v>
      </c>
      <c r="O64" s="369">
        <v>44831</v>
      </c>
      <c r="P64" s="41"/>
      <c r="Q64" s="256"/>
      <c r="R64" s="257"/>
      <c r="S64" s="217"/>
      <c r="T64" s="217"/>
      <c r="U64" s="217"/>
      <c r="V64" s="217"/>
      <c r="W64" s="217"/>
      <c r="X64" s="217"/>
      <c r="Y64" s="217"/>
      <c r="Z64" s="217"/>
      <c r="AA64" s="217"/>
      <c r="AB64" s="217"/>
      <c r="AC64" s="217"/>
      <c r="AD64" s="217"/>
      <c r="AE64" s="217"/>
      <c r="AF64" s="217"/>
      <c r="AG64" s="217"/>
      <c r="AH64" s="217"/>
      <c r="AI64" s="310"/>
      <c r="AJ64" s="311"/>
      <c r="AK64" s="318"/>
      <c r="AL64" s="318"/>
    </row>
    <row r="65" spans="1:38" s="319" customFormat="1" ht="13.5" customHeight="1">
      <c r="A65" s="395">
        <v>21</v>
      </c>
      <c r="B65" s="375">
        <v>44831</v>
      </c>
      <c r="C65" s="397"/>
      <c r="D65" s="398" t="s">
        <v>519</v>
      </c>
      <c r="E65" s="317" t="s">
        <v>557</v>
      </c>
      <c r="F65" s="317">
        <v>326</v>
      </c>
      <c r="G65" s="317">
        <v>314</v>
      </c>
      <c r="H65" s="317">
        <v>334</v>
      </c>
      <c r="I65" s="317" t="s">
        <v>1146</v>
      </c>
      <c r="J65" s="298" t="s">
        <v>950</v>
      </c>
      <c r="K65" s="298">
        <f t="shared" si="77"/>
        <v>8</v>
      </c>
      <c r="L65" s="367">
        <f>(F65*-0.07)/100</f>
        <v>-0.22820000000000004</v>
      </c>
      <c r="M65" s="368">
        <f t="shared" ref="M65:M66" si="79">(K65+L65)/F65</f>
        <v>2.3839877300613495E-2</v>
      </c>
      <c r="N65" s="298" t="s">
        <v>555</v>
      </c>
      <c r="O65" s="369">
        <v>44831</v>
      </c>
      <c r="P65" s="41"/>
      <c r="Q65" s="256"/>
      <c r="R65" s="257"/>
      <c r="S65" s="217"/>
      <c r="T65" s="217"/>
      <c r="U65" s="217"/>
      <c r="V65" s="217"/>
      <c r="W65" s="217"/>
      <c r="X65" s="217"/>
      <c r="Y65" s="217"/>
      <c r="Z65" s="217"/>
      <c r="AA65" s="217"/>
      <c r="AB65" s="217"/>
      <c r="AC65" s="217"/>
      <c r="AD65" s="217"/>
      <c r="AE65" s="217"/>
      <c r="AF65" s="217"/>
      <c r="AG65" s="217"/>
      <c r="AH65" s="217"/>
      <c r="AI65" s="310"/>
      <c r="AJ65" s="311"/>
      <c r="AK65" s="318"/>
      <c r="AL65" s="318"/>
    </row>
    <row r="66" spans="1:38" s="319" customFormat="1" ht="13.5" customHeight="1">
      <c r="A66" s="430">
        <v>22</v>
      </c>
      <c r="B66" s="451">
        <v>44831</v>
      </c>
      <c r="C66" s="431"/>
      <c r="D66" s="432" t="s">
        <v>188</v>
      </c>
      <c r="E66" s="372" t="s">
        <v>557</v>
      </c>
      <c r="F66" s="372">
        <v>549</v>
      </c>
      <c r="G66" s="372">
        <v>535</v>
      </c>
      <c r="H66" s="372">
        <v>527</v>
      </c>
      <c r="I66" s="372" t="s">
        <v>1147</v>
      </c>
      <c r="J66" s="322" t="s">
        <v>1166</v>
      </c>
      <c r="K66" s="322">
        <f t="shared" si="77"/>
        <v>-22</v>
      </c>
      <c r="L66" s="433">
        <f>(F66*-0.7)/100</f>
        <v>-3.8429999999999995</v>
      </c>
      <c r="M66" s="434">
        <f t="shared" si="79"/>
        <v>-4.707285974499089E-2</v>
      </c>
      <c r="N66" s="322" t="s">
        <v>567</v>
      </c>
      <c r="O66" s="435">
        <v>44832</v>
      </c>
      <c r="P66" s="41"/>
      <c r="Q66" s="256"/>
      <c r="R66" s="257"/>
      <c r="S66" s="217"/>
      <c r="T66" s="217"/>
      <c r="U66" s="217"/>
      <c r="V66" s="217"/>
      <c r="W66" s="217"/>
      <c r="X66" s="217"/>
      <c r="Y66" s="217"/>
      <c r="Z66" s="217"/>
      <c r="AA66" s="217"/>
      <c r="AB66" s="217"/>
      <c r="AC66" s="217"/>
      <c r="AD66" s="217"/>
      <c r="AE66" s="217"/>
      <c r="AF66" s="217"/>
      <c r="AG66" s="217"/>
      <c r="AH66" s="217"/>
      <c r="AI66" s="310"/>
      <c r="AJ66" s="311"/>
      <c r="AK66" s="318"/>
      <c r="AL66" s="318"/>
    </row>
    <row r="67" spans="1:38" s="319" customFormat="1" ht="13.5" customHeight="1">
      <c r="A67" s="395">
        <v>23</v>
      </c>
      <c r="B67" s="375">
        <v>44831</v>
      </c>
      <c r="C67" s="397"/>
      <c r="D67" s="398" t="s">
        <v>324</v>
      </c>
      <c r="E67" s="317" t="s">
        <v>557</v>
      </c>
      <c r="F67" s="317">
        <v>817</v>
      </c>
      <c r="G67" s="317">
        <v>795</v>
      </c>
      <c r="H67" s="317">
        <v>836</v>
      </c>
      <c r="I67" s="317" t="s">
        <v>1148</v>
      </c>
      <c r="J67" s="298" t="s">
        <v>901</v>
      </c>
      <c r="K67" s="298">
        <f t="shared" ref="K67" si="80">H67-F67</f>
        <v>19</v>
      </c>
      <c r="L67" s="367">
        <f>(F67*-0.07)/100</f>
        <v>-0.57190000000000007</v>
      </c>
      <c r="M67" s="368">
        <f t="shared" ref="M67" si="81">(K67+L67)/F67</f>
        <v>2.2555813953488373E-2</v>
      </c>
      <c r="N67" s="298" t="s">
        <v>555</v>
      </c>
      <c r="O67" s="369">
        <v>44831</v>
      </c>
      <c r="P67" s="41"/>
      <c r="Q67" s="256"/>
      <c r="R67" s="257"/>
      <c r="S67" s="217"/>
      <c r="T67" s="217"/>
      <c r="U67" s="217"/>
      <c r="V67" s="217"/>
      <c r="W67" s="217"/>
      <c r="X67" s="217"/>
      <c r="Y67" s="217"/>
      <c r="Z67" s="217"/>
      <c r="AA67" s="217"/>
      <c r="AB67" s="217"/>
      <c r="AC67" s="217"/>
      <c r="AD67" s="217"/>
      <c r="AE67" s="217"/>
      <c r="AF67" s="217"/>
      <c r="AG67" s="217"/>
      <c r="AH67" s="217"/>
      <c r="AI67" s="310"/>
      <c r="AJ67" s="311"/>
      <c r="AK67" s="318"/>
      <c r="AL67" s="318"/>
    </row>
    <row r="68" spans="1:38" s="319" customFormat="1" ht="13.5" customHeight="1">
      <c r="A68" s="395">
        <v>24</v>
      </c>
      <c r="B68" s="375">
        <v>44832</v>
      </c>
      <c r="C68" s="397"/>
      <c r="D68" s="398" t="s">
        <v>324</v>
      </c>
      <c r="E68" s="317" t="s">
        <v>557</v>
      </c>
      <c r="F68" s="317">
        <v>814</v>
      </c>
      <c r="G68" s="317">
        <v>790</v>
      </c>
      <c r="H68" s="317">
        <v>832</v>
      </c>
      <c r="I68" s="317" t="s">
        <v>880</v>
      </c>
      <c r="J68" s="298" t="s">
        <v>1169</v>
      </c>
      <c r="K68" s="298">
        <f t="shared" ref="K68" si="82">H68-F68</f>
        <v>18</v>
      </c>
      <c r="L68" s="367">
        <f>(F68*-0.07)/100</f>
        <v>-0.56980000000000008</v>
      </c>
      <c r="M68" s="368">
        <f t="shared" ref="M68" si="83">(K68+L68)/F68</f>
        <v>2.1413022113022113E-2</v>
      </c>
      <c r="N68" s="298" t="s">
        <v>555</v>
      </c>
      <c r="O68" s="369">
        <v>44832</v>
      </c>
      <c r="P68" s="41"/>
      <c r="Q68" s="256"/>
      <c r="R68" s="257"/>
      <c r="S68" s="217"/>
      <c r="T68" s="217"/>
      <c r="U68" s="217"/>
      <c r="V68" s="217"/>
      <c r="W68" s="217"/>
      <c r="X68" s="217"/>
      <c r="Y68" s="217"/>
      <c r="Z68" s="217"/>
      <c r="AA68" s="217"/>
      <c r="AB68" s="217"/>
      <c r="AC68" s="217"/>
      <c r="AD68" s="217"/>
      <c r="AE68" s="217"/>
      <c r="AF68" s="217"/>
      <c r="AG68" s="217"/>
      <c r="AH68" s="217"/>
      <c r="AI68" s="310"/>
      <c r="AJ68" s="311"/>
      <c r="AK68" s="318"/>
      <c r="AL68" s="318"/>
    </row>
    <row r="69" spans="1:38" s="319" customFormat="1" ht="13.5" customHeight="1">
      <c r="A69" s="301"/>
      <c r="B69" s="332"/>
      <c r="C69" s="303"/>
      <c r="D69" s="304"/>
      <c r="E69" s="331"/>
      <c r="F69" s="331"/>
      <c r="G69" s="331"/>
      <c r="H69" s="331"/>
      <c r="I69" s="331"/>
      <c r="J69" s="252"/>
      <c r="K69" s="252"/>
      <c r="L69" s="253"/>
      <c r="M69" s="254"/>
      <c r="N69" s="252"/>
      <c r="O69" s="275"/>
      <c r="P69" s="41"/>
      <c r="Q69" s="256"/>
      <c r="R69" s="257"/>
      <c r="S69" s="217"/>
      <c r="T69" s="217"/>
      <c r="U69" s="217"/>
      <c r="V69" s="217"/>
      <c r="W69" s="217"/>
      <c r="X69" s="217"/>
      <c r="Y69" s="217"/>
      <c r="Z69" s="217"/>
      <c r="AA69" s="217"/>
      <c r="AB69" s="217"/>
      <c r="AC69" s="217"/>
      <c r="AD69" s="217"/>
      <c r="AE69" s="217"/>
      <c r="AF69" s="217"/>
      <c r="AG69" s="217"/>
      <c r="AH69" s="217"/>
      <c r="AI69" s="310"/>
      <c r="AJ69" s="311"/>
      <c r="AK69" s="318"/>
      <c r="AL69" s="318"/>
    </row>
    <row r="70" spans="1:38" s="312" customFormat="1" ht="15" customHeight="1">
      <c r="A70" s="301"/>
      <c r="B70" s="302"/>
      <c r="C70" s="303"/>
      <c r="D70" s="304"/>
      <c r="E70" s="305"/>
      <c r="F70" s="305"/>
      <c r="G70" s="305"/>
      <c r="H70" s="305"/>
      <c r="I70" s="305"/>
      <c r="J70" s="252"/>
      <c r="K70" s="252"/>
      <c r="L70" s="253"/>
      <c r="M70" s="254"/>
      <c r="N70" s="252"/>
      <c r="O70" s="275"/>
      <c r="P70" s="41"/>
      <c r="Q70" s="256"/>
      <c r="R70" s="257"/>
      <c r="S70" s="217"/>
      <c r="T70" s="217"/>
      <c r="U70" s="217"/>
      <c r="V70" s="217"/>
      <c r="W70" s="217"/>
      <c r="X70" s="217"/>
      <c r="Y70" s="217"/>
      <c r="Z70" s="217"/>
      <c r="AA70" s="217"/>
      <c r="AB70" s="217"/>
      <c r="AC70" s="217"/>
      <c r="AD70" s="217"/>
      <c r="AE70" s="217"/>
      <c r="AF70" s="217"/>
      <c r="AG70" s="217"/>
      <c r="AH70" s="217"/>
      <c r="AI70" s="310"/>
      <c r="AJ70" s="311"/>
      <c r="AK70" s="311"/>
      <c r="AL70" s="311"/>
    </row>
    <row r="71" spans="1:38" ht="15" customHeight="1">
      <c r="A71" s="259"/>
      <c r="B71" s="260"/>
      <c r="C71" s="261"/>
      <c r="D71" s="262"/>
      <c r="E71" s="263"/>
      <c r="F71" s="263"/>
      <c r="G71" s="263"/>
      <c r="H71" s="263"/>
      <c r="I71" s="263"/>
      <c r="J71" s="264"/>
      <c r="K71" s="264"/>
      <c r="L71" s="265"/>
      <c r="M71" s="266"/>
      <c r="N71" s="264"/>
      <c r="O71" s="267"/>
      <c r="P71" s="240"/>
      <c r="Q71" s="256"/>
      <c r="R71" s="257"/>
      <c r="S71" s="217"/>
      <c r="T71" s="217"/>
      <c r="U71" s="217"/>
      <c r="V71" s="217"/>
      <c r="W71" s="217"/>
      <c r="X71" s="217"/>
      <c r="Y71" s="217"/>
      <c r="Z71" s="217"/>
      <c r="AA71" s="217"/>
      <c r="AB71" s="217"/>
      <c r="AC71" s="217"/>
      <c r="AD71" s="217"/>
      <c r="AE71" s="217"/>
      <c r="AF71" s="217"/>
      <c r="AG71" s="217"/>
      <c r="AH71" s="1"/>
      <c r="AI71" s="1"/>
      <c r="AJ71" s="1"/>
      <c r="AK71" s="1"/>
      <c r="AL71" s="1"/>
    </row>
    <row r="72" spans="1:38" ht="44.25" customHeight="1">
      <c r="A72" s="109" t="s">
        <v>559</v>
      </c>
      <c r="B72" s="131"/>
      <c r="C72" s="131"/>
      <c r="D72" s="1"/>
      <c r="E72" s="6"/>
      <c r="F72" s="6"/>
      <c r="G72" s="6"/>
      <c r="H72" s="6" t="s">
        <v>571</v>
      </c>
      <c r="I72" s="6"/>
      <c r="J72" s="6"/>
      <c r="K72" s="105"/>
      <c r="L72" s="133"/>
      <c r="M72" s="105"/>
      <c r="N72" s="106"/>
      <c r="O72" s="105"/>
      <c r="P72" s="1"/>
      <c r="Q72" s="1"/>
      <c r="R72" s="6"/>
      <c r="S72" s="1"/>
      <c r="T72" s="1"/>
      <c r="U72" s="1"/>
      <c r="V72" s="1"/>
      <c r="W72" s="1"/>
      <c r="X72" s="1"/>
      <c r="Y72" s="1"/>
      <c r="Z72" s="1"/>
      <c r="AA72" s="1"/>
      <c r="AB72" s="1"/>
      <c r="AC72" s="251"/>
      <c r="AD72" s="251"/>
      <c r="AE72" s="251"/>
      <c r="AF72" s="251"/>
      <c r="AG72" s="251"/>
      <c r="AH72" s="251"/>
    </row>
    <row r="73" spans="1:38" ht="12.75" customHeight="1">
      <c r="A73" s="116" t="s">
        <v>560</v>
      </c>
      <c r="B73" s="109"/>
      <c r="C73" s="109"/>
      <c r="D73" s="109"/>
      <c r="E73" s="41"/>
      <c r="F73" s="117" t="s">
        <v>561</v>
      </c>
      <c r="G73" s="54"/>
      <c r="H73" s="41"/>
      <c r="I73" s="54"/>
      <c r="J73" s="6"/>
      <c r="K73" s="134"/>
      <c r="L73" s="135"/>
      <c r="M73" s="6"/>
      <c r="N73" s="99"/>
      <c r="O73" s="136"/>
      <c r="P73" s="41"/>
      <c r="Q73" s="41"/>
      <c r="R73" s="6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</row>
    <row r="74" spans="1:38" ht="14.25" customHeight="1">
      <c r="A74" s="116"/>
      <c r="B74" s="109"/>
      <c r="C74" s="109"/>
      <c r="D74" s="109"/>
      <c r="E74" s="6"/>
      <c r="F74" s="117" t="s">
        <v>563</v>
      </c>
      <c r="G74" s="54"/>
      <c r="H74" s="41"/>
      <c r="I74" s="54"/>
      <c r="J74" s="6"/>
      <c r="K74" s="134"/>
      <c r="L74" s="135"/>
      <c r="M74" s="6"/>
      <c r="N74" s="99"/>
      <c r="O74" s="136"/>
      <c r="P74" s="41"/>
      <c r="Q74" s="41"/>
      <c r="R74" s="6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</row>
    <row r="75" spans="1:38" ht="14.25" customHeight="1">
      <c r="A75" s="109"/>
      <c r="B75" s="109"/>
      <c r="C75" s="109"/>
      <c r="D75" s="109"/>
      <c r="E75" s="6"/>
      <c r="F75" s="6"/>
      <c r="G75" s="6"/>
      <c r="H75" s="6"/>
      <c r="I75" s="6"/>
      <c r="J75" s="122"/>
      <c r="K75" s="119"/>
      <c r="L75" s="120"/>
      <c r="M75" s="6"/>
      <c r="N75" s="123"/>
      <c r="O75" s="1"/>
      <c r="P75" s="41"/>
      <c r="Q75" s="41"/>
      <c r="R75" s="6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</row>
    <row r="76" spans="1:38" ht="12.75" customHeight="1">
      <c r="A76" s="137" t="s">
        <v>572</v>
      </c>
      <c r="B76" s="137"/>
      <c r="C76" s="137"/>
      <c r="D76" s="137"/>
      <c r="E76" s="6"/>
      <c r="F76" s="6"/>
      <c r="G76" s="6"/>
      <c r="H76" s="6"/>
      <c r="I76" s="6"/>
      <c r="J76" s="6"/>
      <c r="K76" s="6"/>
      <c r="L76" s="6"/>
      <c r="M76" s="6"/>
      <c r="N76" s="6"/>
      <c r="O76" s="21"/>
      <c r="Q76" s="41"/>
      <c r="R76" s="6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</row>
    <row r="77" spans="1:38" ht="38.25" customHeight="1">
      <c r="A77" s="94" t="s">
        <v>16</v>
      </c>
      <c r="B77" s="94" t="s">
        <v>532</v>
      </c>
      <c r="C77" s="94"/>
      <c r="D77" s="95" t="s">
        <v>543</v>
      </c>
      <c r="E77" s="94" t="s">
        <v>544</v>
      </c>
      <c r="F77" s="94" t="s">
        <v>545</v>
      </c>
      <c r="G77" s="94" t="s">
        <v>565</v>
      </c>
      <c r="H77" s="94" t="s">
        <v>547</v>
      </c>
      <c r="I77" s="94" t="s">
        <v>548</v>
      </c>
      <c r="J77" s="93" t="s">
        <v>549</v>
      </c>
      <c r="K77" s="138" t="s">
        <v>573</v>
      </c>
      <c r="L77" s="96" t="s">
        <v>551</v>
      </c>
      <c r="M77" s="138" t="s">
        <v>574</v>
      </c>
      <c r="N77" s="94" t="s">
        <v>575</v>
      </c>
      <c r="O77" s="93" t="s">
        <v>553</v>
      </c>
      <c r="P77" s="95" t="s">
        <v>554</v>
      </c>
      <c r="Q77" s="41"/>
      <c r="R77" s="6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</row>
    <row r="78" spans="1:38" s="218" customFormat="1" ht="12.75" customHeight="1">
      <c r="A78" s="295">
        <v>1</v>
      </c>
      <c r="B78" s="294">
        <v>44802</v>
      </c>
      <c r="C78" s="296"/>
      <c r="D78" s="296" t="s">
        <v>883</v>
      </c>
      <c r="E78" s="295" t="s">
        <v>557</v>
      </c>
      <c r="F78" s="295">
        <v>724</v>
      </c>
      <c r="G78" s="295">
        <v>710</v>
      </c>
      <c r="H78" s="297">
        <v>735.5</v>
      </c>
      <c r="I78" s="297" t="s">
        <v>877</v>
      </c>
      <c r="J78" s="298" t="s">
        <v>878</v>
      </c>
      <c r="K78" s="297">
        <f t="shared" ref="K78" si="84">H78-F78</f>
        <v>11.5</v>
      </c>
      <c r="L78" s="299">
        <f t="shared" ref="L78" si="85">(H78*N78)*0.07%</f>
        <v>489.10750000000007</v>
      </c>
      <c r="M78" s="300">
        <f t="shared" ref="M78" si="86">(K78*N78)-L78</f>
        <v>10435.8925</v>
      </c>
      <c r="N78" s="297">
        <v>950</v>
      </c>
      <c r="O78" s="298" t="s">
        <v>555</v>
      </c>
      <c r="P78" s="294">
        <v>44805</v>
      </c>
      <c r="Q78" s="220"/>
      <c r="R78" s="223" t="s">
        <v>556</v>
      </c>
      <c r="S78" s="217"/>
      <c r="T78" s="217"/>
      <c r="U78" s="217"/>
      <c r="V78" s="217"/>
      <c r="W78" s="217"/>
      <c r="X78" s="217"/>
      <c r="Y78" s="217"/>
      <c r="Z78" s="217"/>
      <c r="AA78" s="217"/>
      <c r="AB78" s="217"/>
      <c r="AC78" s="217"/>
      <c r="AD78" s="217"/>
      <c r="AE78" s="217"/>
      <c r="AF78" s="263"/>
      <c r="AG78" s="260"/>
      <c r="AH78" s="220"/>
      <c r="AI78" s="220"/>
      <c r="AJ78" s="263"/>
      <c r="AK78" s="263"/>
      <c r="AL78" s="263"/>
    </row>
    <row r="79" spans="1:38" s="218" customFormat="1" ht="12.75" customHeight="1">
      <c r="A79" s="317">
        <v>2</v>
      </c>
      <c r="B79" s="294">
        <v>44805</v>
      </c>
      <c r="C79" s="296"/>
      <c r="D79" s="296" t="s">
        <v>884</v>
      </c>
      <c r="E79" s="295" t="s">
        <v>557</v>
      </c>
      <c r="F79" s="295">
        <v>873.5</v>
      </c>
      <c r="G79" s="317">
        <v>864</v>
      </c>
      <c r="H79" s="297">
        <v>884</v>
      </c>
      <c r="I79" s="297" t="s">
        <v>888</v>
      </c>
      <c r="J79" s="298" t="s">
        <v>894</v>
      </c>
      <c r="K79" s="297">
        <f t="shared" ref="K79" si="87">H79-F79</f>
        <v>10.5</v>
      </c>
      <c r="L79" s="299">
        <f t="shared" ref="L79" si="88">(H79*N79)*0.07%</f>
        <v>850.85000000000014</v>
      </c>
      <c r="M79" s="300">
        <f t="shared" ref="M79" si="89">(K79*N79)-L79</f>
        <v>13586.65</v>
      </c>
      <c r="N79" s="297">
        <v>1375</v>
      </c>
      <c r="O79" s="298" t="s">
        <v>555</v>
      </c>
      <c r="P79" s="294">
        <v>44805</v>
      </c>
      <c r="Q79" s="220"/>
      <c r="R79" s="223" t="s">
        <v>556</v>
      </c>
      <c r="S79" s="217"/>
      <c r="T79" s="217"/>
      <c r="U79" s="217"/>
      <c r="V79" s="217"/>
      <c r="W79" s="217"/>
      <c r="X79" s="217"/>
      <c r="Y79" s="217"/>
      <c r="Z79" s="217"/>
      <c r="AA79" s="217"/>
      <c r="AB79" s="217"/>
      <c r="AC79" s="217"/>
      <c r="AD79" s="217"/>
      <c r="AE79" s="217"/>
      <c r="AF79" s="263"/>
      <c r="AG79" s="260"/>
      <c r="AH79" s="220"/>
      <c r="AI79" s="220"/>
      <c r="AJ79" s="263"/>
      <c r="AK79" s="263"/>
      <c r="AL79" s="263"/>
    </row>
    <row r="80" spans="1:38" s="218" customFormat="1" ht="12.75" customHeight="1">
      <c r="A80" s="372">
        <v>3</v>
      </c>
      <c r="B80" s="326">
        <v>44805</v>
      </c>
      <c r="C80" s="373"/>
      <c r="D80" s="373" t="s">
        <v>889</v>
      </c>
      <c r="E80" s="374" t="s">
        <v>557</v>
      </c>
      <c r="F80" s="374">
        <v>696.5</v>
      </c>
      <c r="G80" s="372">
        <v>685</v>
      </c>
      <c r="H80" s="323">
        <v>685</v>
      </c>
      <c r="I80" s="323" t="s">
        <v>890</v>
      </c>
      <c r="J80" s="322" t="s">
        <v>912</v>
      </c>
      <c r="K80" s="323">
        <f t="shared" ref="K80" si="90">H80-F80</f>
        <v>-11.5</v>
      </c>
      <c r="L80" s="324">
        <f t="shared" ref="L80" si="91">(H80*N80)*0.07%</f>
        <v>479.50000000000006</v>
      </c>
      <c r="M80" s="325">
        <f t="shared" ref="M80" si="92">(K80*N80)-L80</f>
        <v>-11979.5</v>
      </c>
      <c r="N80" s="323">
        <v>1000</v>
      </c>
      <c r="O80" s="322" t="s">
        <v>567</v>
      </c>
      <c r="P80" s="326">
        <v>44806</v>
      </c>
      <c r="Q80" s="220"/>
      <c r="R80" s="223" t="s">
        <v>827</v>
      </c>
      <c r="S80" s="217"/>
      <c r="T80" s="217"/>
      <c r="U80" s="217"/>
      <c r="V80" s="217"/>
      <c r="W80" s="217"/>
      <c r="X80" s="217"/>
      <c r="Y80" s="217"/>
      <c r="Z80" s="217"/>
      <c r="AA80" s="217"/>
      <c r="AB80" s="217"/>
      <c r="AC80" s="217"/>
      <c r="AD80" s="217"/>
      <c r="AE80" s="217"/>
      <c r="AF80" s="263"/>
      <c r="AG80" s="260"/>
      <c r="AH80" s="220"/>
      <c r="AI80" s="220"/>
      <c r="AJ80" s="263"/>
      <c r="AK80" s="263"/>
      <c r="AL80" s="263"/>
    </row>
    <row r="81" spans="1:38" s="218" customFormat="1" ht="12.75" customHeight="1">
      <c r="A81" s="317">
        <v>4</v>
      </c>
      <c r="B81" s="294">
        <v>44805</v>
      </c>
      <c r="C81" s="296"/>
      <c r="D81" s="296" t="s">
        <v>875</v>
      </c>
      <c r="E81" s="295" t="s">
        <v>557</v>
      </c>
      <c r="F81" s="295">
        <v>240</v>
      </c>
      <c r="G81" s="317">
        <v>234.5</v>
      </c>
      <c r="H81" s="297">
        <v>246</v>
      </c>
      <c r="I81" s="297" t="s">
        <v>876</v>
      </c>
      <c r="J81" s="298" t="s">
        <v>898</v>
      </c>
      <c r="K81" s="297">
        <f t="shared" ref="K81:K82" si="93">H81-F81</f>
        <v>6</v>
      </c>
      <c r="L81" s="299">
        <f t="shared" ref="L81:L82" si="94">(H81*N81)*0.07%</f>
        <v>430.50000000000006</v>
      </c>
      <c r="M81" s="300">
        <f t="shared" ref="M81:M82" si="95">(K81*N81)-L81</f>
        <v>14569.5</v>
      </c>
      <c r="N81" s="297">
        <v>2500</v>
      </c>
      <c r="O81" s="298" t="s">
        <v>555</v>
      </c>
      <c r="P81" s="294">
        <v>44805</v>
      </c>
      <c r="Q81" s="220"/>
      <c r="R81" s="223" t="s">
        <v>827</v>
      </c>
      <c r="S81" s="217"/>
      <c r="T81" s="217"/>
      <c r="U81" s="217"/>
      <c r="V81" s="217"/>
      <c r="W81" s="217"/>
      <c r="X81" s="217"/>
      <c r="Y81" s="217"/>
      <c r="Z81" s="217"/>
      <c r="AA81" s="217"/>
      <c r="AB81" s="217"/>
      <c r="AC81" s="217"/>
      <c r="AD81" s="217"/>
      <c r="AE81" s="217"/>
      <c r="AF81" s="263"/>
      <c r="AG81" s="260"/>
      <c r="AH81" s="220"/>
      <c r="AI81" s="220"/>
      <c r="AJ81" s="263"/>
      <c r="AK81" s="263"/>
      <c r="AL81" s="263"/>
    </row>
    <row r="82" spans="1:38" s="218" customFormat="1" ht="12.75" customHeight="1">
      <c r="A82" s="372">
        <v>5</v>
      </c>
      <c r="B82" s="326">
        <v>44805</v>
      </c>
      <c r="C82" s="373"/>
      <c r="D82" s="373" t="s">
        <v>891</v>
      </c>
      <c r="E82" s="374" t="s">
        <v>557</v>
      </c>
      <c r="F82" s="374">
        <v>2070</v>
      </c>
      <c r="G82" s="372">
        <v>2000</v>
      </c>
      <c r="H82" s="323">
        <v>2000</v>
      </c>
      <c r="I82" s="323" t="s">
        <v>892</v>
      </c>
      <c r="J82" s="322" t="s">
        <v>932</v>
      </c>
      <c r="K82" s="323">
        <f t="shared" si="93"/>
        <v>-70</v>
      </c>
      <c r="L82" s="324">
        <f t="shared" si="94"/>
        <v>280.00000000000006</v>
      </c>
      <c r="M82" s="325">
        <f t="shared" si="95"/>
        <v>-14280</v>
      </c>
      <c r="N82" s="323">
        <v>200</v>
      </c>
      <c r="O82" s="322" t="s">
        <v>567</v>
      </c>
      <c r="P82" s="326">
        <v>44810</v>
      </c>
      <c r="Q82" s="220"/>
      <c r="R82" s="223" t="s">
        <v>827</v>
      </c>
      <c r="S82" s="217"/>
      <c r="T82" s="217"/>
      <c r="U82" s="217"/>
      <c r="V82" s="217"/>
      <c r="W82" s="217"/>
      <c r="X82" s="217"/>
      <c r="Y82" s="217"/>
      <c r="Z82" s="217"/>
      <c r="AA82" s="217"/>
      <c r="AB82" s="217"/>
      <c r="AC82" s="217"/>
      <c r="AD82" s="217"/>
      <c r="AE82" s="217"/>
      <c r="AF82" s="263"/>
      <c r="AG82" s="260"/>
      <c r="AH82" s="220"/>
      <c r="AI82" s="220"/>
      <c r="AJ82" s="263"/>
      <c r="AK82" s="263"/>
      <c r="AL82" s="263"/>
    </row>
    <row r="83" spans="1:38" s="218" customFormat="1" ht="12.75" customHeight="1">
      <c r="A83" s="372">
        <v>6</v>
      </c>
      <c r="B83" s="326">
        <v>44806</v>
      </c>
      <c r="C83" s="373"/>
      <c r="D83" s="373" t="s">
        <v>913</v>
      </c>
      <c r="E83" s="374" t="s">
        <v>906</v>
      </c>
      <c r="F83" s="374">
        <v>534</v>
      </c>
      <c r="G83" s="372">
        <v>545</v>
      </c>
      <c r="H83" s="323">
        <v>543</v>
      </c>
      <c r="I83" s="323" t="s">
        <v>914</v>
      </c>
      <c r="J83" s="322" t="s">
        <v>931</v>
      </c>
      <c r="K83" s="323">
        <f>F83-H83</f>
        <v>-9</v>
      </c>
      <c r="L83" s="324">
        <f t="shared" ref="L83" si="96">(H83*N83)*0.07%</f>
        <v>570.15000000000009</v>
      </c>
      <c r="M83" s="325">
        <f t="shared" ref="M83" si="97">(K83*N83)-L83</f>
        <v>-14070.15</v>
      </c>
      <c r="N83" s="323">
        <v>1500</v>
      </c>
      <c r="O83" s="322" t="s">
        <v>567</v>
      </c>
      <c r="P83" s="326">
        <v>44810</v>
      </c>
      <c r="Q83" s="220"/>
      <c r="R83" s="223" t="s">
        <v>556</v>
      </c>
      <c r="S83" s="217"/>
      <c r="T83" s="217"/>
      <c r="U83" s="217"/>
      <c r="V83" s="217"/>
      <c r="W83" s="217"/>
      <c r="X83" s="217"/>
      <c r="Y83" s="217"/>
      <c r="Z83" s="217"/>
      <c r="AA83" s="217"/>
      <c r="AB83" s="217"/>
      <c r="AC83" s="217"/>
      <c r="AD83" s="217"/>
      <c r="AE83" s="217"/>
      <c r="AF83" s="263"/>
      <c r="AG83" s="260"/>
      <c r="AH83" s="220"/>
      <c r="AI83" s="220"/>
      <c r="AJ83" s="263"/>
      <c r="AK83" s="263"/>
      <c r="AL83" s="263"/>
    </row>
    <row r="84" spans="1:38" s="218" customFormat="1" ht="12.75" customHeight="1">
      <c r="A84" s="317">
        <v>7</v>
      </c>
      <c r="B84" s="294">
        <v>44806</v>
      </c>
      <c r="C84" s="296"/>
      <c r="D84" s="296" t="s">
        <v>916</v>
      </c>
      <c r="E84" s="295" t="s">
        <v>557</v>
      </c>
      <c r="F84" s="295">
        <v>371.5</v>
      </c>
      <c r="G84" s="317">
        <v>365</v>
      </c>
      <c r="H84" s="297">
        <v>376</v>
      </c>
      <c r="I84" s="297" t="s">
        <v>917</v>
      </c>
      <c r="J84" s="298" t="s">
        <v>925</v>
      </c>
      <c r="K84" s="297">
        <f t="shared" ref="K84" si="98">H84-F84</f>
        <v>4.5</v>
      </c>
      <c r="L84" s="299">
        <f t="shared" ref="L84" si="99">(H84*N84)*0.07%</f>
        <v>473.76000000000005</v>
      </c>
      <c r="M84" s="300">
        <f t="shared" ref="M84" si="100">(K84*N84)-L84</f>
        <v>7626.24</v>
      </c>
      <c r="N84" s="297">
        <v>1800</v>
      </c>
      <c r="O84" s="298" t="s">
        <v>555</v>
      </c>
      <c r="P84" s="294">
        <v>44809</v>
      </c>
      <c r="Q84" s="220"/>
      <c r="R84" s="223" t="s">
        <v>556</v>
      </c>
      <c r="S84" s="217"/>
      <c r="T84" s="217"/>
      <c r="U84" s="217"/>
      <c r="V84" s="217"/>
      <c r="W84" s="217"/>
      <c r="X84" s="217"/>
      <c r="Y84" s="217"/>
      <c r="Z84" s="217"/>
      <c r="AA84" s="217"/>
      <c r="AB84" s="217"/>
      <c r="AC84" s="217"/>
      <c r="AD84" s="217"/>
      <c r="AE84" s="217"/>
      <c r="AF84" s="263"/>
      <c r="AG84" s="260"/>
      <c r="AH84" s="220"/>
      <c r="AI84" s="220"/>
      <c r="AJ84" s="263"/>
      <c r="AK84" s="263"/>
      <c r="AL84" s="263"/>
    </row>
    <row r="85" spans="1:38" s="218" customFormat="1" ht="12.75" customHeight="1">
      <c r="A85" s="372">
        <v>8</v>
      </c>
      <c r="B85" s="326">
        <v>44806</v>
      </c>
      <c r="C85" s="373"/>
      <c r="D85" s="373" t="s">
        <v>875</v>
      </c>
      <c r="E85" s="374" t="s">
        <v>557</v>
      </c>
      <c r="F85" s="374">
        <v>239.5</v>
      </c>
      <c r="G85" s="372">
        <v>234.5</v>
      </c>
      <c r="H85" s="323">
        <v>234.5</v>
      </c>
      <c r="I85" s="323" t="s">
        <v>876</v>
      </c>
      <c r="J85" s="322" t="s">
        <v>927</v>
      </c>
      <c r="K85" s="323">
        <f t="shared" ref="K85" si="101">H85-F85</f>
        <v>-5</v>
      </c>
      <c r="L85" s="324">
        <f t="shared" ref="L85" si="102">(H85*N85)*0.07%</f>
        <v>410.37500000000006</v>
      </c>
      <c r="M85" s="325">
        <f t="shared" ref="M85" si="103">(K85*N85)-L85</f>
        <v>-12910.375</v>
      </c>
      <c r="N85" s="323">
        <v>2500</v>
      </c>
      <c r="O85" s="322" t="s">
        <v>567</v>
      </c>
      <c r="P85" s="326">
        <v>44809</v>
      </c>
      <c r="Q85" s="220"/>
      <c r="R85" s="223" t="s">
        <v>827</v>
      </c>
      <c r="S85" s="217"/>
      <c r="T85" s="217"/>
      <c r="U85" s="217"/>
      <c r="V85" s="217"/>
      <c r="W85" s="217"/>
      <c r="X85" s="217"/>
      <c r="Y85" s="217"/>
      <c r="Z85" s="217"/>
      <c r="AA85" s="217"/>
      <c r="AB85" s="217"/>
      <c r="AC85" s="217"/>
      <c r="AD85" s="217"/>
      <c r="AE85" s="217"/>
      <c r="AF85" s="263"/>
      <c r="AG85" s="260"/>
      <c r="AH85" s="220"/>
      <c r="AI85" s="220"/>
      <c r="AJ85" s="263"/>
      <c r="AK85" s="263"/>
      <c r="AL85" s="263"/>
    </row>
    <row r="86" spans="1:38" s="218" customFormat="1" ht="12.75" customHeight="1">
      <c r="A86" s="317">
        <v>9</v>
      </c>
      <c r="B86" s="294">
        <v>44809</v>
      </c>
      <c r="C86" s="296"/>
      <c r="D86" s="296" t="s">
        <v>926</v>
      </c>
      <c r="E86" s="295" t="s">
        <v>906</v>
      </c>
      <c r="F86" s="295">
        <v>117</v>
      </c>
      <c r="G86" s="317">
        <v>119</v>
      </c>
      <c r="H86" s="297">
        <v>115.5</v>
      </c>
      <c r="I86" s="297">
        <v>112</v>
      </c>
      <c r="J86" s="298" t="s">
        <v>928</v>
      </c>
      <c r="K86" s="297">
        <f>F86-H86</f>
        <v>1.5</v>
      </c>
      <c r="L86" s="299">
        <f t="shared" ref="L86:L88" si="104">(H86*N86)*0.07%</f>
        <v>501.2700000000001</v>
      </c>
      <c r="M86" s="300">
        <f t="shared" ref="M86:M88" si="105">(K86*N86)-L86</f>
        <v>8798.73</v>
      </c>
      <c r="N86" s="297">
        <v>6200</v>
      </c>
      <c r="O86" s="298" t="s">
        <v>555</v>
      </c>
      <c r="P86" s="294">
        <v>44809</v>
      </c>
      <c r="Q86" s="220"/>
      <c r="R86" s="223" t="s">
        <v>556</v>
      </c>
      <c r="S86" s="217"/>
      <c r="T86" s="217"/>
      <c r="U86" s="217"/>
      <c r="V86" s="217"/>
      <c r="W86" s="217"/>
      <c r="X86" s="217"/>
      <c r="Y86" s="217"/>
      <c r="Z86" s="217"/>
      <c r="AA86" s="217"/>
      <c r="AB86" s="217"/>
      <c r="AC86" s="217"/>
      <c r="AD86" s="217"/>
      <c r="AE86" s="217"/>
      <c r="AF86" s="263"/>
      <c r="AG86" s="260"/>
      <c r="AH86" s="220"/>
      <c r="AI86" s="220"/>
      <c r="AJ86" s="263"/>
      <c r="AK86" s="263"/>
      <c r="AL86" s="263"/>
    </row>
    <row r="87" spans="1:38" s="218" customFormat="1" ht="12.75" customHeight="1">
      <c r="A87" s="317">
        <v>10</v>
      </c>
      <c r="B87" s="294">
        <v>44810</v>
      </c>
      <c r="C87" s="296"/>
      <c r="D87" s="296" t="s">
        <v>916</v>
      </c>
      <c r="E87" s="295" t="s">
        <v>557</v>
      </c>
      <c r="F87" s="295">
        <v>370.5</v>
      </c>
      <c r="G87" s="317">
        <v>364</v>
      </c>
      <c r="H87" s="297">
        <v>375.5</v>
      </c>
      <c r="I87" s="297" t="s">
        <v>917</v>
      </c>
      <c r="J87" s="298" t="s">
        <v>952</v>
      </c>
      <c r="K87" s="297">
        <f t="shared" ref="K87:K88" si="106">H87-F87</f>
        <v>5</v>
      </c>
      <c r="L87" s="299">
        <f t="shared" si="104"/>
        <v>473.13000000000005</v>
      </c>
      <c r="M87" s="300">
        <f t="shared" si="105"/>
        <v>8526.8700000000008</v>
      </c>
      <c r="N87" s="297">
        <v>1800</v>
      </c>
      <c r="O87" s="298" t="s">
        <v>555</v>
      </c>
      <c r="P87" s="294">
        <v>44811</v>
      </c>
      <c r="Q87" s="220"/>
      <c r="R87" s="223" t="s">
        <v>556</v>
      </c>
      <c r="S87" s="217"/>
      <c r="T87" s="217"/>
      <c r="U87" s="217"/>
      <c r="V87" s="217"/>
      <c r="W87" s="217"/>
      <c r="X87" s="217"/>
      <c r="Y87" s="217"/>
      <c r="Z87" s="217"/>
      <c r="AA87" s="217"/>
      <c r="AB87" s="217"/>
      <c r="AC87" s="217"/>
      <c r="AD87" s="217"/>
      <c r="AE87" s="217"/>
      <c r="AF87" s="263"/>
      <c r="AG87" s="260"/>
      <c r="AH87" s="220"/>
      <c r="AI87" s="220"/>
      <c r="AJ87" s="263"/>
      <c r="AK87" s="263"/>
      <c r="AL87" s="263"/>
    </row>
    <row r="88" spans="1:38" s="218" customFormat="1" ht="12.75" customHeight="1">
      <c r="A88" s="317">
        <v>11</v>
      </c>
      <c r="B88" s="294">
        <v>44810</v>
      </c>
      <c r="C88" s="296"/>
      <c r="D88" s="296" t="s">
        <v>938</v>
      </c>
      <c r="E88" s="295" t="s">
        <v>557</v>
      </c>
      <c r="F88" s="295">
        <v>825</v>
      </c>
      <c r="G88" s="317">
        <v>810</v>
      </c>
      <c r="H88" s="297">
        <v>836</v>
      </c>
      <c r="I88" s="297" t="s">
        <v>939</v>
      </c>
      <c r="J88" s="298" t="s">
        <v>984</v>
      </c>
      <c r="K88" s="297">
        <f t="shared" si="106"/>
        <v>11</v>
      </c>
      <c r="L88" s="299">
        <f t="shared" si="104"/>
        <v>585.20000000000005</v>
      </c>
      <c r="M88" s="300">
        <f t="shared" si="105"/>
        <v>10414.799999999999</v>
      </c>
      <c r="N88" s="297">
        <v>1000</v>
      </c>
      <c r="O88" s="298" t="s">
        <v>555</v>
      </c>
      <c r="P88" s="294">
        <v>44817</v>
      </c>
      <c r="Q88" s="220"/>
      <c r="R88" s="223" t="s">
        <v>556</v>
      </c>
      <c r="S88" s="217"/>
      <c r="T88" s="217"/>
      <c r="U88" s="217"/>
      <c r="V88" s="217"/>
      <c r="W88" s="217"/>
      <c r="X88" s="217"/>
      <c r="Y88" s="217"/>
      <c r="Z88" s="217"/>
      <c r="AA88" s="217"/>
      <c r="AB88" s="217"/>
      <c r="AC88" s="217"/>
      <c r="AD88" s="217"/>
      <c r="AE88" s="217"/>
      <c r="AF88" s="263"/>
      <c r="AG88" s="260"/>
      <c r="AH88" s="220"/>
      <c r="AI88" s="220"/>
      <c r="AJ88" s="263"/>
      <c r="AK88" s="263"/>
      <c r="AL88" s="263"/>
    </row>
    <row r="89" spans="1:38" s="218" customFormat="1" ht="12.75" customHeight="1">
      <c r="A89" s="317">
        <v>12</v>
      </c>
      <c r="B89" s="294">
        <v>44811</v>
      </c>
      <c r="C89" s="296"/>
      <c r="D89" s="296" t="s">
        <v>942</v>
      </c>
      <c r="E89" s="295" t="s">
        <v>557</v>
      </c>
      <c r="F89" s="295">
        <v>2585</v>
      </c>
      <c r="G89" s="317">
        <v>2540</v>
      </c>
      <c r="H89" s="297">
        <v>2619</v>
      </c>
      <c r="I89" s="297" t="s">
        <v>943</v>
      </c>
      <c r="J89" s="298" t="s">
        <v>964</v>
      </c>
      <c r="K89" s="297">
        <f t="shared" ref="K89" si="107">H89-F89</f>
        <v>34</v>
      </c>
      <c r="L89" s="299">
        <f t="shared" ref="L89" si="108">(H89*N89)*0.07%</f>
        <v>549.99000000000012</v>
      </c>
      <c r="M89" s="300">
        <f t="shared" ref="M89" si="109">(K89*N89)-L89</f>
        <v>9650.01</v>
      </c>
      <c r="N89" s="297">
        <v>300</v>
      </c>
      <c r="O89" s="298" t="s">
        <v>555</v>
      </c>
      <c r="P89" s="294">
        <v>44813</v>
      </c>
      <c r="Q89" s="220"/>
      <c r="R89" s="223" t="s">
        <v>827</v>
      </c>
      <c r="S89" s="217"/>
      <c r="T89" s="217"/>
      <c r="U89" s="217"/>
      <c r="V89" s="217"/>
      <c r="W89" s="217"/>
      <c r="X89" s="217"/>
      <c r="Y89" s="217"/>
      <c r="Z89" s="217"/>
      <c r="AA89" s="217"/>
      <c r="AB89" s="217"/>
      <c r="AC89" s="217"/>
      <c r="AD89" s="217"/>
      <c r="AE89" s="217"/>
      <c r="AF89" s="263"/>
      <c r="AG89" s="260"/>
      <c r="AH89" s="220"/>
      <c r="AI89" s="220"/>
      <c r="AJ89" s="263"/>
      <c r="AK89" s="263"/>
      <c r="AL89" s="263"/>
    </row>
    <row r="90" spans="1:38" s="218" customFormat="1" ht="12.75" customHeight="1">
      <c r="A90" s="317">
        <v>13</v>
      </c>
      <c r="B90" s="294">
        <v>44811</v>
      </c>
      <c r="C90" s="296"/>
      <c r="D90" s="296" t="s">
        <v>944</v>
      </c>
      <c r="E90" s="295" t="s">
        <v>557</v>
      </c>
      <c r="F90" s="295">
        <v>750</v>
      </c>
      <c r="G90" s="317">
        <v>736</v>
      </c>
      <c r="H90" s="297">
        <v>759</v>
      </c>
      <c r="I90" s="297" t="s">
        <v>945</v>
      </c>
      <c r="J90" s="298" t="s">
        <v>955</v>
      </c>
      <c r="K90" s="297">
        <f t="shared" ref="K90:K92" si="110">H90-F90</f>
        <v>9</v>
      </c>
      <c r="L90" s="299">
        <f t="shared" ref="L90:L93" si="111">(H90*N90)*0.07%</f>
        <v>504.73500000000007</v>
      </c>
      <c r="M90" s="300">
        <f t="shared" ref="M90:M93" si="112">(K90*N90)-L90</f>
        <v>8045.2650000000003</v>
      </c>
      <c r="N90" s="297">
        <v>950</v>
      </c>
      <c r="O90" s="298" t="s">
        <v>555</v>
      </c>
      <c r="P90" s="294">
        <v>44811</v>
      </c>
      <c r="Q90" s="220"/>
      <c r="R90" s="223" t="s">
        <v>556</v>
      </c>
      <c r="S90" s="217"/>
      <c r="T90" s="217"/>
      <c r="U90" s="217"/>
      <c r="V90" s="217"/>
      <c r="W90" s="217"/>
      <c r="X90" s="217"/>
      <c r="Y90" s="217"/>
      <c r="Z90" s="217"/>
      <c r="AA90" s="217"/>
      <c r="AB90" s="217"/>
      <c r="AC90" s="217"/>
      <c r="AD90" s="217"/>
      <c r="AE90" s="217"/>
      <c r="AF90" s="263"/>
      <c r="AG90" s="260"/>
      <c r="AH90" s="220"/>
      <c r="AI90" s="220"/>
      <c r="AJ90" s="263"/>
      <c r="AK90" s="263"/>
      <c r="AL90" s="263"/>
    </row>
    <row r="91" spans="1:38" s="218" customFormat="1" ht="12.75" customHeight="1">
      <c r="A91" s="317">
        <v>14</v>
      </c>
      <c r="B91" s="294">
        <v>44811</v>
      </c>
      <c r="C91" s="296"/>
      <c r="D91" s="296" t="s">
        <v>946</v>
      </c>
      <c r="E91" s="295" t="s">
        <v>557</v>
      </c>
      <c r="F91" s="295">
        <v>1059</v>
      </c>
      <c r="G91" s="317">
        <v>1040</v>
      </c>
      <c r="H91" s="297">
        <v>1076</v>
      </c>
      <c r="I91" s="297" t="s">
        <v>947</v>
      </c>
      <c r="J91" s="298" t="s">
        <v>954</v>
      </c>
      <c r="K91" s="297">
        <f t="shared" si="110"/>
        <v>17</v>
      </c>
      <c r="L91" s="299">
        <f t="shared" si="111"/>
        <v>489.5800000000001</v>
      </c>
      <c r="M91" s="300">
        <f t="shared" si="112"/>
        <v>10560.42</v>
      </c>
      <c r="N91" s="297">
        <v>650</v>
      </c>
      <c r="O91" s="298" t="s">
        <v>555</v>
      </c>
      <c r="P91" s="294">
        <v>44811</v>
      </c>
      <c r="Q91" s="220"/>
      <c r="R91" s="223" t="s">
        <v>827</v>
      </c>
      <c r="S91" s="217"/>
      <c r="T91" s="217"/>
      <c r="U91" s="217"/>
      <c r="V91" s="217"/>
      <c r="W91" s="217"/>
      <c r="X91" s="217"/>
      <c r="Y91" s="217"/>
      <c r="Z91" s="217"/>
      <c r="AA91" s="217"/>
      <c r="AB91" s="217"/>
      <c r="AC91" s="217"/>
      <c r="AD91" s="217"/>
      <c r="AE91" s="217"/>
      <c r="AF91" s="263"/>
      <c r="AG91" s="260"/>
      <c r="AH91" s="220"/>
      <c r="AI91" s="220"/>
      <c r="AJ91" s="263"/>
      <c r="AK91" s="263"/>
      <c r="AL91" s="263"/>
    </row>
    <row r="92" spans="1:38" s="218" customFormat="1" ht="12.75" customHeight="1">
      <c r="A92" s="317">
        <v>15</v>
      </c>
      <c r="B92" s="294">
        <v>44811</v>
      </c>
      <c r="C92" s="296"/>
      <c r="D92" s="296" t="s">
        <v>948</v>
      </c>
      <c r="E92" s="295" t="s">
        <v>557</v>
      </c>
      <c r="F92" s="295">
        <v>933</v>
      </c>
      <c r="G92" s="317">
        <v>915</v>
      </c>
      <c r="H92" s="297">
        <v>943</v>
      </c>
      <c r="I92" s="297" t="s">
        <v>949</v>
      </c>
      <c r="J92" s="298" t="s">
        <v>953</v>
      </c>
      <c r="K92" s="297">
        <f t="shared" si="110"/>
        <v>10</v>
      </c>
      <c r="L92" s="299">
        <f t="shared" si="111"/>
        <v>462.07000000000005</v>
      </c>
      <c r="M92" s="300">
        <f t="shared" si="112"/>
        <v>6537.93</v>
      </c>
      <c r="N92" s="297">
        <v>700</v>
      </c>
      <c r="O92" s="298" t="s">
        <v>555</v>
      </c>
      <c r="P92" s="294">
        <v>44811</v>
      </c>
      <c r="Q92" s="220"/>
      <c r="R92" s="223" t="s">
        <v>556</v>
      </c>
      <c r="S92" s="217"/>
      <c r="T92" s="217"/>
      <c r="U92" s="217"/>
      <c r="V92" s="217"/>
      <c r="W92" s="217"/>
      <c r="X92" s="217"/>
      <c r="Y92" s="217"/>
      <c r="Z92" s="217"/>
      <c r="AA92" s="217"/>
      <c r="AB92" s="217"/>
      <c r="AC92" s="217"/>
      <c r="AD92" s="217"/>
      <c r="AE92" s="217"/>
      <c r="AF92" s="263"/>
      <c r="AG92" s="260"/>
      <c r="AH92" s="220"/>
      <c r="AI92" s="220"/>
      <c r="AJ92" s="263"/>
      <c r="AK92" s="263"/>
      <c r="AL92" s="263"/>
    </row>
    <row r="93" spans="1:38" s="218" customFormat="1" ht="12.75" customHeight="1">
      <c r="A93" s="372">
        <v>16</v>
      </c>
      <c r="B93" s="362">
        <v>44812</v>
      </c>
      <c r="C93" s="373"/>
      <c r="D93" s="373" t="s">
        <v>913</v>
      </c>
      <c r="E93" s="374" t="s">
        <v>906</v>
      </c>
      <c r="F93" s="374">
        <v>540</v>
      </c>
      <c r="G93" s="372">
        <v>548</v>
      </c>
      <c r="H93" s="323">
        <v>546</v>
      </c>
      <c r="I93" s="323" t="s">
        <v>957</v>
      </c>
      <c r="J93" s="322" t="s">
        <v>962</v>
      </c>
      <c r="K93" s="323">
        <f>F93-H93</f>
        <v>-6</v>
      </c>
      <c r="L93" s="324">
        <f t="shared" si="111"/>
        <v>573.30000000000007</v>
      </c>
      <c r="M93" s="325">
        <f t="shared" si="112"/>
        <v>-9573.2999999999993</v>
      </c>
      <c r="N93" s="323">
        <v>1500</v>
      </c>
      <c r="O93" s="322" t="s">
        <v>567</v>
      </c>
      <c r="P93" s="326">
        <v>44812</v>
      </c>
      <c r="Q93" s="220"/>
      <c r="R93" s="223" t="s">
        <v>556</v>
      </c>
      <c r="S93" s="217"/>
      <c r="T93" s="217"/>
      <c r="U93" s="217"/>
      <c r="V93" s="217"/>
      <c r="W93" s="217"/>
      <c r="X93" s="217"/>
      <c r="Y93" s="217"/>
      <c r="Z93" s="217"/>
      <c r="AA93" s="217"/>
      <c r="AB93" s="217"/>
      <c r="AC93" s="217"/>
      <c r="AD93" s="217"/>
      <c r="AE93" s="217"/>
      <c r="AF93" s="263"/>
      <c r="AG93" s="260"/>
      <c r="AH93" s="220"/>
      <c r="AI93" s="220"/>
      <c r="AJ93" s="263"/>
      <c r="AK93" s="263"/>
      <c r="AL93" s="263"/>
    </row>
    <row r="94" spans="1:38" s="218" customFormat="1" ht="12.75" customHeight="1">
      <c r="A94" s="317">
        <v>17</v>
      </c>
      <c r="B94" s="371">
        <v>44812</v>
      </c>
      <c r="C94" s="296"/>
      <c r="D94" s="296" t="s">
        <v>948</v>
      </c>
      <c r="E94" s="295" t="s">
        <v>557</v>
      </c>
      <c r="F94" s="295">
        <v>935</v>
      </c>
      <c r="G94" s="317">
        <v>918</v>
      </c>
      <c r="H94" s="297">
        <v>946.5</v>
      </c>
      <c r="I94" s="297" t="s">
        <v>958</v>
      </c>
      <c r="J94" s="298" t="s">
        <v>878</v>
      </c>
      <c r="K94" s="297">
        <f t="shared" ref="K94" si="113">H94-F94</f>
        <v>11.5</v>
      </c>
      <c r="L94" s="299">
        <f t="shared" ref="L94" si="114">(H94*N94)*0.07%</f>
        <v>463.78500000000008</v>
      </c>
      <c r="M94" s="300">
        <f t="shared" ref="M94" si="115">(K94*N94)-L94</f>
        <v>7586.2150000000001</v>
      </c>
      <c r="N94" s="297">
        <v>700</v>
      </c>
      <c r="O94" s="298" t="s">
        <v>555</v>
      </c>
      <c r="P94" s="294">
        <v>44813</v>
      </c>
      <c r="Q94" s="220"/>
      <c r="R94" s="223" t="s">
        <v>556</v>
      </c>
      <c r="S94" s="217"/>
      <c r="T94" s="217"/>
      <c r="U94" s="217"/>
      <c r="V94" s="217"/>
      <c r="W94" s="217"/>
      <c r="X94" s="217"/>
      <c r="Y94" s="217"/>
      <c r="Z94" s="217"/>
      <c r="AA94" s="217"/>
      <c r="AB94" s="217"/>
      <c r="AC94" s="217"/>
      <c r="AD94" s="217"/>
      <c r="AE94" s="217"/>
      <c r="AF94" s="263"/>
      <c r="AG94" s="260"/>
      <c r="AH94" s="220"/>
      <c r="AI94" s="220"/>
      <c r="AJ94" s="263"/>
      <c r="AK94" s="263"/>
      <c r="AL94" s="263"/>
    </row>
    <row r="95" spans="1:38" s="218" customFormat="1" ht="12.75" customHeight="1">
      <c r="A95" s="317">
        <v>18</v>
      </c>
      <c r="B95" s="294">
        <v>44813</v>
      </c>
      <c r="C95" s="296"/>
      <c r="D95" s="296" t="s">
        <v>913</v>
      </c>
      <c r="E95" s="295" t="s">
        <v>557</v>
      </c>
      <c r="F95" s="295">
        <v>552</v>
      </c>
      <c r="G95" s="317">
        <v>544</v>
      </c>
      <c r="H95" s="297">
        <v>557.5</v>
      </c>
      <c r="I95" s="297" t="s">
        <v>965</v>
      </c>
      <c r="J95" s="298" t="s">
        <v>972</v>
      </c>
      <c r="K95" s="297">
        <f t="shared" ref="K95" si="116">H95-F95</f>
        <v>5.5</v>
      </c>
      <c r="L95" s="299">
        <f t="shared" ref="L95" si="117">(H95*N95)*0.07%</f>
        <v>585.37500000000011</v>
      </c>
      <c r="M95" s="300">
        <f t="shared" ref="M95" si="118">(K95*N95)-L95</f>
        <v>7664.625</v>
      </c>
      <c r="N95" s="297">
        <v>1500</v>
      </c>
      <c r="O95" s="298" t="s">
        <v>555</v>
      </c>
      <c r="P95" s="294">
        <v>44816</v>
      </c>
      <c r="Q95" s="220"/>
      <c r="R95" s="223" t="s">
        <v>556</v>
      </c>
      <c r="S95" s="217"/>
      <c r="T95" s="217"/>
      <c r="U95" s="217"/>
      <c r="V95" s="217"/>
      <c r="W95" s="217"/>
      <c r="X95" s="217"/>
      <c r="Y95" s="217"/>
      <c r="Z95" s="217"/>
      <c r="AA95" s="217"/>
      <c r="AB95" s="217"/>
      <c r="AC95" s="217"/>
      <c r="AD95" s="217"/>
      <c r="AE95" s="217"/>
      <c r="AF95" s="263"/>
      <c r="AG95" s="260"/>
      <c r="AH95" s="220"/>
      <c r="AI95" s="220"/>
      <c r="AJ95" s="263"/>
      <c r="AK95" s="263"/>
      <c r="AL95" s="263"/>
    </row>
    <row r="96" spans="1:38" s="218" customFormat="1" ht="12.75" customHeight="1">
      <c r="A96" s="372">
        <v>19</v>
      </c>
      <c r="B96" s="326">
        <v>44816</v>
      </c>
      <c r="C96" s="373"/>
      <c r="D96" s="373" t="s">
        <v>969</v>
      </c>
      <c r="E96" s="374" t="s">
        <v>906</v>
      </c>
      <c r="F96" s="374">
        <v>2415</v>
      </c>
      <c r="G96" s="372">
        <v>2460</v>
      </c>
      <c r="H96" s="323">
        <v>2460</v>
      </c>
      <c r="I96" s="323" t="s">
        <v>970</v>
      </c>
      <c r="J96" s="322" t="s">
        <v>971</v>
      </c>
      <c r="K96" s="323">
        <f>F96-H96</f>
        <v>-45</v>
      </c>
      <c r="L96" s="324">
        <f t="shared" ref="L96:L97" si="119">(H96*N96)*0.07%</f>
        <v>430.50000000000006</v>
      </c>
      <c r="M96" s="325">
        <f t="shared" ref="M96:M97" si="120">(K96*N96)-L96</f>
        <v>-11680.5</v>
      </c>
      <c r="N96" s="323">
        <v>250</v>
      </c>
      <c r="O96" s="322" t="s">
        <v>567</v>
      </c>
      <c r="P96" s="326">
        <v>44816</v>
      </c>
      <c r="Q96" s="220"/>
      <c r="R96" s="223" t="s">
        <v>556</v>
      </c>
      <c r="S96" s="217"/>
      <c r="T96" s="217"/>
      <c r="U96" s="217"/>
      <c r="V96" s="217"/>
      <c r="W96" s="217"/>
      <c r="X96" s="217"/>
      <c r="Y96" s="217"/>
      <c r="Z96" s="217"/>
      <c r="AA96" s="217"/>
      <c r="AB96" s="217"/>
      <c r="AC96" s="217"/>
      <c r="AD96" s="217"/>
      <c r="AE96" s="217"/>
      <c r="AF96" s="263"/>
      <c r="AG96" s="260"/>
      <c r="AH96" s="220"/>
      <c r="AI96" s="220"/>
      <c r="AJ96" s="263"/>
      <c r="AK96" s="263"/>
      <c r="AL96" s="263"/>
    </row>
    <row r="97" spans="1:38" s="218" customFormat="1" ht="12.75" customHeight="1">
      <c r="A97" s="372">
        <v>20</v>
      </c>
      <c r="B97" s="326">
        <v>44816</v>
      </c>
      <c r="C97" s="373"/>
      <c r="D97" s="373" t="s">
        <v>942</v>
      </c>
      <c r="E97" s="374" t="s">
        <v>557</v>
      </c>
      <c r="F97" s="374">
        <v>2595</v>
      </c>
      <c r="G97" s="372">
        <v>2550</v>
      </c>
      <c r="H97" s="323">
        <v>2550</v>
      </c>
      <c r="I97" s="323" t="s">
        <v>973</v>
      </c>
      <c r="J97" s="322" t="s">
        <v>971</v>
      </c>
      <c r="K97" s="323">
        <f t="shared" ref="K97" si="121">H97-F97</f>
        <v>-45</v>
      </c>
      <c r="L97" s="324">
        <f t="shared" si="119"/>
        <v>535.50000000000011</v>
      </c>
      <c r="M97" s="325">
        <f t="shared" si="120"/>
        <v>-14035.5</v>
      </c>
      <c r="N97" s="323">
        <v>300</v>
      </c>
      <c r="O97" s="322" t="s">
        <v>567</v>
      </c>
      <c r="P97" s="326">
        <v>44820</v>
      </c>
      <c r="Q97" s="220"/>
      <c r="R97" s="223" t="s">
        <v>827</v>
      </c>
      <c r="S97" s="217"/>
      <c r="T97" s="217"/>
      <c r="U97" s="217"/>
      <c r="V97" s="217"/>
      <c r="W97" s="217"/>
      <c r="X97" s="217"/>
      <c r="Y97" s="217"/>
      <c r="Z97" s="217"/>
      <c r="AA97" s="217"/>
      <c r="AB97" s="217"/>
      <c r="AC97" s="217"/>
      <c r="AD97" s="217"/>
      <c r="AE97" s="217"/>
      <c r="AF97" s="263"/>
      <c r="AG97" s="260"/>
      <c r="AH97" s="220"/>
      <c r="AI97" s="220"/>
      <c r="AJ97" s="263"/>
      <c r="AK97" s="263"/>
      <c r="AL97" s="263"/>
    </row>
    <row r="98" spans="1:38" s="218" customFormat="1" ht="12.75" customHeight="1">
      <c r="A98" s="317">
        <v>21</v>
      </c>
      <c r="B98" s="294">
        <v>44816</v>
      </c>
      <c r="C98" s="296"/>
      <c r="D98" s="296" t="s">
        <v>974</v>
      </c>
      <c r="E98" s="295" t="s">
        <v>557</v>
      </c>
      <c r="F98" s="295">
        <v>1502</v>
      </c>
      <c r="G98" s="317">
        <v>1480</v>
      </c>
      <c r="H98" s="297">
        <v>1517.5</v>
      </c>
      <c r="I98" s="297" t="s">
        <v>975</v>
      </c>
      <c r="J98" s="298" t="s">
        <v>986</v>
      </c>
      <c r="K98" s="297">
        <f t="shared" ref="K98" si="122">H98-F98</f>
        <v>15.5</v>
      </c>
      <c r="L98" s="299">
        <f t="shared" ref="L98" si="123">(H98*N98)*0.07%</f>
        <v>584.23750000000007</v>
      </c>
      <c r="M98" s="300">
        <f t="shared" ref="M98" si="124">(K98*N98)-L98</f>
        <v>7940.7624999999998</v>
      </c>
      <c r="N98" s="297">
        <v>550</v>
      </c>
      <c r="O98" s="298" t="s">
        <v>555</v>
      </c>
      <c r="P98" s="294">
        <v>44817</v>
      </c>
      <c r="Q98" s="220"/>
      <c r="R98" s="223" t="s">
        <v>827</v>
      </c>
      <c r="S98" s="217"/>
      <c r="T98" s="217"/>
      <c r="U98" s="217"/>
      <c r="V98" s="217"/>
      <c r="W98" s="217"/>
      <c r="X98" s="217"/>
      <c r="Y98" s="217"/>
      <c r="Z98" s="217"/>
      <c r="AA98" s="217"/>
      <c r="AB98" s="217"/>
      <c r="AC98" s="217"/>
      <c r="AD98" s="217"/>
      <c r="AE98" s="217"/>
      <c r="AF98" s="263"/>
      <c r="AG98" s="260"/>
      <c r="AH98" s="220"/>
      <c r="AI98" s="220"/>
      <c r="AJ98" s="263"/>
      <c r="AK98" s="263"/>
      <c r="AL98" s="263"/>
    </row>
    <row r="99" spans="1:38" s="218" customFormat="1" ht="12.75" customHeight="1">
      <c r="A99" s="317">
        <v>22</v>
      </c>
      <c r="B99" s="294">
        <v>44816</v>
      </c>
      <c r="C99" s="296"/>
      <c r="D99" s="296" t="s">
        <v>976</v>
      </c>
      <c r="E99" s="295" t="s">
        <v>557</v>
      </c>
      <c r="F99" s="295">
        <v>1718</v>
      </c>
      <c r="G99" s="317">
        <v>16890</v>
      </c>
      <c r="H99" s="297">
        <v>1760</v>
      </c>
      <c r="I99" s="297" t="s">
        <v>997</v>
      </c>
      <c r="J99" s="298" t="s">
        <v>985</v>
      </c>
      <c r="K99" s="297">
        <f t="shared" ref="K99:K101" si="125">H99-F99</f>
        <v>42</v>
      </c>
      <c r="L99" s="299">
        <f t="shared" ref="L99:L101" si="126">(H99*N99)*0.07%</f>
        <v>616.00000000000011</v>
      </c>
      <c r="M99" s="300">
        <f t="shared" ref="M99:M101" si="127">(K99*N99)-L99</f>
        <v>20384</v>
      </c>
      <c r="N99" s="297">
        <v>500</v>
      </c>
      <c r="O99" s="298" t="s">
        <v>555</v>
      </c>
      <c r="P99" s="294">
        <v>44817</v>
      </c>
      <c r="Q99" s="220"/>
      <c r="R99" s="223" t="s">
        <v>556</v>
      </c>
      <c r="S99" s="217"/>
      <c r="T99" s="217"/>
      <c r="U99" s="217"/>
      <c r="V99" s="217"/>
      <c r="W99" s="217"/>
      <c r="X99" s="217"/>
      <c r="Y99" s="217"/>
      <c r="Z99" s="217"/>
      <c r="AA99" s="217"/>
      <c r="AB99" s="217"/>
      <c r="AC99" s="217"/>
      <c r="AD99" s="217"/>
      <c r="AE99" s="217"/>
      <c r="AF99" s="263"/>
      <c r="AG99" s="260"/>
      <c r="AH99" s="220"/>
      <c r="AI99" s="220"/>
      <c r="AJ99" s="263"/>
      <c r="AK99" s="263"/>
      <c r="AL99" s="263"/>
    </row>
    <row r="100" spans="1:38" s="218" customFormat="1" ht="12.75" customHeight="1">
      <c r="A100" s="372">
        <v>23</v>
      </c>
      <c r="B100" s="409">
        <v>44817</v>
      </c>
      <c r="C100" s="373"/>
      <c r="D100" s="373" t="s">
        <v>991</v>
      </c>
      <c r="E100" s="374" t="s">
        <v>557</v>
      </c>
      <c r="F100" s="374">
        <v>3370</v>
      </c>
      <c r="G100" s="372">
        <v>3300</v>
      </c>
      <c r="H100" s="323">
        <v>3300</v>
      </c>
      <c r="I100" s="323" t="s">
        <v>992</v>
      </c>
      <c r="J100" s="322" t="s">
        <v>932</v>
      </c>
      <c r="K100" s="323">
        <f t="shared" si="125"/>
        <v>-70</v>
      </c>
      <c r="L100" s="324">
        <f t="shared" si="126"/>
        <v>462.00000000000006</v>
      </c>
      <c r="M100" s="325">
        <f t="shared" si="127"/>
        <v>-14462</v>
      </c>
      <c r="N100" s="323">
        <v>200</v>
      </c>
      <c r="O100" s="322" t="s">
        <v>567</v>
      </c>
      <c r="P100" s="326">
        <v>44818</v>
      </c>
      <c r="Q100" s="220"/>
      <c r="R100" s="223" t="s">
        <v>556</v>
      </c>
      <c r="S100" s="217"/>
      <c r="T100" s="217"/>
      <c r="U100" s="217"/>
      <c r="V100" s="217"/>
      <c r="W100" s="217"/>
      <c r="X100" s="217"/>
      <c r="Y100" s="217"/>
      <c r="Z100" s="217"/>
      <c r="AA100" s="217"/>
      <c r="AB100" s="217"/>
      <c r="AC100" s="217"/>
      <c r="AD100" s="217"/>
      <c r="AE100" s="217"/>
      <c r="AF100" s="263"/>
      <c r="AG100" s="260"/>
      <c r="AH100" s="220"/>
      <c r="AI100" s="220"/>
      <c r="AJ100" s="263"/>
      <c r="AK100" s="263"/>
      <c r="AL100" s="263"/>
    </row>
    <row r="101" spans="1:38" s="218" customFormat="1" ht="12.75" customHeight="1">
      <c r="A101" s="372">
        <v>24</v>
      </c>
      <c r="B101" s="409">
        <v>44817</v>
      </c>
      <c r="C101" s="373"/>
      <c r="D101" s="373" t="s">
        <v>993</v>
      </c>
      <c r="E101" s="374" t="s">
        <v>557</v>
      </c>
      <c r="F101" s="374">
        <v>548</v>
      </c>
      <c r="G101" s="372">
        <v>535</v>
      </c>
      <c r="H101" s="323">
        <v>535</v>
      </c>
      <c r="I101" s="323" t="s">
        <v>994</v>
      </c>
      <c r="J101" s="322" t="s">
        <v>1048</v>
      </c>
      <c r="K101" s="323">
        <f t="shared" si="125"/>
        <v>-13</v>
      </c>
      <c r="L101" s="324">
        <f t="shared" si="126"/>
        <v>374.50000000000006</v>
      </c>
      <c r="M101" s="325">
        <f t="shared" si="127"/>
        <v>-13374.5</v>
      </c>
      <c r="N101" s="323">
        <v>1000</v>
      </c>
      <c r="O101" s="322" t="s">
        <v>567</v>
      </c>
      <c r="P101" s="326">
        <v>44820</v>
      </c>
      <c r="Q101" s="220"/>
      <c r="R101" s="223" t="s">
        <v>827</v>
      </c>
      <c r="S101" s="217"/>
      <c r="T101" s="217"/>
      <c r="U101" s="217"/>
      <c r="V101" s="217"/>
      <c r="W101" s="217"/>
      <c r="X101" s="217"/>
      <c r="Y101" s="217"/>
      <c r="Z101" s="217"/>
      <c r="AA101" s="217"/>
      <c r="AB101" s="217"/>
      <c r="AC101" s="217"/>
      <c r="AD101" s="217"/>
      <c r="AE101" s="217"/>
      <c r="AF101" s="263"/>
      <c r="AG101" s="260"/>
      <c r="AH101" s="220"/>
      <c r="AI101" s="220"/>
      <c r="AJ101" s="263"/>
      <c r="AK101" s="263"/>
      <c r="AL101" s="263"/>
    </row>
    <row r="102" spans="1:38" s="218" customFormat="1" ht="12.75" customHeight="1">
      <c r="A102" s="372">
        <v>25</v>
      </c>
      <c r="B102" s="409">
        <v>44817</v>
      </c>
      <c r="C102" s="373"/>
      <c r="D102" s="373" t="s">
        <v>948</v>
      </c>
      <c r="E102" s="374" t="s">
        <v>557</v>
      </c>
      <c r="F102" s="374">
        <v>959</v>
      </c>
      <c r="G102" s="372">
        <v>940</v>
      </c>
      <c r="H102" s="323">
        <v>940</v>
      </c>
      <c r="I102" s="323" t="s">
        <v>995</v>
      </c>
      <c r="J102" s="322" t="s">
        <v>1005</v>
      </c>
      <c r="K102" s="323">
        <f t="shared" ref="K102:K104" si="128">H102-F102</f>
        <v>-19</v>
      </c>
      <c r="L102" s="324">
        <f t="shared" ref="L102:L104" si="129">(H102*N102)*0.07%</f>
        <v>460.60000000000008</v>
      </c>
      <c r="M102" s="325">
        <f t="shared" ref="M102:M104" si="130">(K102*N102)-L102</f>
        <v>-13760.6</v>
      </c>
      <c r="N102" s="323">
        <v>700</v>
      </c>
      <c r="O102" s="322" t="s">
        <v>567</v>
      </c>
      <c r="P102" s="326">
        <v>44818</v>
      </c>
      <c r="Q102" s="220"/>
      <c r="R102" s="223" t="s">
        <v>827</v>
      </c>
      <c r="S102" s="217"/>
      <c r="T102" s="217"/>
      <c r="U102" s="217"/>
      <c r="V102" s="217"/>
      <c r="W102" s="217"/>
      <c r="X102" s="217"/>
      <c r="Y102" s="217"/>
      <c r="Z102" s="217"/>
      <c r="AA102" s="217"/>
      <c r="AB102" s="217"/>
      <c r="AC102" s="217"/>
      <c r="AD102" s="217"/>
      <c r="AE102" s="217"/>
      <c r="AF102" s="263"/>
      <c r="AG102" s="260"/>
      <c r="AH102" s="220"/>
      <c r="AI102" s="220"/>
      <c r="AJ102" s="263"/>
      <c r="AK102" s="263"/>
      <c r="AL102" s="263"/>
    </row>
    <row r="103" spans="1:38" s="218" customFormat="1" ht="12.75" customHeight="1">
      <c r="A103" s="317">
        <v>26</v>
      </c>
      <c r="B103" s="294">
        <v>44818</v>
      </c>
      <c r="C103" s="296"/>
      <c r="D103" s="296" t="s">
        <v>1021</v>
      </c>
      <c r="E103" s="295" t="s">
        <v>557</v>
      </c>
      <c r="F103" s="295">
        <v>243.5</v>
      </c>
      <c r="G103" s="317">
        <v>238</v>
      </c>
      <c r="H103" s="297">
        <v>249</v>
      </c>
      <c r="I103" s="297" t="s">
        <v>935</v>
      </c>
      <c r="J103" s="298" t="s">
        <v>985</v>
      </c>
      <c r="K103" s="297">
        <f t="shared" si="128"/>
        <v>5.5</v>
      </c>
      <c r="L103" s="299">
        <f t="shared" si="129"/>
        <v>505.47000000000008</v>
      </c>
      <c r="M103" s="300">
        <f t="shared" si="130"/>
        <v>15444.53</v>
      </c>
      <c r="N103" s="297">
        <v>2900</v>
      </c>
      <c r="O103" s="298" t="s">
        <v>555</v>
      </c>
      <c r="P103" s="294">
        <v>44818</v>
      </c>
      <c r="Q103" s="220"/>
      <c r="R103" s="223" t="s">
        <v>827</v>
      </c>
      <c r="S103" s="217"/>
      <c r="T103" s="217"/>
      <c r="U103" s="217"/>
      <c r="V103" s="217"/>
      <c r="W103" s="217"/>
      <c r="X103" s="217"/>
      <c r="Y103" s="217"/>
      <c r="Z103" s="217"/>
      <c r="AA103" s="217"/>
      <c r="AB103" s="217"/>
      <c r="AC103" s="217"/>
      <c r="AD103" s="217"/>
      <c r="AE103" s="217"/>
      <c r="AF103" s="263"/>
      <c r="AG103" s="260"/>
      <c r="AH103" s="220"/>
      <c r="AI103" s="220"/>
      <c r="AJ103" s="263"/>
      <c r="AK103" s="263"/>
      <c r="AL103" s="263"/>
    </row>
    <row r="104" spans="1:38" s="218" customFormat="1" ht="12.75" customHeight="1">
      <c r="A104" s="372">
        <v>27</v>
      </c>
      <c r="B104" s="326">
        <v>44818</v>
      </c>
      <c r="C104" s="373"/>
      <c r="D104" s="373" t="s">
        <v>1028</v>
      </c>
      <c r="E104" s="374" t="s">
        <v>557</v>
      </c>
      <c r="F104" s="374">
        <v>1635</v>
      </c>
      <c r="G104" s="372">
        <v>1597</v>
      </c>
      <c r="H104" s="323">
        <v>1597</v>
      </c>
      <c r="I104" s="323" t="s">
        <v>1022</v>
      </c>
      <c r="J104" s="322" t="s">
        <v>1049</v>
      </c>
      <c r="K104" s="323">
        <f t="shared" si="128"/>
        <v>-38</v>
      </c>
      <c r="L104" s="324">
        <f t="shared" si="129"/>
        <v>391.26500000000004</v>
      </c>
      <c r="M104" s="325">
        <f t="shared" si="130"/>
        <v>-13691.264999999999</v>
      </c>
      <c r="N104" s="323">
        <v>350</v>
      </c>
      <c r="O104" s="322" t="s">
        <v>567</v>
      </c>
      <c r="P104" s="326">
        <v>44820</v>
      </c>
      <c r="Q104" s="220"/>
      <c r="R104" s="223" t="s">
        <v>556</v>
      </c>
      <c r="S104" s="217"/>
      <c r="T104" s="217"/>
      <c r="U104" s="217"/>
      <c r="V104" s="217"/>
      <c r="W104" s="217"/>
      <c r="X104" s="217"/>
      <c r="Y104" s="217"/>
      <c r="Z104" s="217"/>
      <c r="AA104" s="217"/>
      <c r="AB104" s="217"/>
      <c r="AC104" s="217"/>
      <c r="AD104" s="217"/>
      <c r="AE104" s="217"/>
      <c r="AF104" s="263"/>
      <c r="AG104" s="260"/>
      <c r="AH104" s="220"/>
      <c r="AI104" s="220"/>
      <c r="AJ104" s="263"/>
      <c r="AK104" s="263"/>
      <c r="AL104" s="263"/>
    </row>
    <row r="105" spans="1:38" s="218" customFormat="1" ht="12.75" customHeight="1">
      <c r="A105" s="426">
        <v>28</v>
      </c>
      <c r="B105" s="427">
        <v>44818</v>
      </c>
      <c r="C105" s="428"/>
      <c r="D105" s="428" t="s">
        <v>1023</v>
      </c>
      <c r="E105" s="429" t="s">
        <v>557</v>
      </c>
      <c r="F105" s="429">
        <v>110.25</v>
      </c>
      <c r="G105" s="426">
        <v>107.5</v>
      </c>
      <c r="H105" s="429">
        <v>107.5</v>
      </c>
      <c r="I105" s="429" t="s">
        <v>1026</v>
      </c>
      <c r="J105" s="322" t="s">
        <v>1040</v>
      </c>
      <c r="K105" s="323">
        <f t="shared" ref="K105:K106" si="131">H105-F105</f>
        <v>-2.75</v>
      </c>
      <c r="L105" s="324">
        <f t="shared" ref="L105:L106" si="132">(H105*N105)*0.07%</f>
        <v>319.81250000000006</v>
      </c>
      <c r="M105" s="325">
        <f t="shared" ref="M105:M106" si="133">(K105*N105)-L105</f>
        <v>-12007.3125</v>
      </c>
      <c r="N105" s="323">
        <v>4250</v>
      </c>
      <c r="O105" s="322" t="s">
        <v>567</v>
      </c>
      <c r="P105" s="326">
        <v>44819</v>
      </c>
      <c r="Q105" s="220"/>
      <c r="R105" s="223" t="s">
        <v>556</v>
      </c>
      <c r="S105" s="217"/>
      <c r="T105" s="217"/>
      <c r="U105" s="217"/>
      <c r="V105" s="217"/>
      <c r="W105" s="217"/>
      <c r="X105" s="217"/>
      <c r="Y105" s="217"/>
      <c r="Z105" s="217"/>
      <c r="AA105" s="217"/>
      <c r="AB105" s="217"/>
      <c r="AC105" s="217"/>
      <c r="AD105" s="217"/>
      <c r="AE105" s="217"/>
      <c r="AF105" s="263"/>
      <c r="AG105" s="260"/>
      <c r="AH105" s="220"/>
      <c r="AI105" s="220"/>
      <c r="AJ105" s="263"/>
      <c r="AK105" s="263"/>
      <c r="AL105" s="263"/>
    </row>
    <row r="106" spans="1:38" s="218" customFormat="1" ht="12.75" customHeight="1">
      <c r="A106" s="317">
        <v>29</v>
      </c>
      <c r="B106" s="294">
        <v>44818</v>
      </c>
      <c r="C106" s="296"/>
      <c r="D106" s="296" t="s">
        <v>1024</v>
      </c>
      <c r="E106" s="295" t="s">
        <v>557</v>
      </c>
      <c r="F106" s="295">
        <v>511</v>
      </c>
      <c r="G106" s="317">
        <v>499</v>
      </c>
      <c r="H106" s="297">
        <v>519</v>
      </c>
      <c r="I106" s="297" t="s">
        <v>1025</v>
      </c>
      <c r="J106" s="298" t="s">
        <v>1041</v>
      </c>
      <c r="K106" s="297">
        <f t="shared" si="131"/>
        <v>8</v>
      </c>
      <c r="L106" s="299">
        <f t="shared" si="132"/>
        <v>435.96000000000004</v>
      </c>
      <c r="M106" s="300">
        <f t="shared" si="133"/>
        <v>9164.0400000000009</v>
      </c>
      <c r="N106" s="295">
        <v>1200</v>
      </c>
      <c r="O106" s="298" t="s">
        <v>555</v>
      </c>
      <c r="P106" s="294">
        <v>44819</v>
      </c>
      <c r="Q106" s="220"/>
      <c r="R106" s="223" t="s">
        <v>827</v>
      </c>
      <c r="S106" s="217"/>
      <c r="T106" s="217"/>
      <c r="U106" s="217"/>
      <c r="V106" s="217"/>
      <c r="W106" s="217"/>
      <c r="X106" s="217"/>
      <c r="Y106" s="217"/>
      <c r="Z106" s="217"/>
      <c r="AA106" s="217"/>
      <c r="AB106" s="217"/>
      <c r="AC106" s="217"/>
      <c r="AD106" s="217"/>
      <c r="AE106" s="217"/>
      <c r="AF106" s="263"/>
      <c r="AG106" s="260"/>
      <c r="AH106" s="220"/>
      <c r="AI106" s="220"/>
      <c r="AJ106" s="263"/>
      <c r="AK106" s="263"/>
      <c r="AL106" s="263"/>
    </row>
    <row r="107" spans="1:38" s="218" customFormat="1" ht="12.75" customHeight="1">
      <c r="A107" s="317">
        <v>30</v>
      </c>
      <c r="B107" s="294">
        <v>44818</v>
      </c>
      <c r="C107" s="296"/>
      <c r="D107" s="296" t="s">
        <v>1027</v>
      </c>
      <c r="E107" s="295" t="s">
        <v>557</v>
      </c>
      <c r="F107" s="295">
        <v>112.5</v>
      </c>
      <c r="G107" s="317">
        <v>111.1</v>
      </c>
      <c r="H107" s="297">
        <v>113.75</v>
      </c>
      <c r="I107" s="297">
        <v>115</v>
      </c>
      <c r="J107" s="298" t="s">
        <v>1006</v>
      </c>
      <c r="K107" s="297">
        <f t="shared" ref="K107:K108" si="134">H107-F107</f>
        <v>1.25</v>
      </c>
      <c r="L107" s="299">
        <f t="shared" ref="L107:L108" si="135">(H107*N107)*0.07%</f>
        <v>907.72500000000014</v>
      </c>
      <c r="M107" s="300">
        <f t="shared" ref="M107:M108" si="136">(K107*N107)-L107</f>
        <v>13342.275</v>
      </c>
      <c r="N107" s="297">
        <v>11400</v>
      </c>
      <c r="O107" s="298" t="s">
        <v>555</v>
      </c>
      <c r="P107" s="294">
        <v>44819</v>
      </c>
      <c r="Q107" s="220"/>
      <c r="R107" s="223" t="s">
        <v>556</v>
      </c>
      <c r="S107" s="217"/>
      <c r="T107" s="217"/>
      <c r="U107" s="217"/>
      <c r="V107" s="217"/>
      <c r="W107" s="217"/>
      <c r="X107" s="217"/>
      <c r="Y107" s="217"/>
      <c r="Z107" s="217"/>
      <c r="AA107" s="217"/>
      <c r="AB107" s="217"/>
      <c r="AC107" s="217"/>
      <c r="AD107" s="217"/>
      <c r="AE107" s="217"/>
      <c r="AF107" s="263"/>
      <c r="AG107" s="260"/>
      <c r="AH107" s="220"/>
      <c r="AI107" s="220"/>
      <c r="AJ107" s="263"/>
      <c r="AK107" s="263"/>
      <c r="AL107" s="263"/>
    </row>
    <row r="108" spans="1:38" s="218" customFormat="1" ht="12.75" customHeight="1">
      <c r="A108" s="317">
        <v>31</v>
      </c>
      <c r="B108" s="294">
        <v>44820</v>
      </c>
      <c r="C108" s="296"/>
      <c r="D108" s="296" t="s">
        <v>1050</v>
      </c>
      <c r="E108" s="295" t="s">
        <v>557</v>
      </c>
      <c r="F108" s="295">
        <v>4345</v>
      </c>
      <c r="G108" s="317">
        <v>4230</v>
      </c>
      <c r="H108" s="297">
        <v>4412.5</v>
      </c>
      <c r="I108" s="297" t="s">
        <v>1051</v>
      </c>
      <c r="J108" s="298" t="s">
        <v>598</v>
      </c>
      <c r="K108" s="297">
        <f t="shared" si="134"/>
        <v>67.5</v>
      </c>
      <c r="L108" s="299">
        <f t="shared" si="135"/>
        <v>386.09375000000006</v>
      </c>
      <c r="M108" s="300">
        <f t="shared" si="136"/>
        <v>8051.40625</v>
      </c>
      <c r="N108" s="297">
        <v>125</v>
      </c>
      <c r="O108" s="298" t="s">
        <v>555</v>
      </c>
      <c r="P108" s="294">
        <v>44824</v>
      </c>
      <c r="Q108" s="220"/>
      <c r="R108" s="223" t="s">
        <v>827</v>
      </c>
      <c r="S108" s="217"/>
      <c r="T108" s="217"/>
      <c r="U108" s="217"/>
      <c r="V108" s="217"/>
      <c r="W108" s="217"/>
      <c r="X108" s="217"/>
      <c r="Y108" s="217"/>
      <c r="Z108" s="217"/>
      <c r="AA108" s="217"/>
      <c r="AB108" s="217"/>
      <c r="AC108" s="217"/>
      <c r="AD108" s="217"/>
      <c r="AE108" s="217"/>
      <c r="AF108" s="263"/>
      <c r="AG108" s="260"/>
      <c r="AH108" s="220"/>
      <c r="AI108" s="220"/>
      <c r="AJ108" s="263"/>
      <c r="AK108" s="263"/>
      <c r="AL108" s="263"/>
    </row>
    <row r="109" spans="1:38" s="218" customFormat="1" ht="12.75" customHeight="1">
      <c r="A109" s="372">
        <v>32</v>
      </c>
      <c r="B109" s="326">
        <v>44820</v>
      </c>
      <c r="C109" s="373"/>
      <c r="D109" s="373" t="s">
        <v>1052</v>
      </c>
      <c r="E109" s="374" t="s">
        <v>557</v>
      </c>
      <c r="F109" s="374">
        <v>2015</v>
      </c>
      <c r="G109" s="372">
        <v>1965</v>
      </c>
      <c r="H109" s="323">
        <v>1965</v>
      </c>
      <c r="I109" s="323" t="s">
        <v>1053</v>
      </c>
      <c r="J109" s="322" t="s">
        <v>1054</v>
      </c>
      <c r="K109" s="323">
        <f t="shared" ref="K109" si="137">H109-F109</f>
        <v>-50</v>
      </c>
      <c r="L109" s="324">
        <f t="shared" ref="L109:L110" si="138">(H109*N109)*0.07%</f>
        <v>412.65000000000003</v>
      </c>
      <c r="M109" s="325">
        <f t="shared" ref="M109:M110" si="139">(K109*N109)-L109</f>
        <v>-15412.65</v>
      </c>
      <c r="N109" s="323">
        <v>300</v>
      </c>
      <c r="O109" s="322" t="s">
        <v>567</v>
      </c>
      <c r="P109" s="326">
        <v>44820</v>
      </c>
      <c r="Q109" s="220"/>
      <c r="R109" s="223" t="s">
        <v>556</v>
      </c>
      <c r="S109" s="217"/>
      <c r="T109" s="217"/>
      <c r="U109" s="217"/>
      <c r="V109" s="217"/>
      <c r="W109" s="217"/>
      <c r="X109" s="217"/>
      <c r="Y109" s="217"/>
      <c r="Z109" s="217"/>
      <c r="AA109" s="217"/>
      <c r="AB109" s="217"/>
      <c r="AC109" s="217"/>
      <c r="AD109" s="217"/>
      <c r="AE109" s="217"/>
      <c r="AF109" s="263"/>
      <c r="AG109" s="260"/>
      <c r="AH109" s="220"/>
      <c r="AI109" s="220"/>
      <c r="AJ109" s="263"/>
      <c r="AK109" s="263"/>
      <c r="AL109" s="263"/>
    </row>
    <row r="110" spans="1:38" s="218" customFormat="1" ht="12.75" customHeight="1">
      <c r="A110" s="372">
        <v>33</v>
      </c>
      <c r="B110" s="326">
        <v>44823</v>
      </c>
      <c r="C110" s="373"/>
      <c r="D110" s="373" t="s">
        <v>1063</v>
      </c>
      <c r="E110" s="374" t="s">
        <v>906</v>
      </c>
      <c r="F110" s="374">
        <v>799</v>
      </c>
      <c r="G110" s="372">
        <v>810</v>
      </c>
      <c r="H110" s="323">
        <v>810</v>
      </c>
      <c r="I110" s="323" t="s">
        <v>1064</v>
      </c>
      <c r="J110" s="322" t="s">
        <v>1073</v>
      </c>
      <c r="K110" s="323">
        <f>F110-H110</f>
        <v>-11</v>
      </c>
      <c r="L110" s="324">
        <f t="shared" si="138"/>
        <v>680.40000000000009</v>
      </c>
      <c r="M110" s="325">
        <f t="shared" si="139"/>
        <v>-13880.4</v>
      </c>
      <c r="N110" s="323">
        <v>1200</v>
      </c>
      <c r="O110" s="322" t="s">
        <v>567</v>
      </c>
      <c r="P110" s="326">
        <v>44824</v>
      </c>
      <c r="Q110" s="220"/>
      <c r="R110" s="223" t="s">
        <v>827</v>
      </c>
      <c r="S110" s="217"/>
      <c r="T110" s="217"/>
      <c r="U110" s="217"/>
      <c r="V110" s="217"/>
      <c r="W110" s="217"/>
      <c r="X110" s="217"/>
      <c r="Y110" s="217"/>
      <c r="Z110" s="217"/>
      <c r="AA110" s="217"/>
      <c r="AB110" s="217"/>
      <c r="AC110" s="217"/>
      <c r="AD110" s="217"/>
      <c r="AE110" s="217"/>
      <c r="AF110" s="263"/>
      <c r="AG110" s="260"/>
      <c r="AH110" s="220"/>
      <c r="AI110" s="220"/>
      <c r="AJ110" s="263"/>
      <c r="AK110" s="263"/>
      <c r="AL110" s="263"/>
    </row>
    <row r="111" spans="1:38" s="218" customFormat="1" ht="12.75" customHeight="1">
      <c r="A111" s="372">
        <v>34</v>
      </c>
      <c r="B111" s="326">
        <v>44823</v>
      </c>
      <c r="C111" s="373"/>
      <c r="D111" s="373" t="s">
        <v>1065</v>
      </c>
      <c r="E111" s="374" t="s">
        <v>557</v>
      </c>
      <c r="F111" s="374">
        <v>1752.5</v>
      </c>
      <c r="G111" s="372">
        <v>1725</v>
      </c>
      <c r="H111" s="323">
        <v>1725</v>
      </c>
      <c r="I111" s="323" t="s">
        <v>1066</v>
      </c>
      <c r="J111" s="322" t="s">
        <v>1094</v>
      </c>
      <c r="K111" s="323">
        <f t="shared" ref="K111" si="140">H111-F111</f>
        <v>-27.5</v>
      </c>
      <c r="L111" s="324">
        <f t="shared" ref="L111" si="141">(H111*N111)*0.07%</f>
        <v>573.56250000000011</v>
      </c>
      <c r="M111" s="325">
        <f t="shared" ref="M111" si="142">(K111*N111)-L111</f>
        <v>-13636.0625</v>
      </c>
      <c r="N111" s="323">
        <v>475</v>
      </c>
      <c r="O111" s="322" t="s">
        <v>567</v>
      </c>
      <c r="P111" s="326">
        <v>44825</v>
      </c>
      <c r="Q111" s="220"/>
      <c r="R111" s="223" t="s">
        <v>556</v>
      </c>
      <c r="S111" s="217"/>
      <c r="T111" s="217"/>
      <c r="U111" s="217"/>
      <c r="V111" s="217"/>
      <c r="W111" s="217"/>
      <c r="X111" s="217"/>
      <c r="Y111" s="217"/>
      <c r="Z111" s="217"/>
      <c r="AA111" s="217"/>
      <c r="AB111" s="217"/>
      <c r="AC111" s="217"/>
      <c r="AD111" s="217"/>
      <c r="AE111" s="217"/>
      <c r="AF111" s="263"/>
      <c r="AG111" s="260"/>
      <c r="AH111" s="220"/>
      <c r="AI111" s="220"/>
      <c r="AJ111" s="263"/>
      <c r="AK111" s="263"/>
      <c r="AL111" s="263"/>
    </row>
    <row r="112" spans="1:38" s="218" customFormat="1" ht="12.75" customHeight="1">
      <c r="A112" s="317">
        <v>35</v>
      </c>
      <c r="B112" s="294">
        <v>44824</v>
      </c>
      <c r="C112" s="296"/>
      <c r="D112" s="296" t="s">
        <v>1071</v>
      </c>
      <c r="E112" s="295" t="s">
        <v>557</v>
      </c>
      <c r="F112" s="295">
        <v>397</v>
      </c>
      <c r="G112" s="317">
        <v>388</v>
      </c>
      <c r="H112" s="297">
        <v>404</v>
      </c>
      <c r="I112" s="297" t="s">
        <v>1072</v>
      </c>
      <c r="J112" s="298" t="s">
        <v>1074</v>
      </c>
      <c r="K112" s="297">
        <f t="shared" ref="K112" si="143">H112-F112</f>
        <v>7</v>
      </c>
      <c r="L112" s="299">
        <f t="shared" ref="L112:L113" si="144">(H112*N112)*0.07%</f>
        <v>424.20000000000005</v>
      </c>
      <c r="M112" s="300">
        <f t="shared" ref="M112:M113" si="145">(K112*N112)-L112</f>
        <v>10075.799999999999</v>
      </c>
      <c r="N112" s="297">
        <v>1500</v>
      </c>
      <c r="O112" s="298" t="s">
        <v>555</v>
      </c>
      <c r="P112" s="294">
        <v>44824</v>
      </c>
      <c r="Q112" s="220"/>
      <c r="R112" s="223" t="s">
        <v>827</v>
      </c>
      <c r="S112" s="217"/>
      <c r="T112" s="217"/>
      <c r="U112" s="217"/>
      <c r="V112" s="217"/>
      <c r="W112" s="217"/>
      <c r="X112" s="217"/>
      <c r="Y112" s="217"/>
      <c r="Z112" s="217"/>
      <c r="AA112" s="217"/>
      <c r="AB112" s="217"/>
      <c r="AC112" s="217"/>
      <c r="AD112" s="217"/>
      <c r="AE112" s="217"/>
      <c r="AF112" s="263"/>
      <c r="AG112" s="260"/>
      <c r="AH112" s="220"/>
      <c r="AI112" s="220"/>
      <c r="AJ112" s="263"/>
      <c r="AK112" s="263"/>
      <c r="AL112" s="263"/>
    </row>
    <row r="113" spans="1:38" s="218" customFormat="1" ht="12.75" customHeight="1">
      <c r="A113" s="317">
        <v>36</v>
      </c>
      <c r="B113" s="294">
        <v>44824</v>
      </c>
      <c r="C113" s="296"/>
      <c r="D113" s="296" t="s">
        <v>1075</v>
      </c>
      <c r="E113" s="295" t="s">
        <v>906</v>
      </c>
      <c r="F113" s="295">
        <v>919</v>
      </c>
      <c r="G113" s="317">
        <v>945</v>
      </c>
      <c r="H113" s="297">
        <v>894</v>
      </c>
      <c r="I113" s="297" t="s">
        <v>1076</v>
      </c>
      <c r="J113" s="298" t="s">
        <v>1103</v>
      </c>
      <c r="K113" s="297">
        <f>F113-H113</f>
        <v>25</v>
      </c>
      <c r="L113" s="299">
        <f t="shared" si="144"/>
        <v>312.90000000000003</v>
      </c>
      <c r="M113" s="300">
        <f t="shared" si="145"/>
        <v>12187.1</v>
      </c>
      <c r="N113" s="297">
        <v>500</v>
      </c>
      <c r="O113" s="298" t="s">
        <v>555</v>
      </c>
      <c r="P113" s="294">
        <v>44826</v>
      </c>
      <c r="Q113" s="220"/>
      <c r="R113" s="223" t="s">
        <v>827</v>
      </c>
      <c r="S113" s="217"/>
      <c r="T113" s="217"/>
      <c r="U113" s="217"/>
      <c r="V113" s="217"/>
      <c r="W113" s="217"/>
      <c r="X113" s="217"/>
      <c r="Y113" s="217"/>
      <c r="Z113" s="217"/>
      <c r="AA113" s="217"/>
      <c r="AB113" s="217"/>
      <c r="AC113" s="217"/>
      <c r="AD113" s="217"/>
      <c r="AE113" s="217"/>
      <c r="AF113" s="263"/>
      <c r="AG113" s="260"/>
      <c r="AH113" s="220"/>
      <c r="AI113" s="220"/>
      <c r="AJ113" s="263"/>
      <c r="AK113" s="263"/>
      <c r="AL113" s="263"/>
    </row>
    <row r="114" spans="1:38" s="218" customFormat="1" ht="12.75" customHeight="1">
      <c r="A114" s="317">
        <v>37</v>
      </c>
      <c r="B114" s="294">
        <v>44824</v>
      </c>
      <c r="C114" s="296"/>
      <c r="D114" s="296" t="s">
        <v>1077</v>
      </c>
      <c r="E114" s="295" t="s">
        <v>557</v>
      </c>
      <c r="F114" s="295">
        <v>3155</v>
      </c>
      <c r="G114" s="317">
        <v>3095</v>
      </c>
      <c r="H114" s="297">
        <v>3197.5</v>
      </c>
      <c r="I114" s="297" t="s">
        <v>1078</v>
      </c>
      <c r="J114" s="298" t="s">
        <v>1088</v>
      </c>
      <c r="K114" s="297">
        <f t="shared" ref="K114:K115" si="146">H114-F114</f>
        <v>42.5</v>
      </c>
      <c r="L114" s="299">
        <f t="shared" ref="L114:L115" si="147">(H114*N114)*0.07%</f>
        <v>559.56250000000011</v>
      </c>
      <c r="M114" s="300">
        <f t="shared" ref="M114:M115" si="148">(K114*N114)-L114</f>
        <v>10065.4375</v>
      </c>
      <c r="N114" s="297">
        <v>250</v>
      </c>
      <c r="O114" s="298" t="s">
        <v>555</v>
      </c>
      <c r="P114" s="294">
        <v>44824</v>
      </c>
      <c r="Q114" s="220"/>
      <c r="R114" s="223" t="s">
        <v>556</v>
      </c>
      <c r="S114" s="217"/>
      <c r="T114" s="217"/>
      <c r="U114" s="217"/>
      <c r="V114" s="217"/>
      <c r="W114" s="217"/>
      <c r="X114" s="217"/>
      <c r="Y114" s="217"/>
      <c r="Z114" s="217"/>
      <c r="AA114" s="217"/>
      <c r="AB114" s="217"/>
      <c r="AC114" s="217"/>
      <c r="AD114" s="217"/>
      <c r="AE114" s="217"/>
      <c r="AF114" s="263"/>
      <c r="AG114" s="260"/>
      <c r="AH114" s="220"/>
      <c r="AI114" s="220"/>
      <c r="AJ114" s="263"/>
      <c r="AK114" s="263"/>
      <c r="AL114" s="263"/>
    </row>
    <row r="115" spans="1:38" s="218" customFormat="1" ht="12.75" customHeight="1">
      <c r="A115" s="374">
        <v>38</v>
      </c>
      <c r="B115" s="326">
        <v>44824</v>
      </c>
      <c r="C115" s="373"/>
      <c r="D115" s="373" t="s">
        <v>1079</v>
      </c>
      <c r="E115" s="374" t="s">
        <v>557</v>
      </c>
      <c r="F115" s="374">
        <v>2980</v>
      </c>
      <c r="G115" s="374">
        <v>2930</v>
      </c>
      <c r="H115" s="323">
        <v>2930</v>
      </c>
      <c r="I115" s="323" t="s">
        <v>1080</v>
      </c>
      <c r="J115" s="322" t="s">
        <v>1054</v>
      </c>
      <c r="K115" s="323">
        <f t="shared" si="146"/>
        <v>-50</v>
      </c>
      <c r="L115" s="324">
        <f t="shared" si="147"/>
        <v>564.02500000000009</v>
      </c>
      <c r="M115" s="325">
        <f t="shared" si="148"/>
        <v>-14314.025</v>
      </c>
      <c r="N115" s="323">
        <v>275</v>
      </c>
      <c r="O115" s="322" t="s">
        <v>567</v>
      </c>
      <c r="P115" s="326">
        <v>44825</v>
      </c>
      <c r="Q115" s="220"/>
      <c r="R115" s="223" t="s">
        <v>827</v>
      </c>
      <c r="S115" s="217"/>
      <c r="T115" s="217"/>
      <c r="U115" s="217"/>
      <c r="V115" s="217"/>
      <c r="W115" s="217"/>
      <c r="X115" s="217"/>
      <c r="Y115" s="217"/>
      <c r="Z115" s="217"/>
      <c r="AA115" s="217"/>
      <c r="AB115" s="217"/>
      <c r="AC115" s="217"/>
      <c r="AD115" s="217"/>
      <c r="AE115" s="217"/>
      <c r="AF115" s="263"/>
      <c r="AG115" s="260"/>
      <c r="AH115" s="220"/>
      <c r="AI115" s="220"/>
      <c r="AJ115" s="263"/>
      <c r="AK115" s="263"/>
      <c r="AL115" s="263"/>
    </row>
    <row r="116" spans="1:38" s="218" customFormat="1" ht="12.75" customHeight="1">
      <c r="A116" s="374">
        <v>39</v>
      </c>
      <c r="B116" s="326">
        <v>44826</v>
      </c>
      <c r="C116" s="373"/>
      <c r="D116" s="373" t="s">
        <v>1071</v>
      </c>
      <c r="E116" s="374" t="s">
        <v>557</v>
      </c>
      <c r="F116" s="374">
        <v>405</v>
      </c>
      <c r="G116" s="374">
        <v>395</v>
      </c>
      <c r="H116" s="323">
        <v>395</v>
      </c>
      <c r="I116" s="323" t="s">
        <v>1099</v>
      </c>
      <c r="J116" s="322" t="s">
        <v>1119</v>
      </c>
      <c r="K116" s="323">
        <f t="shared" ref="K116" si="149">H116-F116</f>
        <v>-10</v>
      </c>
      <c r="L116" s="324">
        <f t="shared" ref="L116" si="150">(H116*N116)*0.07%</f>
        <v>414.75000000000006</v>
      </c>
      <c r="M116" s="325">
        <f t="shared" ref="M116" si="151">(K116*N116)-L116</f>
        <v>-15414.75</v>
      </c>
      <c r="N116" s="323">
        <v>1500</v>
      </c>
      <c r="O116" s="322" t="s">
        <v>567</v>
      </c>
      <c r="P116" s="326">
        <v>44830</v>
      </c>
      <c r="Q116" s="220"/>
      <c r="R116" s="223" t="s">
        <v>827</v>
      </c>
      <c r="S116" s="217"/>
      <c r="T116" s="217"/>
      <c r="U116" s="217"/>
      <c r="V116" s="217"/>
      <c r="W116" s="217"/>
      <c r="X116" s="217"/>
      <c r="Y116" s="217"/>
      <c r="Z116" s="217"/>
      <c r="AA116" s="217"/>
      <c r="AB116" s="217"/>
      <c r="AC116" s="217"/>
      <c r="AD116" s="217"/>
      <c r="AE116" s="217"/>
      <c r="AF116" s="263"/>
      <c r="AG116" s="260"/>
      <c r="AH116" s="220"/>
      <c r="AI116" s="220"/>
      <c r="AJ116" s="263"/>
      <c r="AK116" s="263"/>
      <c r="AL116" s="263"/>
    </row>
    <row r="117" spans="1:38" s="218" customFormat="1" ht="12.75" customHeight="1">
      <c r="A117" s="374">
        <v>40</v>
      </c>
      <c r="B117" s="326">
        <v>44826</v>
      </c>
      <c r="C117" s="373"/>
      <c r="D117" s="373" t="s">
        <v>1077</v>
      </c>
      <c r="E117" s="374" t="s">
        <v>557</v>
      </c>
      <c r="F117" s="374">
        <v>3155</v>
      </c>
      <c r="G117" s="374">
        <v>3095</v>
      </c>
      <c r="H117" s="323">
        <v>3095</v>
      </c>
      <c r="I117" s="323" t="s">
        <v>1078</v>
      </c>
      <c r="J117" s="322" t="s">
        <v>1106</v>
      </c>
      <c r="K117" s="323">
        <f t="shared" ref="K117:K118" si="152">H117-F117</f>
        <v>-60</v>
      </c>
      <c r="L117" s="324">
        <f t="shared" ref="L117:L118" si="153">(H117*N117)*0.07%</f>
        <v>541.62500000000011</v>
      </c>
      <c r="M117" s="325">
        <f t="shared" ref="M117:M118" si="154">(K117*N117)-L117</f>
        <v>-15541.625</v>
      </c>
      <c r="N117" s="323">
        <v>250</v>
      </c>
      <c r="O117" s="322" t="s">
        <v>567</v>
      </c>
      <c r="P117" s="326">
        <v>44826</v>
      </c>
      <c r="Q117" s="220"/>
      <c r="R117" s="223" t="s">
        <v>556</v>
      </c>
      <c r="S117" s="217"/>
      <c r="T117" s="217"/>
      <c r="U117" s="217"/>
      <c r="V117" s="217"/>
      <c r="W117" s="217"/>
      <c r="X117" s="217"/>
      <c r="Y117" s="217"/>
      <c r="Z117" s="217"/>
      <c r="AA117" s="217"/>
      <c r="AB117" s="217"/>
      <c r="AC117" s="217"/>
      <c r="AD117" s="217"/>
      <c r="AE117" s="217"/>
      <c r="AF117" s="263"/>
      <c r="AG117" s="260"/>
      <c r="AH117" s="220"/>
      <c r="AI117" s="220"/>
      <c r="AJ117" s="263"/>
      <c r="AK117" s="263"/>
      <c r="AL117" s="263"/>
    </row>
    <row r="118" spans="1:38" s="218" customFormat="1" ht="12.75" customHeight="1">
      <c r="A118" s="463">
        <v>41</v>
      </c>
      <c r="B118" s="464">
        <v>44826</v>
      </c>
      <c r="C118" s="465"/>
      <c r="D118" s="465" t="s">
        <v>1100</v>
      </c>
      <c r="E118" s="463" t="s">
        <v>557</v>
      </c>
      <c r="F118" s="463">
        <v>1597</v>
      </c>
      <c r="G118" s="463">
        <v>1560</v>
      </c>
      <c r="H118" s="466">
        <v>1598</v>
      </c>
      <c r="I118" s="466" t="s">
        <v>1101</v>
      </c>
      <c r="J118" s="467" t="s">
        <v>1176</v>
      </c>
      <c r="K118" s="466">
        <f t="shared" si="152"/>
        <v>1</v>
      </c>
      <c r="L118" s="468">
        <f t="shared" si="153"/>
        <v>391.51000000000005</v>
      </c>
      <c r="M118" s="469">
        <f t="shared" si="154"/>
        <v>-41.510000000000048</v>
      </c>
      <c r="N118" s="466">
        <v>350</v>
      </c>
      <c r="O118" s="467" t="s">
        <v>676</v>
      </c>
      <c r="P118" s="464">
        <v>44832</v>
      </c>
      <c r="Q118" s="220"/>
      <c r="R118" s="223" t="s">
        <v>827</v>
      </c>
      <c r="S118" s="217"/>
      <c r="T118" s="217"/>
      <c r="U118" s="217"/>
      <c r="V118" s="217"/>
      <c r="W118" s="217"/>
      <c r="X118" s="217"/>
      <c r="Y118" s="217"/>
      <c r="Z118" s="217"/>
      <c r="AA118" s="217"/>
      <c r="AB118" s="217"/>
      <c r="AC118" s="217"/>
      <c r="AD118" s="217"/>
      <c r="AE118" s="217"/>
      <c r="AF118" s="263"/>
      <c r="AG118" s="260"/>
      <c r="AH118" s="220"/>
      <c r="AI118" s="220"/>
      <c r="AJ118" s="263"/>
      <c r="AK118" s="263"/>
      <c r="AL118" s="263"/>
    </row>
    <row r="119" spans="1:38" s="218" customFormat="1" ht="12.75" customHeight="1">
      <c r="A119" s="374">
        <v>42</v>
      </c>
      <c r="B119" s="326">
        <v>44826</v>
      </c>
      <c r="C119" s="373"/>
      <c r="D119" s="373" t="s">
        <v>875</v>
      </c>
      <c r="E119" s="374" t="s">
        <v>557</v>
      </c>
      <c r="F119" s="374">
        <v>239.5</v>
      </c>
      <c r="G119" s="374">
        <v>234.5</v>
      </c>
      <c r="H119" s="323">
        <v>234.5</v>
      </c>
      <c r="I119" s="323" t="s">
        <v>876</v>
      </c>
      <c r="J119" s="322" t="s">
        <v>927</v>
      </c>
      <c r="K119" s="323">
        <f t="shared" ref="K119" si="155">H119-F119</f>
        <v>-5</v>
      </c>
      <c r="L119" s="324">
        <f t="shared" ref="L119" si="156">(H119*N119)*0.07%</f>
        <v>410.37500000000006</v>
      </c>
      <c r="M119" s="325">
        <f t="shared" ref="M119" si="157">(K119*N119)-L119</f>
        <v>-12910.375</v>
      </c>
      <c r="N119" s="323">
        <v>2500</v>
      </c>
      <c r="O119" s="322" t="s">
        <v>567</v>
      </c>
      <c r="P119" s="326">
        <v>44827</v>
      </c>
      <c r="Q119" s="220"/>
      <c r="R119" s="223" t="s">
        <v>556</v>
      </c>
      <c r="S119" s="217"/>
      <c r="T119" s="217"/>
      <c r="U119" s="217"/>
      <c r="V119" s="217"/>
      <c r="W119" s="217"/>
      <c r="X119" s="217"/>
      <c r="Y119" s="217"/>
      <c r="Z119" s="217"/>
      <c r="AA119" s="217"/>
      <c r="AB119" s="217"/>
      <c r="AC119" s="217"/>
      <c r="AD119" s="217"/>
      <c r="AE119" s="217"/>
      <c r="AF119" s="263"/>
      <c r="AG119" s="260"/>
      <c r="AH119" s="220"/>
      <c r="AI119" s="220"/>
      <c r="AJ119" s="263"/>
      <c r="AK119" s="263"/>
      <c r="AL119" s="263"/>
    </row>
    <row r="120" spans="1:38" s="218" customFormat="1" ht="12.75" customHeight="1">
      <c r="A120" s="295">
        <v>43</v>
      </c>
      <c r="B120" s="294">
        <v>44826</v>
      </c>
      <c r="C120" s="296"/>
      <c r="D120" s="296" t="s">
        <v>1024</v>
      </c>
      <c r="E120" s="295" t="s">
        <v>557</v>
      </c>
      <c r="F120" s="295">
        <v>501</v>
      </c>
      <c r="G120" s="295">
        <v>490</v>
      </c>
      <c r="H120" s="297">
        <v>511.5</v>
      </c>
      <c r="I120" s="297" t="s">
        <v>1102</v>
      </c>
      <c r="J120" s="298" t="s">
        <v>675</v>
      </c>
      <c r="K120" s="297">
        <f t="shared" ref="K120:K122" si="158">H120-F120</f>
        <v>10.5</v>
      </c>
      <c r="L120" s="299">
        <f t="shared" ref="L120:L122" si="159">(H120*N120)*0.07%</f>
        <v>447.56250000000006</v>
      </c>
      <c r="M120" s="300">
        <f t="shared" ref="M120:M122" si="160">(K120*N120)-L120</f>
        <v>12677.4375</v>
      </c>
      <c r="N120" s="297">
        <v>1250</v>
      </c>
      <c r="O120" s="298" t="s">
        <v>555</v>
      </c>
      <c r="P120" s="294">
        <v>44826</v>
      </c>
      <c r="Q120" s="220"/>
      <c r="R120" s="223" t="s">
        <v>827</v>
      </c>
      <c r="S120" s="217"/>
      <c r="T120" s="217"/>
      <c r="U120" s="217"/>
      <c r="V120" s="217"/>
      <c r="W120" s="217"/>
      <c r="X120" s="217"/>
      <c r="Y120" s="217"/>
      <c r="Z120" s="217"/>
      <c r="AA120" s="217"/>
      <c r="AB120" s="217"/>
      <c r="AC120" s="217"/>
      <c r="AD120" s="217"/>
      <c r="AE120" s="217"/>
      <c r="AF120" s="263"/>
      <c r="AG120" s="260"/>
      <c r="AH120" s="220"/>
      <c r="AI120" s="220"/>
      <c r="AJ120" s="263"/>
      <c r="AK120" s="263"/>
      <c r="AL120" s="263"/>
    </row>
    <row r="121" spans="1:38" s="218" customFormat="1" ht="12.75" customHeight="1">
      <c r="A121" s="339">
        <v>44</v>
      </c>
      <c r="B121" s="362">
        <v>44827</v>
      </c>
      <c r="C121" s="457"/>
      <c r="D121" s="457" t="s">
        <v>946</v>
      </c>
      <c r="E121" s="339" t="s">
        <v>557</v>
      </c>
      <c r="F121" s="339">
        <v>1040</v>
      </c>
      <c r="G121" s="339">
        <v>1020</v>
      </c>
      <c r="H121" s="342">
        <v>1020</v>
      </c>
      <c r="I121" s="342" t="s">
        <v>1112</v>
      </c>
      <c r="J121" s="322" t="s">
        <v>927</v>
      </c>
      <c r="K121" s="323">
        <f t="shared" si="158"/>
        <v>-20</v>
      </c>
      <c r="L121" s="324">
        <f t="shared" si="159"/>
        <v>428.40000000000003</v>
      </c>
      <c r="M121" s="325">
        <f t="shared" si="160"/>
        <v>-12428.4</v>
      </c>
      <c r="N121" s="323">
        <v>600</v>
      </c>
      <c r="O121" s="322" t="s">
        <v>567</v>
      </c>
      <c r="P121" s="326">
        <v>44830</v>
      </c>
      <c r="Q121" s="220"/>
      <c r="R121" s="223" t="s">
        <v>827</v>
      </c>
      <c r="S121" s="217"/>
      <c r="T121" s="217"/>
      <c r="U121" s="217"/>
      <c r="V121" s="217"/>
      <c r="W121" s="217"/>
      <c r="X121" s="217"/>
      <c r="Y121" s="217"/>
      <c r="Z121" s="217"/>
      <c r="AA121" s="217"/>
      <c r="AB121" s="217"/>
      <c r="AC121" s="217"/>
      <c r="AD121" s="217"/>
      <c r="AE121" s="217"/>
      <c r="AF121" s="263"/>
      <c r="AG121" s="260"/>
      <c r="AH121" s="220"/>
      <c r="AI121" s="220"/>
      <c r="AJ121" s="263"/>
      <c r="AK121" s="263"/>
      <c r="AL121" s="263"/>
    </row>
    <row r="122" spans="1:38" s="218" customFormat="1" ht="12.75" customHeight="1">
      <c r="A122" s="335">
        <v>45</v>
      </c>
      <c r="B122" s="371">
        <v>44827</v>
      </c>
      <c r="C122" s="458"/>
      <c r="D122" s="458" t="s">
        <v>1113</v>
      </c>
      <c r="E122" s="335" t="s">
        <v>557</v>
      </c>
      <c r="F122" s="335">
        <v>3405</v>
      </c>
      <c r="G122" s="335">
        <v>3310</v>
      </c>
      <c r="H122" s="338">
        <v>3454</v>
      </c>
      <c r="I122" s="338" t="s">
        <v>1114</v>
      </c>
      <c r="J122" s="298" t="s">
        <v>1138</v>
      </c>
      <c r="K122" s="297">
        <f t="shared" si="158"/>
        <v>49</v>
      </c>
      <c r="L122" s="299">
        <f t="shared" si="159"/>
        <v>362.67000000000007</v>
      </c>
      <c r="M122" s="300">
        <f t="shared" si="160"/>
        <v>6987.33</v>
      </c>
      <c r="N122" s="297">
        <v>150</v>
      </c>
      <c r="O122" s="298" t="s">
        <v>555</v>
      </c>
      <c r="P122" s="294">
        <v>44831</v>
      </c>
      <c r="Q122" s="220"/>
      <c r="R122" s="223" t="s">
        <v>556</v>
      </c>
      <c r="S122" s="217"/>
      <c r="T122" s="217"/>
      <c r="U122" s="217"/>
      <c r="V122" s="217"/>
      <c r="W122" s="217"/>
      <c r="X122" s="217"/>
      <c r="Y122" s="217"/>
      <c r="Z122" s="217"/>
      <c r="AA122" s="217"/>
      <c r="AB122" s="217"/>
      <c r="AC122" s="217"/>
      <c r="AD122" s="217"/>
      <c r="AE122" s="217"/>
      <c r="AF122" s="263"/>
      <c r="AG122" s="260"/>
      <c r="AH122" s="220"/>
      <c r="AI122" s="220"/>
      <c r="AJ122" s="263"/>
      <c r="AK122" s="263"/>
      <c r="AL122" s="263"/>
    </row>
    <row r="123" spans="1:38" s="218" customFormat="1" ht="12.75" customHeight="1">
      <c r="A123" s="335">
        <v>46</v>
      </c>
      <c r="B123" s="371">
        <v>44830</v>
      </c>
      <c r="C123" s="458"/>
      <c r="D123" s="458" t="s">
        <v>1120</v>
      </c>
      <c r="E123" s="335" t="s">
        <v>557</v>
      </c>
      <c r="F123" s="335">
        <v>17015</v>
      </c>
      <c r="G123" s="335">
        <v>16850</v>
      </c>
      <c r="H123" s="338">
        <v>17125</v>
      </c>
      <c r="I123" s="338" t="s">
        <v>1121</v>
      </c>
      <c r="J123" s="298" t="s">
        <v>1122</v>
      </c>
      <c r="K123" s="297">
        <f t="shared" ref="K123" si="161">H123-F123</f>
        <v>110</v>
      </c>
      <c r="L123" s="299">
        <f t="shared" ref="L123" si="162">(H123*N123)*0.07%</f>
        <v>599.37500000000011</v>
      </c>
      <c r="M123" s="300">
        <f t="shared" ref="M123" si="163">(K123*N123)-L123</f>
        <v>4900.625</v>
      </c>
      <c r="N123" s="297">
        <v>50</v>
      </c>
      <c r="O123" s="298" t="s">
        <v>555</v>
      </c>
      <c r="P123" s="294">
        <v>44830</v>
      </c>
      <c r="Q123" s="220"/>
      <c r="R123" s="223" t="s">
        <v>556</v>
      </c>
      <c r="S123" s="217"/>
      <c r="T123" s="217"/>
      <c r="U123" s="217"/>
      <c r="V123" s="217"/>
      <c r="W123" s="217"/>
      <c r="X123" s="217"/>
      <c r="Y123" s="217"/>
      <c r="Z123" s="217"/>
      <c r="AA123" s="217"/>
      <c r="AB123" s="217"/>
      <c r="AC123" s="217"/>
      <c r="AD123" s="217"/>
      <c r="AE123" s="217"/>
      <c r="AF123" s="263"/>
      <c r="AG123" s="260"/>
      <c r="AH123" s="220"/>
      <c r="AI123" s="220"/>
      <c r="AJ123" s="263"/>
      <c r="AK123" s="263"/>
      <c r="AL123" s="263"/>
    </row>
    <row r="124" spans="1:38" s="218" customFormat="1" ht="12.75" customHeight="1">
      <c r="A124" s="335">
        <v>47</v>
      </c>
      <c r="B124" s="371">
        <v>44830</v>
      </c>
      <c r="C124" s="458"/>
      <c r="D124" s="458" t="s">
        <v>1123</v>
      </c>
      <c r="E124" s="335" t="s">
        <v>557</v>
      </c>
      <c r="F124" s="335">
        <v>902.5</v>
      </c>
      <c r="G124" s="335">
        <v>885</v>
      </c>
      <c r="H124" s="338">
        <v>914</v>
      </c>
      <c r="I124" s="338" t="s">
        <v>1124</v>
      </c>
      <c r="J124" s="298" t="s">
        <v>1037</v>
      </c>
      <c r="K124" s="297">
        <f t="shared" ref="K124" si="164">H124-F124</f>
        <v>11.5</v>
      </c>
      <c r="L124" s="299">
        <f t="shared" ref="L124" si="165">(H124*N124)*0.07%</f>
        <v>447.86000000000007</v>
      </c>
      <c r="M124" s="300">
        <f t="shared" ref="M124" si="166">(K124*N124)-L124</f>
        <v>7602.14</v>
      </c>
      <c r="N124" s="297">
        <v>700</v>
      </c>
      <c r="O124" s="298" t="s">
        <v>555</v>
      </c>
      <c r="P124" s="294">
        <v>44831</v>
      </c>
      <c r="Q124" s="220"/>
      <c r="R124" s="223" t="s">
        <v>556</v>
      </c>
      <c r="S124" s="217"/>
      <c r="T124" s="217"/>
      <c r="U124" s="217"/>
      <c r="V124" s="217"/>
      <c r="W124" s="217"/>
      <c r="X124" s="217"/>
      <c r="Y124" s="217"/>
      <c r="Z124" s="217"/>
      <c r="AA124" s="217"/>
      <c r="AB124" s="217"/>
      <c r="AC124" s="217"/>
      <c r="AD124" s="217"/>
      <c r="AE124" s="217"/>
      <c r="AF124" s="263"/>
      <c r="AG124" s="260"/>
      <c r="AH124" s="220"/>
      <c r="AI124" s="220"/>
      <c r="AJ124" s="263"/>
      <c r="AK124" s="263"/>
      <c r="AL124" s="263"/>
    </row>
    <row r="125" spans="1:38" s="218" customFormat="1" ht="12.75" customHeight="1">
      <c r="A125" s="335">
        <v>48</v>
      </c>
      <c r="B125" s="371">
        <v>44831</v>
      </c>
      <c r="C125" s="458"/>
      <c r="D125" s="458" t="s">
        <v>1139</v>
      </c>
      <c r="E125" s="335" t="s">
        <v>557</v>
      </c>
      <c r="F125" s="335">
        <v>2400</v>
      </c>
      <c r="G125" s="335">
        <v>2360</v>
      </c>
      <c r="H125" s="338">
        <v>2434</v>
      </c>
      <c r="I125" s="338" t="s">
        <v>1140</v>
      </c>
      <c r="J125" s="298" t="s">
        <v>717</v>
      </c>
      <c r="K125" s="297">
        <f t="shared" ref="K125" si="167">H125-F125</f>
        <v>34</v>
      </c>
      <c r="L125" s="299">
        <f t="shared" ref="L125" si="168">(H125*N125)*0.07%</f>
        <v>425.95000000000005</v>
      </c>
      <c r="M125" s="300">
        <f t="shared" ref="M125" si="169">(K125*N125)-L125</f>
        <v>8074.05</v>
      </c>
      <c r="N125" s="297">
        <v>250</v>
      </c>
      <c r="O125" s="298" t="s">
        <v>555</v>
      </c>
      <c r="P125" s="294">
        <v>44831</v>
      </c>
      <c r="Q125" s="220"/>
      <c r="R125" s="223"/>
      <c r="S125" s="217"/>
      <c r="T125" s="217"/>
      <c r="U125" s="217"/>
      <c r="V125" s="217"/>
      <c r="W125" s="217"/>
      <c r="X125" s="217"/>
      <c r="Y125" s="217"/>
      <c r="Z125" s="217"/>
      <c r="AA125" s="217"/>
      <c r="AB125" s="217"/>
      <c r="AC125" s="217"/>
      <c r="AD125" s="217"/>
      <c r="AE125" s="217"/>
      <c r="AF125" s="263"/>
      <c r="AG125" s="260"/>
      <c r="AH125" s="220"/>
      <c r="AI125" s="220"/>
      <c r="AJ125" s="263"/>
      <c r="AK125" s="263"/>
      <c r="AL125" s="263"/>
    </row>
    <row r="126" spans="1:38" s="218" customFormat="1" ht="12.75" customHeight="1">
      <c r="A126" s="335">
        <v>49</v>
      </c>
      <c r="B126" s="371">
        <v>44831</v>
      </c>
      <c r="C126" s="458"/>
      <c r="D126" s="458" t="s">
        <v>1141</v>
      </c>
      <c r="E126" s="335" t="s">
        <v>557</v>
      </c>
      <c r="F126" s="335">
        <v>17065</v>
      </c>
      <c r="G126" s="335">
        <v>16880</v>
      </c>
      <c r="H126" s="338">
        <v>17160</v>
      </c>
      <c r="I126" s="338" t="s">
        <v>1142</v>
      </c>
      <c r="J126" s="298" t="s">
        <v>1143</v>
      </c>
      <c r="K126" s="297">
        <f t="shared" ref="K126" si="170">H126-F126</f>
        <v>95</v>
      </c>
      <c r="L126" s="299">
        <f t="shared" ref="L126" si="171">(H126*N126)*0.07%</f>
        <v>600.60000000000014</v>
      </c>
      <c r="M126" s="300">
        <f t="shared" ref="M126" si="172">(K126*N126)-L126</f>
        <v>4149.3999999999996</v>
      </c>
      <c r="N126" s="297">
        <v>50</v>
      </c>
      <c r="O126" s="298" t="s">
        <v>555</v>
      </c>
      <c r="P126" s="294">
        <v>44831</v>
      </c>
      <c r="Q126" s="220"/>
      <c r="R126" s="223"/>
      <c r="S126" s="217"/>
      <c r="T126" s="217"/>
      <c r="U126" s="217"/>
      <c r="V126" s="217"/>
      <c r="W126" s="217"/>
      <c r="X126" s="217"/>
      <c r="Y126" s="217"/>
      <c r="Z126" s="217"/>
      <c r="AA126" s="217"/>
      <c r="AB126" s="217"/>
      <c r="AC126" s="217"/>
      <c r="AD126" s="217"/>
      <c r="AE126" s="217"/>
      <c r="AF126" s="263"/>
      <c r="AG126" s="260"/>
      <c r="AH126" s="220"/>
      <c r="AI126" s="220"/>
      <c r="AJ126" s="263"/>
      <c r="AK126" s="263"/>
      <c r="AL126" s="263"/>
    </row>
    <row r="127" spans="1:38" s="218" customFormat="1" ht="12.75" customHeight="1">
      <c r="A127" s="354">
        <v>50</v>
      </c>
      <c r="B127" s="355">
        <v>44832</v>
      </c>
      <c r="C127" s="452"/>
      <c r="D127" s="452" t="s">
        <v>1170</v>
      </c>
      <c r="E127" s="354" t="s">
        <v>557</v>
      </c>
      <c r="F127" s="354" t="s">
        <v>1171</v>
      </c>
      <c r="G127" s="354">
        <v>225</v>
      </c>
      <c r="H127" s="358"/>
      <c r="I127" s="358" t="s">
        <v>1172</v>
      </c>
      <c r="J127" s="358" t="s">
        <v>558</v>
      </c>
      <c r="K127" s="358"/>
      <c r="L127" s="360"/>
      <c r="M127" s="361"/>
      <c r="N127" s="358"/>
      <c r="O127" s="358"/>
      <c r="P127" s="355"/>
      <c r="Q127" s="220"/>
      <c r="R127" s="223"/>
      <c r="S127" s="217"/>
      <c r="T127" s="217"/>
      <c r="U127" s="217"/>
      <c r="V127" s="217"/>
      <c r="W127" s="217"/>
      <c r="X127" s="217"/>
      <c r="Y127" s="217"/>
      <c r="Z127" s="217"/>
      <c r="AA127" s="217"/>
      <c r="AB127" s="217"/>
      <c r="AC127" s="217"/>
      <c r="AD127" s="217"/>
      <c r="AE127" s="217"/>
      <c r="AF127" s="263"/>
      <c r="AG127" s="260"/>
      <c r="AH127" s="220"/>
      <c r="AI127" s="220"/>
      <c r="AJ127" s="263"/>
      <c r="AK127" s="263"/>
      <c r="AL127" s="263"/>
    </row>
    <row r="128" spans="1:38" s="218" customFormat="1" ht="12.75" customHeight="1">
      <c r="A128" s="354">
        <v>51</v>
      </c>
      <c r="B128" s="355">
        <v>44832</v>
      </c>
      <c r="C128" s="452"/>
      <c r="D128" s="452" t="s">
        <v>1173</v>
      </c>
      <c r="E128" s="354" t="s">
        <v>906</v>
      </c>
      <c r="F128" s="354" t="s">
        <v>1174</v>
      </c>
      <c r="G128" s="354">
        <v>935</v>
      </c>
      <c r="H128" s="358"/>
      <c r="I128" s="358" t="s">
        <v>1175</v>
      </c>
      <c r="J128" s="358" t="s">
        <v>558</v>
      </c>
      <c r="K128" s="358"/>
      <c r="L128" s="360"/>
      <c r="M128" s="361"/>
      <c r="N128" s="358"/>
      <c r="O128" s="358"/>
      <c r="P128" s="355"/>
      <c r="Q128" s="220"/>
      <c r="R128" s="223"/>
      <c r="S128" s="217"/>
      <c r="T128" s="217"/>
      <c r="U128" s="217"/>
      <c r="V128" s="217"/>
      <c r="W128" s="217"/>
      <c r="X128" s="217"/>
      <c r="Y128" s="217"/>
      <c r="Z128" s="217"/>
      <c r="AA128" s="217"/>
      <c r="AB128" s="217"/>
      <c r="AC128" s="217"/>
      <c r="AD128" s="217"/>
      <c r="AE128" s="217"/>
      <c r="AF128" s="263"/>
      <c r="AG128" s="260"/>
      <c r="AH128" s="220"/>
      <c r="AI128" s="220"/>
      <c r="AJ128" s="263"/>
      <c r="AK128" s="263"/>
      <c r="AL128" s="263"/>
    </row>
    <row r="129" spans="1:38" s="218" customFormat="1" ht="12.75" customHeight="1">
      <c r="A129" s="354"/>
      <c r="B129" s="355"/>
      <c r="C129" s="452"/>
      <c r="D129" s="452"/>
      <c r="E129" s="354"/>
      <c r="F129" s="354"/>
      <c r="G129" s="354"/>
      <c r="H129" s="358"/>
      <c r="I129" s="358"/>
      <c r="J129" s="358"/>
      <c r="K129" s="358"/>
      <c r="L129" s="360"/>
      <c r="M129" s="361"/>
      <c r="N129" s="358"/>
      <c r="O129" s="358"/>
      <c r="P129" s="355"/>
      <c r="Q129" s="220"/>
      <c r="R129" s="223"/>
      <c r="S129" s="217"/>
      <c r="T129" s="217"/>
      <c r="U129" s="217"/>
      <c r="V129" s="217"/>
      <c r="W129" s="217"/>
      <c r="X129" s="217"/>
      <c r="Y129" s="217"/>
      <c r="Z129" s="217"/>
      <c r="AA129" s="217"/>
      <c r="AB129" s="217"/>
      <c r="AC129" s="217"/>
      <c r="AD129" s="217"/>
      <c r="AE129" s="217"/>
      <c r="AF129" s="263"/>
      <c r="AG129" s="260"/>
      <c r="AH129" s="220"/>
      <c r="AI129" s="220"/>
      <c r="AJ129" s="263"/>
      <c r="AK129" s="263"/>
      <c r="AL129" s="263"/>
    </row>
    <row r="130" spans="1:38" s="218" customFormat="1" ht="12.75" customHeight="1">
      <c r="A130" s="354"/>
      <c r="B130" s="355"/>
      <c r="C130" s="452"/>
      <c r="D130" s="452"/>
      <c r="E130" s="354"/>
      <c r="F130" s="354"/>
      <c r="G130" s="354"/>
      <c r="H130" s="358"/>
      <c r="I130" s="358"/>
      <c r="J130" s="358"/>
      <c r="K130" s="358"/>
      <c r="L130" s="360"/>
      <c r="M130" s="361"/>
      <c r="N130" s="358"/>
      <c r="O130" s="358"/>
      <c r="P130" s="355"/>
      <c r="Q130" s="220"/>
      <c r="R130" s="223"/>
      <c r="S130" s="217"/>
      <c r="T130" s="217"/>
      <c r="U130" s="217"/>
      <c r="V130" s="217"/>
      <c r="W130" s="217"/>
      <c r="X130" s="217"/>
      <c r="Y130" s="217"/>
      <c r="Z130" s="217"/>
      <c r="AA130" s="217"/>
      <c r="AB130" s="217"/>
      <c r="AC130" s="217"/>
      <c r="AD130" s="217"/>
      <c r="AE130" s="217"/>
      <c r="AF130" s="263"/>
      <c r="AG130" s="260"/>
      <c r="AH130" s="220"/>
      <c r="AI130" s="220"/>
      <c r="AJ130" s="263"/>
      <c r="AK130" s="263"/>
      <c r="AL130" s="263"/>
    </row>
    <row r="131" spans="1:38" s="218" customFormat="1" ht="12.75" customHeight="1">
      <c r="A131" s="221"/>
      <c r="B131" s="219"/>
      <c r="C131" s="276"/>
      <c r="D131" s="276"/>
      <c r="E131" s="221"/>
      <c r="F131" s="221"/>
      <c r="G131" s="221"/>
      <c r="H131" s="222"/>
      <c r="I131" s="222"/>
      <c r="J131" s="252"/>
      <c r="K131" s="276"/>
      <c r="L131" s="221"/>
      <c r="M131" s="221"/>
      <c r="N131" s="221"/>
      <c r="O131" s="222"/>
      <c r="P131" s="222"/>
      <c r="Q131" s="220"/>
      <c r="R131" s="223"/>
      <c r="S131" s="217"/>
      <c r="T131" s="217"/>
      <c r="U131" s="217"/>
      <c r="V131" s="217"/>
      <c r="W131" s="217"/>
      <c r="X131" s="217"/>
      <c r="Y131" s="217"/>
      <c r="Z131" s="217"/>
      <c r="AA131" s="217"/>
      <c r="AB131" s="217"/>
      <c r="AC131" s="217"/>
      <c r="AD131" s="217"/>
      <c r="AE131" s="217"/>
      <c r="AF131" s="263"/>
      <c r="AG131" s="260"/>
      <c r="AH131" s="220"/>
      <c r="AI131" s="220"/>
      <c r="AJ131" s="263"/>
      <c r="AK131" s="263"/>
      <c r="AL131" s="263"/>
    </row>
    <row r="132" spans="1:38" ht="13.5" customHeight="1">
      <c r="A132" s="263"/>
      <c r="B132" s="260"/>
      <c r="C132" s="220"/>
      <c r="D132" s="220"/>
      <c r="E132" s="263"/>
      <c r="F132" s="263"/>
      <c r="G132" s="263"/>
      <c r="H132" s="264"/>
      <c r="I132" s="264"/>
      <c r="J132" s="291"/>
      <c r="K132" s="264"/>
      <c r="L132" s="265"/>
      <c r="M132" s="292"/>
      <c r="N132" s="264"/>
      <c r="O132" s="293"/>
      <c r="P132" s="267"/>
      <c r="Q132" s="1"/>
      <c r="R132" s="6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ht="12.75" customHeight="1">
      <c r="A133" s="97"/>
      <c r="B133" s="98"/>
      <c r="C133" s="131"/>
      <c r="D133" s="139"/>
      <c r="E133" s="140"/>
      <c r="F133" s="97"/>
      <c r="G133" s="97"/>
      <c r="H133" s="97"/>
      <c r="I133" s="132"/>
      <c r="J133" s="132"/>
      <c r="K133" s="132"/>
      <c r="L133" s="132"/>
      <c r="M133" s="132"/>
      <c r="N133" s="132"/>
      <c r="O133" s="132"/>
      <c r="P133" s="132"/>
      <c r="Q133" s="41"/>
      <c r="R133" s="6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41"/>
      <c r="AG133" s="41"/>
      <c r="AH133" s="41"/>
      <c r="AI133" s="41"/>
      <c r="AJ133" s="41"/>
      <c r="AK133" s="41"/>
      <c r="AL133" s="41"/>
    </row>
    <row r="134" spans="1:38" ht="12.75" customHeight="1">
      <c r="A134" s="141"/>
      <c r="B134" s="98"/>
      <c r="C134" s="99"/>
      <c r="D134" s="142"/>
      <c r="E134" s="102"/>
      <c r="F134" s="102"/>
      <c r="G134" s="102"/>
      <c r="H134" s="102"/>
      <c r="I134" s="102"/>
      <c r="J134" s="6"/>
      <c r="K134" s="102"/>
      <c r="L134" s="102"/>
      <c r="M134" s="6"/>
      <c r="N134" s="1"/>
      <c r="O134" s="99"/>
      <c r="P134" s="41"/>
      <c r="Q134" s="41"/>
      <c r="R134" s="6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41"/>
      <c r="AG134" s="41"/>
      <c r="AH134" s="41"/>
      <c r="AI134" s="41"/>
      <c r="AJ134" s="41"/>
      <c r="AK134" s="41"/>
      <c r="AL134" s="41"/>
    </row>
    <row r="135" spans="1:38" ht="38.25" customHeight="1">
      <c r="A135" s="143" t="s">
        <v>577</v>
      </c>
      <c r="B135" s="143"/>
      <c r="C135" s="143"/>
      <c r="D135" s="143"/>
      <c r="E135" s="144"/>
      <c r="F135" s="102"/>
      <c r="G135" s="102"/>
      <c r="H135" s="102"/>
      <c r="I135" s="102"/>
      <c r="J135" s="1"/>
      <c r="K135" s="6"/>
      <c r="L135" s="6"/>
      <c r="M135" s="6"/>
      <c r="N135" s="1"/>
      <c r="O135" s="1"/>
      <c r="P135" s="41"/>
      <c r="Q135" s="41"/>
      <c r="R135" s="6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41"/>
      <c r="AG135" s="41"/>
      <c r="AH135" s="41"/>
      <c r="AI135" s="41"/>
      <c r="AJ135" s="41"/>
      <c r="AK135" s="41"/>
      <c r="AL135" s="41"/>
    </row>
    <row r="136" spans="1:38" ht="14.25" customHeight="1">
      <c r="A136" s="94" t="s">
        <v>16</v>
      </c>
      <c r="B136" s="94" t="s">
        <v>532</v>
      </c>
      <c r="C136" s="94"/>
      <c r="D136" s="95" t="s">
        <v>543</v>
      </c>
      <c r="E136" s="94" t="s">
        <v>544</v>
      </c>
      <c r="F136" s="94" t="s">
        <v>545</v>
      </c>
      <c r="G136" s="94" t="s">
        <v>565</v>
      </c>
      <c r="H136" s="94" t="s">
        <v>547</v>
      </c>
      <c r="I136" s="94" t="s">
        <v>548</v>
      </c>
      <c r="J136" s="93" t="s">
        <v>549</v>
      </c>
      <c r="K136" s="93" t="s">
        <v>578</v>
      </c>
      <c r="L136" s="96" t="s">
        <v>551</v>
      </c>
      <c r="M136" s="138" t="s">
        <v>574</v>
      </c>
      <c r="N136" s="94" t="s">
        <v>575</v>
      </c>
      <c r="O136" s="94" t="s">
        <v>553</v>
      </c>
      <c r="P136" s="95" t="s">
        <v>554</v>
      </c>
      <c r="Q136" s="41"/>
      <c r="R136" s="6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41"/>
      <c r="AG136" s="41"/>
      <c r="AH136" s="41"/>
      <c r="AI136" s="41"/>
      <c r="AJ136" s="41"/>
      <c r="AK136" s="41"/>
      <c r="AL136" s="41"/>
    </row>
    <row r="137" spans="1:38" s="334" customFormat="1" ht="12" customHeight="1">
      <c r="A137" s="339">
        <v>1</v>
      </c>
      <c r="B137" s="362">
        <v>44803</v>
      </c>
      <c r="C137" s="340"/>
      <c r="D137" s="341" t="s">
        <v>886</v>
      </c>
      <c r="E137" s="339" t="s">
        <v>557</v>
      </c>
      <c r="F137" s="339">
        <v>390</v>
      </c>
      <c r="G137" s="339">
        <v>280</v>
      </c>
      <c r="H137" s="342">
        <v>280</v>
      </c>
      <c r="I137" s="363" t="s">
        <v>887</v>
      </c>
      <c r="J137" s="322" t="s">
        <v>895</v>
      </c>
      <c r="K137" s="323">
        <f t="shared" ref="K137:K138" si="173">H137-F137</f>
        <v>-110</v>
      </c>
      <c r="L137" s="324">
        <v>100</v>
      </c>
      <c r="M137" s="325">
        <f t="shared" ref="M137:M138" si="174">(K137*N137)-L137</f>
        <v>-2850</v>
      </c>
      <c r="N137" s="323">
        <v>25</v>
      </c>
      <c r="O137" s="322" t="s">
        <v>567</v>
      </c>
      <c r="P137" s="326">
        <v>44805</v>
      </c>
      <c r="Q137" s="1"/>
      <c r="R137" s="6" t="s">
        <v>556</v>
      </c>
      <c r="S137" s="1"/>
      <c r="T137" s="1"/>
      <c r="U137" s="1"/>
      <c r="V137" s="1"/>
      <c r="W137" s="1"/>
      <c r="X137" s="6"/>
      <c r="Y137" s="1"/>
      <c r="Z137" s="1"/>
      <c r="AA137" s="1"/>
      <c r="AB137" s="1"/>
      <c r="AC137" s="1"/>
      <c r="AD137" s="6"/>
      <c r="AE137" s="1"/>
      <c r="AF137" s="1"/>
      <c r="AG137" s="1"/>
      <c r="AH137" s="1"/>
      <c r="AI137" s="1"/>
      <c r="AJ137" s="6"/>
      <c r="AK137" s="1"/>
      <c r="AL137" s="333"/>
    </row>
    <row r="138" spans="1:38" s="334" customFormat="1" ht="12" customHeight="1">
      <c r="A138" s="335">
        <v>2</v>
      </c>
      <c r="B138" s="294">
        <v>44805</v>
      </c>
      <c r="C138" s="336"/>
      <c r="D138" s="337" t="s">
        <v>896</v>
      </c>
      <c r="E138" s="335" t="s">
        <v>557</v>
      </c>
      <c r="F138" s="335">
        <v>120</v>
      </c>
      <c r="G138" s="335">
        <v>30</v>
      </c>
      <c r="H138" s="338">
        <v>175</v>
      </c>
      <c r="I138" s="344" t="s">
        <v>897</v>
      </c>
      <c r="J138" s="298" t="s">
        <v>693</v>
      </c>
      <c r="K138" s="297">
        <f t="shared" si="173"/>
        <v>55</v>
      </c>
      <c r="L138" s="299">
        <v>100</v>
      </c>
      <c r="M138" s="300">
        <f t="shared" si="174"/>
        <v>1275</v>
      </c>
      <c r="N138" s="297">
        <v>25</v>
      </c>
      <c r="O138" s="298" t="s">
        <v>555</v>
      </c>
      <c r="P138" s="294">
        <v>44805</v>
      </c>
      <c r="Q138" s="1"/>
      <c r="R138" s="6" t="s">
        <v>827</v>
      </c>
      <c r="S138" s="1"/>
      <c r="T138" s="1"/>
      <c r="U138" s="1"/>
      <c r="V138" s="1"/>
      <c r="W138" s="1"/>
      <c r="X138" s="6"/>
      <c r="Y138" s="1"/>
      <c r="Z138" s="1"/>
      <c r="AA138" s="1"/>
      <c r="AB138" s="1"/>
      <c r="AC138" s="1"/>
      <c r="AD138" s="6"/>
      <c r="AE138" s="1"/>
      <c r="AF138" s="1"/>
      <c r="AG138" s="1"/>
      <c r="AH138" s="1"/>
      <c r="AI138" s="1"/>
      <c r="AJ138" s="6"/>
      <c r="AK138" s="1"/>
      <c r="AL138" s="333"/>
    </row>
    <row r="139" spans="1:38" s="334" customFormat="1" ht="12" customHeight="1">
      <c r="A139" s="339">
        <v>3</v>
      </c>
      <c r="B139" s="326">
        <v>44805</v>
      </c>
      <c r="C139" s="340"/>
      <c r="D139" s="341" t="s">
        <v>896</v>
      </c>
      <c r="E139" s="339" t="s">
        <v>557</v>
      </c>
      <c r="F139" s="339">
        <v>95</v>
      </c>
      <c r="G139" s="339">
        <v>0</v>
      </c>
      <c r="H139" s="342">
        <v>0</v>
      </c>
      <c r="I139" s="363" t="s">
        <v>879</v>
      </c>
      <c r="J139" s="322" t="s">
        <v>681</v>
      </c>
      <c r="K139" s="323">
        <f t="shared" ref="K139:K140" si="175">H139-F139</f>
        <v>-95</v>
      </c>
      <c r="L139" s="324">
        <v>100</v>
      </c>
      <c r="M139" s="325">
        <f t="shared" ref="M139:M141" si="176">(K139*N139)-L139</f>
        <v>-2475</v>
      </c>
      <c r="N139" s="323">
        <v>25</v>
      </c>
      <c r="O139" s="322" t="s">
        <v>567</v>
      </c>
      <c r="P139" s="326">
        <v>44805</v>
      </c>
      <c r="Q139" s="1"/>
      <c r="R139" s="6" t="s">
        <v>827</v>
      </c>
      <c r="S139" s="1"/>
      <c r="T139" s="1"/>
      <c r="U139" s="1"/>
      <c r="V139" s="1"/>
      <c r="W139" s="1"/>
      <c r="X139" s="6"/>
      <c r="Y139" s="1"/>
      <c r="Z139" s="1"/>
      <c r="AA139" s="1"/>
      <c r="AB139" s="1"/>
      <c r="AC139" s="1"/>
      <c r="AD139" s="6"/>
      <c r="AE139" s="1"/>
      <c r="AF139" s="1"/>
      <c r="AG139" s="1"/>
      <c r="AH139" s="1"/>
      <c r="AI139" s="1"/>
      <c r="AJ139" s="6"/>
      <c r="AK139" s="1"/>
      <c r="AL139" s="333"/>
    </row>
    <row r="140" spans="1:38" s="334" customFormat="1" ht="12" customHeight="1">
      <c r="A140" s="335">
        <v>4</v>
      </c>
      <c r="B140" s="371">
        <v>44806</v>
      </c>
      <c r="C140" s="336"/>
      <c r="D140" s="337" t="s">
        <v>902</v>
      </c>
      <c r="E140" s="335" t="s">
        <v>557</v>
      </c>
      <c r="F140" s="335">
        <v>82</v>
      </c>
      <c r="G140" s="335">
        <v>45</v>
      </c>
      <c r="H140" s="338">
        <v>122.5</v>
      </c>
      <c r="I140" s="344" t="s">
        <v>903</v>
      </c>
      <c r="J140" s="298" t="s">
        <v>904</v>
      </c>
      <c r="K140" s="297">
        <f t="shared" si="175"/>
        <v>40.5</v>
      </c>
      <c r="L140" s="299">
        <v>100</v>
      </c>
      <c r="M140" s="300">
        <f t="shared" si="176"/>
        <v>1925</v>
      </c>
      <c r="N140" s="297">
        <v>50</v>
      </c>
      <c r="O140" s="298" t="s">
        <v>555</v>
      </c>
      <c r="P140" s="294">
        <v>44806</v>
      </c>
      <c r="Q140" s="1"/>
      <c r="R140" s="6" t="s">
        <v>556</v>
      </c>
      <c r="S140" s="1"/>
      <c r="T140" s="1"/>
      <c r="U140" s="1"/>
      <c r="V140" s="1"/>
      <c r="W140" s="1"/>
      <c r="X140" s="6"/>
      <c r="Y140" s="1"/>
      <c r="Z140" s="1"/>
      <c r="AA140" s="1"/>
      <c r="AB140" s="1"/>
      <c r="AC140" s="1"/>
      <c r="AD140" s="6"/>
      <c r="AE140" s="1"/>
      <c r="AF140" s="1"/>
      <c r="AG140" s="1"/>
      <c r="AH140" s="1"/>
      <c r="AI140" s="1"/>
      <c r="AJ140" s="6"/>
      <c r="AK140" s="1"/>
      <c r="AL140" s="333"/>
    </row>
    <row r="141" spans="1:38" s="334" customFormat="1" ht="12" customHeight="1">
      <c r="A141" s="339">
        <v>5</v>
      </c>
      <c r="B141" s="362">
        <v>44806</v>
      </c>
      <c r="C141" s="340"/>
      <c r="D141" s="341" t="s">
        <v>905</v>
      </c>
      <c r="E141" s="339" t="s">
        <v>906</v>
      </c>
      <c r="F141" s="339">
        <v>170</v>
      </c>
      <c r="G141" s="339">
        <v>350</v>
      </c>
      <c r="H141" s="342">
        <v>340</v>
      </c>
      <c r="I141" s="363">
        <v>0.1</v>
      </c>
      <c r="J141" s="322" t="s">
        <v>930</v>
      </c>
      <c r="K141" s="323">
        <f>F141-H141</f>
        <v>-170</v>
      </c>
      <c r="L141" s="324">
        <v>100</v>
      </c>
      <c r="M141" s="325">
        <f t="shared" si="176"/>
        <v>-4350</v>
      </c>
      <c r="N141" s="323">
        <v>25</v>
      </c>
      <c r="O141" s="322" t="s">
        <v>567</v>
      </c>
      <c r="P141" s="326">
        <v>44810</v>
      </c>
      <c r="Q141" s="1"/>
      <c r="R141" s="6" t="s">
        <v>556</v>
      </c>
      <c r="S141" s="1"/>
      <c r="T141" s="1"/>
      <c r="U141" s="1"/>
      <c r="V141" s="1"/>
      <c r="W141" s="1"/>
      <c r="X141" s="6"/>
      <c r="Y141" s="1"/>
      <c r="Z141" s="1"/>
      <c r="AA141" s="1"/>
      <c r="AB141" s="1"/>
      <c r="AC141" s="1"/>
      <c r="AD141" s="6"/>
      <c r="AE141" s="1"/>
      <c r="AF141" s="1"/>
      <c r="AG141" s="1"/>
      <c r="AH141" s="1"/>
      <c r="AI141" s="1"/>
      <c r="AJ141" s="6"/>
      <c r="AK141" s="1"/>
      <c r="AL141" s="333"/>
    </row>
    <row r="142" spans="1:38" s="334" customFormat="1" ht="12" customHeight="1">
      <c r="A142" s="339">
        <v>6</v>
      </c>
      <c r="B142" s="362">
        <v>44806</v>
      </c>
      <c r="C142" s="340"/>
      <c r="D142" s="341" t="s">
        <v>902</v>
      </c>
      <c r="E142" s="339" t="s">
        <v>557</v>
      </c>
      <c r="F142" s="339">
        <v>97.5</v>
      </c>
      <c r="G142" s="339">
        <v>65</v>
      </c>
      <c r="H142" s="342">
        <v>65</v>
      </c>
      <c r="I142" s="363" t="s">
        <v>907</v>
      </c>
      <c r="J142" s="322" t="s">
        <v>920</v>
      </c>
      <c r="K142" s="323">
        <f t="shared" ref="K142:K143" si="177">H142-F142</f>
        <v>-32.5</v>
      </c>
      <c r="L142" s="324">
        <v>100</v>
      </c>
      <c r="M142" s="325">
        <f t="shared" ref="M142:M144" si="178">(K142*N142)-L142</f>
        <v>-1725</v>
      </c>
      <c r="N142" s="323">
        <v>50</v>
      </c>
      <c r="O142" s="322" t="s">
        <v>567</v>
      </c>
      <c r="P142" s="326">
        <v>44809</v>
      </c>
      <c r="Q142" s="1"/>
      <c r="R142" s="6" t="s">
        <v>556</v>
      </c>
      <c r="S142" s="1"/>
      <c r="T142" s="1"/>
      <c r="U142" s="1"/>
      <c r="V142" s="1"/>
      <c r="W142" s="1"/>
      <c r="X142" s="6"/>
      <c r="Y142" s="1"/>
      <c r="Z142" s="1"/>
      <c r="AA142" s="1"/>
      <c r="AB142" s="1"/>
      <c r="AC142" s="1"/>
      <c r="AD142" s="6"/>
      <c r="AE142" s="1"/>
      <c r="AF142" s="1"/>
      <c r="AG142" s="1"/>
      <c r="AH142" s="1"/>
      <c r="AI142" s="1"/>
      <c r="AJ142" s="6"/>
      <c r="AK142" s="1"/>
      <c r="AL142" s="333"/>
    </row>
    <row r="143" spans="1:38" s="334" customFormat="1" ht="12" customHeight="1">
      <c r="A143" s="339">
        <v>7</v>
      </c>
      <c r="B143" s="362">
        <v>44806</v>
      </c>
      <c r="C143" s="340"/>
      <c r="D143" s="341" t="s">
        <v>910</v>
      </c>
      <c r="E143" s="339" t="s">
        <v>557</v>
      </c>
      <c r="F143" s="339">
        <v>375</v>
      </c>
      <c r="G143" s="339">
        <v>270</v>
      </c>
      <c r="H143" s="342">
        <v>270</v>
      </c>
      <c r="I143" s="363" t="s">
        <v>908</v>
      </c>
      <c r="J143" s="322" t="s">
        <v>921</v>
      </c>
      <c r="K143" s="323">
        <f t="shared" si="177"/>
        <v>-105</v>
      </c>
      <c r="L143" s="324">
        <v>100</v>
      </c>
      <c r="M143" s="325">
        <f t="shared" si="178"/>
        <v>-2725</v>
      </c>
      <c r="N143" s="323">
        <v>25</v>
      </c>
      <c r="O143" s="322" t="s">
        <v>567</v>
      </c>
      <c r="P143" s="326">
        <v>44809</v>
      </c>
      <c r="Q143" s="1"/>
      <c r="R143" s="6" t="s">
        <v>827</v>
      </c>
      <c r="S143" s="1"/>
      <c r="T143" s="1"/>
      <c r="U143" s="1"/>
      <c r="V143" s="1"/>
      <c r="W143" s="1"/>
      <c r="X143" s="6"/>
      <c r="Y143" s="1"/>
      <c r="Z143" s="1"/>
      <c r="AA143" s="1"/>
      <c r="AB143" s="1"/>
      <c r="AC143" s="1"/>
      <c r="AD143" s="6"/>
      <c r="AE143" s="1"/>
      <c r="AF143" s="1"/>
      <c r="AG143" s="1"/>
      <c r="AH143" s="1"/>
      <c r="AI143" s="1"/>
      <c r="AJ143" s="6"/>
      <c r="AK143" s="1"/>
      <c r="AL143" s="333"/>
    </row>
    <row r="144" spans="1:38" s="334" customFormat="1" ht="12" customHeight="1">
      <c r="A144" s="339">
        <v>8</v>
      </c>
      <c r="B144" s="362">
        <v>44806</v>
      </c>
      <c r="C144" s="340"/>
      <c r="D144" s="341" t="s">
        <v>909</v>
      </c>
      <c r="E144" s="339" t="s">
        <v>906</v>
      </c>
      <c r="F144" s="339">
        <v>26</v>
      </c>
      <c r="G144" s="339">
        <v>35</v>
      </c>
      <c r="H144" s="342">
        <v>35</v>
      </c>
      <c r="I144" s="394" t="s">
        <v>911</v>
      </c>
      <c r="J144" s="322" t="s">
        <v>922</v>
      </c>
      <c r="K144" s="323">
        <f>F144-H144</f>
        <v>-9</v>
      </c>
      <c r="L144" s="324">
        <v>100</v>
      </c>
      <c r="M144" s="325">
        <f t="shared" si="178"/>
        <v>-4600</v>
      </c>
      <c r="N144" s="323">
        <v>500</v>
      </c>
      <c r="O144" s="322" t="s">
        <v>567</v>
      </c>
      <c r="P144" s="326">
        <v>44809</v>
      </c>
      <c r="Q144" s="1"/>
      <c r="R144" s="6" t="s">
        <v>556</v>
      </c>
      <c r="S144" s="1"/>
      <c r="T144" s="1"/>
      <c r="U144" s="1"/>
      <c r="V144" s="1"/>
      <c r="W144" s="1"/>
      <c r="X144" s="6"/>
      <c r="Y144" s="1"/>
      <c r="Z144" s="1"/>
      <c r="AA144" s="1"/>
      <c r="AB144" s="1"/>
      <c r="AC144" s="1"/>
      <c r="AD144" s="6"/>
      <c r="AE144" s="1"/>
      <c r="AF144" s="1"/>
      <c r="AG144" s="1"/>
      <c r="AH144" s="1"/>
      <c r="AI144" s="1"/>
      <c r="AJ144" s="6"/>
      <c r="AK144" s="1"/>
      <c r="AL144" s="333"/>
    </row>
    <row r="145" spans="1:38" s="334" customFormat="1" ht="12" customHeight="1">
      <c r="A145" s="339">
        <v>9</v>
      </c>
      <c r="B145" s="362">
        <v>44809</v>
      </c>
      <c r="C145" s="340"/>
      <c r="D145" s="341" t="s">
        <v>923</v>
      </c>
      <c r="E145" s="339" t="s">
        <v>557</v>
      </c>
      <c r="F145" s="339">
        <v>77.5</v>
      </c>
      <c r="G145" s="339">
        <v>45</v>
      </c>
      <c r="H145" s="342">
        <v>45</v>
      </c>
      <c r="I145" s="363" t="s">
        <v>903</v>
      </c>
      <c r="J145" s="322" t="s">
        <v>920</v>
      </c>
      <c r="K145" s="323">
        <f t="shared" ref="K145:K147" si="179">H145-F145</f>
        <v>-32.5</v>
      </c>
      <c r="L145" s="324">
        <v>100</v>
      </c>
      <c r="M145" s="325">
        <f t="shared" ref="M145:M147" si="180">(K145*N145)-L145</f>
        <v>-1725</v>
      </c>
      <c r="N145" s="323">
        <v>50</v>
      </c>
      <c r="O145" s="322" t="s">
        <v>567</v>
      </c>
      <c r="P145" s="326">
        <v>44810</v>
      </c>
      <c r="Q145" s="1"/>
      <c r="R145" s="6" t="s">
        <v>556</v>
      </c>
      <c r="S145" s="1"/>
      <c r="T145" s="1"/>
      <c r="U145" s="1"/>
      <c r="V145" s="1"/>
      <c r="W145" s="1"/>
      <c r="X145" s="6"/>
      <c r="Y145" s="1"/>
      <c r="Z145" s="1"/>
      <c r="AA145" s="1"/>
      <c r="AB145" s="1"/>
      <c r="AC145" s="1"/>
      <c r="AD145" s="6"/>
      <c r="AE145" s="1"/>
      <c r="AF145" s="1"/>
      <c r="AG145" s="1"/>
      <c r="AH145" s="1"/>
      <c r="AI145" s="1"/>
      <c r="AJ145" s="6"/>
      <c r="AK145" s="1"/>
      <c r="AL145" s="333"/>
    </row>
    <row r="146" spans="1:38" s="334" customFormat="1" ht="12" customHeight="1">
      <c r="A146" s="339">
        <v>10</v>
      </c>
      <c r="B146" s="362">
        <v>44812</v>
      </c>
      <c r="C146" s="340"/>
      <c r="D146" s="341" t="s">
        <v>956</v>
      </c>
      <c r="E146" s="339" t="s">
        <v>557</v>
      </c>
      <c r="F146" s="339">
        <v>140</v>
      </c>
      <c r="G146" s="339">
        <v>30</v>
      </c>
      <c r="H146" s="342">
        <v>30</v>
      </c>
      <c r="I146" s="363" t="s">
        <v>897</v>
      </c>
      <c r="J146" s="322" t="s">
        <v>895</v>
      </c>
      <c r="K146" s="323">
        <f t="shared" si="179"/>
        <v>-110</v>
      </c>
      <c r="L146" s="324">
        <v>100</v>
      </c>
      <c r="M146" s="325">
        <f t="shared" si="180"/>
        <v>-2850</v>
      </c>
      <c r="N146" s="323">
        <v>25</v>
      </c>
      <c r="O146" s="322" t="s">
        <v>567</v>
      </c>
      <c r="P146" s="326">
        <v>44812</v>
      </c>
      <c r="Q146" s="1"/>
      <c r="R146" s="6" t="s">
        <v>827</v>
      </c>
      <c r="S146" s="1"/>
      <c r="T146" s="1"/>
      <c r="U146" s="1"/>
      <c r="V146" s="1"/>
      <c r="W146" s="1"/>
      <c r="X146" s="6"/>
      <c r="Y146" s="1"/>
      <c r="Z146" s="1"/>
      <c r="AA146" s="1"/>
      <c r="AB146" s="1"/>
      <c r="AC146" s="1"/>
      <c r="AD146" s="6"/>
      <c r="AE146" s="1"/>
      <c r="AF146" s="1"/>
      <c r="AG146" s="1"/>
      <c r="AH146" s="1"/>
      <c r="AI146" s="1"/>
      <c r="AJ146" s="6"/>
      <c r="AK146" s="1"/>
      <c r="AL146" s="333"/>
    </row>
    <row r="147" spans="1:38" s="334" customFormat="1" ht="12" customHeight="1">
      <c r="A147" s="335">
        <v>11</v>
      </c>
      <c r="B147" s="371">
        <v>44812</v>
      </c>
      <c r="C147" s="336"/>
      <c r="D147" s="337" t="s">
        <v>959</v>
      </c>
      <c r="E147" s="335" t="s">
        <v>557</v>
      </c>
      <c r="F147" s="335">
        <v>50</v>
      </c>
      <c r="G147" s="335">
        <v>35</v>
      </c>
      <c r="H147" s="338">
        <v>59</v>
      </c>
      <c r="I147" s="344" t="s">
        <v>960</v>
      </c>
      <c r="J147" s="298" t="s">
        <v>762</v>
      </c>
      <c r="K147" s="297">
        <f t="shared" si="179"/>
        <v>9</v>
      </c>
      <c r="L147" s="299">
        <v>100</v>
      </c>
      <c r="M147" s="300">
        <f t="shared" si="180"/>
        <v>2600</v>
      </c>
      <c r="N147" s="297">
        <v>300</v>
      </c>
      <c r="O147" s="298" t="s">
        <v>555</v>
      </c>
      <c r="P147" s="294">
        <v>44813</v>
      </c>
      <c r="Q147" s="1"/>
      <c r="R147" s="6" t="s">
        <v>556</v>
      </c>
      <c r="S147" s="1"/>
      <c r="T147" s="1"/>
      <c r="U147" s="1"/>
      <c r="V147" s="1"/>
      <c r="W147" s="1"/>
      <c r="X147" s="6"/>
      <c r="Y147" s="1"/>
      <c r="Z147" s="1"/>
      <c r="AA147" s="1"/>
      <c r="AB147" s="1"/>
      <c r="AC147" s="1"/>
      <c r="AD147" s="6"/>
      <c r="AE147" s="1"/>
      <c r="AF147" s="1"/>
      <c r="AG147" s="1"/>
      <c r="AH147" s="1"/>
      <c r="AI147" s="1"/>
      <c r="AJ147" s="6"/>
      <c r="AK147" s="1"/>
      <c r="AL147" s="333"/>
    </row>
    <row r="148" spans="1:38" s="334" customFormat="1" ht="12" customHeight="1">
      <c r="A148" s="335">
        <v>12</v>
      </c>
      <c r="B148" s="371">
        <v>44816</v>
      </c>
      <c r="C148" s="336"/>
      <c r="D148" s="337" t="s">
        <v>978</v>
      </c>
      <c r="E148" s="335" t="s">
        <v>557</v>
      </c>
      <c r="F148" s="335">
        <v>5</v>
      </c>
      <c r="G148" s="335">
        <v>1.75</v>
      </c>
      <c r="H148" s="338">
        <v>6.25</v>
      </c>
      <c r="I148" s="413" t="s">
        <v>979</v>
      </c>
      <c r="J148" s="298" t="s">
        <v>1006</v>
      </c>
      <c r="K148" s="297">
        <f t="shared" ref="K148" si="181">H148-F148</f>
        <v>1.25</v>
      </c>
      <c r="L148" s="299">
        <v>100</v>
      </c>
      <c r="M148" s="300">
        <f t="shared" ref="M148" si="182">(K148*N148)-L148</f>
        <v>1775</v>
      </c>
      <c r="N148" s="297">
        <v>1500</v>
      </c>
      <c r="O148" s="298" t="s">
        <v>555</v>
      </c>
      <c r="P148" s="294">
        <v>44813</v>
      </c>
      <c r="Q148" s="1"/>
      <c r="R148" s="6" t="s">
        <v>556</v>
      </c>
      <c r="S148" s="1"/>
      <c r="T148" s="1"/>
      <c r="U148" s="1"/>
      <c r="V148" s="1"/>
      <c r="W148" s="1"/>
      <c r="X148" s="6"/>
      <c r="Y148" s="1"/>
      <c r="Z148" s="1"/>
      <c r="AA148" s="1"/>
      <c r="AB148" s="1"/>
      <c r="AC148" s="1"/>
      <c r="AD148" s="6"/>
      <c r="AE148" s="1"/>
      <c r="AF148" s="1"/>
      <c r="AG148" s="1"/>
      <c r="AH148" s="1"/>
      <c r="AI148" s="1"/>
      <c r="AJ148" s="6"/>
      <c r="AK148" s="1"/>
      <c r="AL148" s="333"/>
    </row>
    <row r="149" spans="1:38" s="334" customFormat="1" ht="12" customHeight="1">
      <c r="A149" s="493">
        <v>13</v>
      </c>
      <c r="B149" s="491">
        <v>44816</v>
      </c>
      <c r="C149" s="356"/>
      <c r="D149" s="357" t="s">
        <v>980</v>
      </c>
      <c r="E149" s="354" t="s">
        <v>557</v>
      </c>
      <c r="F149" s="399" t="s">
        <v>982</v>
      </c>
      <c r="G149" s="354"/>
      <c r="H149" s="358"/>
      <c r="I149" s="359"/>
      <c r="J149" s="489" t="s">
        <v>558</v>
      </c>
      <c r="K149" s="358"/>
      <c r="L149" s="360"/>
      <c r="M149" s="361"/>
      <c r="N149" s="358"/>
      <c r="O149" s="358"/>
      <c r="P149" s="355"/>
      <c r="Q149" s="1"/>
      <c r="R149" s="6" t="s">
        <v>827</v>
      </c>
      <c r="S149" s="1"/>
      <c r="T149" s="1"/>
      <c r="U149" s="1"/>
      <c r="V149" s="1"/>
      <c r="W149" s="1"/>
      <c r="X149" s="6"/>
      <c r="Y149" s="1"/>
      <c r="Z149" s="1"/>
      <c r="AA149" s="1"/>
      <c r="AB149" s="1"/>
      <c r="AC149" s="1"/>
      <c r="AD149" s="6"/>
      <c r="AE149" s="1"/>
      <c r="AF149" s="1"/>
      <c r="AG149" s="1"/>
      <c r="AH149" s="1"/>
      <c r="AI149" s="1"/>
      <c r="AJ149" s="6"/>
      <c r="AK149" s="1"/>
      <c r="AL149" s="333"/>
    </row>
    <row r="150" spans="1:38" s="334" customFormat="1" ht="12" customHeight="1">
      <c r="A150" s="494"/>
      <c r="B150" s="492"/>
      <c r="C150" s="356"/>
      <c r="D150" s="357" t="s">
        <v>981</v>
      </c>
      <c r="E150" s="354" t="s">
        <v>906</v>
      </c>
      <c r="F150" s="354" t="s">
        <v>983</v>
      </c>
      <c r="G150" s="354"/>
      <c r="H150" s="358"/>
      <c r="I150" s="359"/>
      <c r="J150" s="490"/>
      <c r="K150" s="358"/>
      <c r="L150" s="360"/>
      <c r="M150" s="361"/>
      <c r="N150" s="358"/>
      <c r="O150" s="358"/>
      <c r="P150" s="355"/>
      <c r="Q150" s="1"/>
      <c r="R150" s="6"/>
      <c r="S150" s="1"/>
      <c r="T150" s="1"/>
      <c r="U150" s="1"/>
      <c r="V150" s="1"/>
      <c r="W150" s="1"/>
      <c r="X150" s="6"/>
      <c r="Y150" s="1"/>
      <c r="Z150" s="1"/>
      <c r="AA150" s="1"/>
      <c r="AB150" s="1"/>
      <c r="AC150" s="1"/>
      <c r="AD150" s="6"/>
      <c r="AE150" s="1"/>
      <c r="AF150" s="1"/>
      <c r="AG150" s="1"/>
      <c r="AH150" s="1"/>
      <c r="AI150" s="1"/>
      <c r="AJ150" s="6"/>
      <c r="AK150" s="1"/>
      <c r="AL150" s="333"/>
    </row>
    <row r="151" spans="1:38" s="334" customFormat="1" ht="12" customHeight="1">
      <c r="A151" s="410">
        <v>14</v>
      </c>
      <c r="B151" s="409">
        <v>44817</v>
      </c>
      <c r="C151" s="340"/>
      <c r="D151" s="341" t="s">
        <v>998</v>
      </c>
      <c r="E151" s="339" t="s">
        <v>906</v>
      </c>
      <c r="F151" s="339">
        <v>54</v>
      </c>
      <c r="G151" s="339">
        <v>90</v>
      </c>
      <c r="H151" s="342">
        <v>90</v>
      </c>
      <c r="I151" s="363">
        <v>0.1</v>
      </c>
      <c r="J151" s="322" t="s">
        <v>922</v>
      </c>
      <c r="K151" s="323">
        <f>F151-H151</f>
        <v>-36</v>
      </c>
      <c r="L151" s="324">
        <v>100</v>
      </c>
      <c r="M151" s="325">
        <f t="shared" ref="M151:M155" si="183">(K151*N151)-L151</f>
        <v>-1900</v>
      </c>
      <c r="N151" s="323">
        <v>50</v>
      </c>
      <c r="O151" s="322" t="s">
        <v>567</v>
      </c>
      <c r="P151" s="326">
        <v>44818</v>
      </c>
      <c r="Q151" s="1"/>
      <c r="R151" s="6" t="s">
        <v>556</v>
      </c>
      <c r="S151" s="1"/>
      <c r="T151" s="1"/>
      <c r="U151" s="1"/>
      <c r="V151" s="1"/>
      <c r="W151" s="1"/>
      <c r="X151" s="6"/>
      <c r="Y151" s="1"/>
      <c r="Z151" s="1"/>
      <c r="AA151" s="1"/>
      <c r="AB151" s="1"/>
      <c r="AC151" s="1"/>
      <c r="AD151" s="6"/>
      <c r="AE151" s="1"/>
      <c r="AF151" s="1"/>
      <c r="AG151" s="1"/>
      <c r="AH151" s="1"/>
      <c r="AI151" s="1"/>
      <c r="AJ151" s="6"/>
      <c r="AK151" s="1"/>
      <c r="AL151" s="333"/>
    </row>
    <row r="152" spans="1:38" s="334" customFormat="1" ht="12" customHeight="1">
      <c r="A152" s="410">
        <v>15</v>
      </c>
      <c r="B152" s="409">
        <v>44817</v>
      </c>
      <c r="C152" s="340"/>
      <c r="D152" s="341" t="s">
        <v>959</v>
      </c>
      <c r="E152" s="339" t="s">
        <v>557</v>
      </c>
      <c r="F152" s="339">
        <v>51</v>
      </c>
      <c r="G152" s="339">
        <v>37</v>
      </c>
      <c r="H152" s="342">
        <v>37</v>
      </c>
      <c r="I152" s="363" t="s">
        <v>999</v>
      </c>
      <c r="J152" s="322" t="s">
        <v>1007</v>
      </c>
      <c r="K152" s="323">
        <f t="shared" ref="K152:K155" si="184">H152-F152</f>
        <v>-14</v>
      </c>
      <c r="L152" s="324">
        <v>100</v>
      </c>
      <c r="M152" s="325">
        <f t="shared" si="183"/>
        <v>-4300</v>
      </c>
      <c r="N152" s="323">
        <v>300</v>
      </c>
      <c r="O152" s="322" t="s">
        <v>567</v>
      </c>
      <c r="P152" s="326">
        <v>44818</v>
      </c>
      <c r="Q152" s="1"/>
      <c r="R152" s="6" t="s">
        <v>556</v>
      </c>
      <c r="S152" s="1"/>
      <c r="T152" s="1"/>
      <c r="U152" s="1"/>
      <c r="V152" s="1"/>
      <c r="W152" s="1"/>
      <c r="X152" s="6"/>
      <c r="Y152" s="1"/>
      <c r="Z152" s="1"/>
      <c r="AA152" s="1"/>
      <c r="AB152" s="1"/>
      <c r="AC152" s="1"/>
      <c r="AD152" s="6"/>
      <c r="AE152" s="1"/>
      <c r="AF152" s="1"/>
      <c r="AG152" s="1"/>
      <c r="AH152" s="1"/>
      <c r="AI152" s="1"/>
      <c r="AJ152" s="6"/>
      <c r="AK152" s="1"/>
      <c r="AL152" s="333"/>
    </row>
    <row r="153" spans="1:38" s="334" customFormat="1" ht="12" customHeight="1">
      <c r="A153" s="411">
        <v>16</v>
      </c>
      <c r="B153" s="412">
        <v>44817</v>
      </c>
      <c r="C153" s="336"/>
      <c r="D153" s="337" t="s">
        <v>1000</v>
      </c>
      <c r="E153" s="335" t="s">
        <v>557</v>
      </c>
      <c r="F153" s="335">
        <v>11.5</v>
      </c>
      <c r="G153" s="335">
        <v>7</v>
      </c>
      <c r="H153" s="338">
        <v>14.75</v>
      </c>
      <c r="I153" s="344" t="s">
        <v>1001</v>
      </c>
      <c r="J153" s="298" t="s">
        <v>1009</v>
      </c>
      <c r="K153" s="297">
        <f t="shared" si="184"/>
        <v>3.25</v>
      </c>
      <c r="L153" s="299">
        <v>100</v>
      </c>
      <c r="M153" s="300">
        <f t="shared" si="183"/>
        <v>3800</v>
      </c>
      <c r="N153" s="297">
        <v>1200</v>
      </c>
      <c r="O153" s="298" t="s">
        <v>555</v>
      </c>
      <c r="P153" s="294">
        <v>44818</v>
      </c>
      <c r="Q153" s="1"/>
      <c r="R153" s="6" t="s">
        <v>827</v>
      </c>
      <c r="S153" s="1"/>
      <c r="T153" s="1"/>
      <c r="U153" s="1"/>
      <c r="V153" s="1"/>
      <c r="W153" s="1"/>
      <c r="X153" s="6"/>
      <c r="Y153" s="1"/>
      <c r="Z153" s="1"/>
      <c r="AA153" s="1"/>
      <c r="AB153" s="1"/>
      <c r="AC153" s="1"/>
      <c r="AD153" s="6"/>
      <c r="AE153" s="1"/>
      <c r="AF153" s="1"/>
      <c r="AG153" s="1"/>
      <c r="AH153" s="1"/>
      <c r="AI153" s="1"/>
      <c r="AJ153" s="6"/>
      <c r="AK153" s="1"/>
      <c r="AL153" s="333"/>
    </row>
    <row r="154" spans="1:38" s="334" customFormat="1" ht="12" customHeight="1">
      <c r="A154" s="411">
        <v>17</v>
      </c>
      <c r="B154" s="412">
        <v>44817</v>
      </c>
      <c r="C154" s="336"/>
      <c r="D154" s="337" t="s">
        <v>1002</v>
      </c>
      <c r="E154" s="335" t="s">
        <v>557</v>
      </c>
      <c r="F154" s="335">
        <v>12.5</v>
      </c>
      <c r="G154" s="335">
        <v>7.5</v>
      </c>
      <c r="H154" s="338">
        <v>14.5</v>
      </c>
      <c r="I154" s="344" t="s">
        <v>1003</v>
      </c>
      <c r="J154" s="298" t="s">
        <v>1008</v>
      </c>
      <c r="K154" s="297">
        <f t="shared" si="184"/>
        <v>2</v>
      </c>
      <c r="L154" s="299">
        <v>100</v>
      </c>
      <c r="M154" s="300">
        <f t="shared" si="183"/>
        <v>1700</v>
      </c>
      <c r="N154" s="297">
        <v>900</v>
      </c>
      <c r="O154" s="298" t="s">
        <v>555</v>
      </c>
      <c r="P154" s="294">
        <v>44818</v>
      </c>
      <c r="Q154" s="1"/>
      <c r="R154" s="6" t="s">
        <v>556</v>
      </c>
      <c r="S154" s="1"/>
      <c r="T154" s="1"/>
      <c r="U154" s="1"/>
      <c r="V154" s="1"/>
      <c r="W154" s="1"/>
      <c r="X154" s="6"/>
      <c r="Y154" s="1"/>
      <c r="Z154" s="1"/>
      <c r="AA154" s="1"/>
      <c r="AB154" s="1"/>
      <c r="AC154" s="1"/>
      <c r="AD154" s="6"/>
      <c r="AE154" s="1"/>
      <c r="AF154" s="1"/>
      <c r="AG154" s="1"/>
      <c r="AH154" s="1"/>
      <c r="AI154" s="1"/>
      <c r="AJ154" s="6"/>
      <c r="AK154" s="1"/>
      <c r="AL154" s="333"/>
    </row>
    <row r="155" spans="1:38" s="334" customFormat="1" ht="12" customHeight="1">
      <c r="A155" s="411">
        <v>18</v>
      </c>
      <c r="B155" s="412">
        <v>44818</v>
      </c>
      <c r="C155" s="336"/>
      <c r="D155" s="337" t="s">
        <v>1002</v>
      </c>
      <c r="E155" s="335" t="s">
        <v>557</v>
      </c>
      <c r="F155" s="335">
        <v>11.5</v>
      </c>
      <c r="G155" s="335">
        <v>6.5</v>
      </c>
      <c r="H155" s="338">
        <v>14</v>
      </c>
      <c r="I155" s="344" t="s">
        <v>1003</v>
      </c>
      <c r="J155" s="298" t="s">
        <v>1038</v>
      </c>
      <c r="K155" s="297">
        <f t="shared" si="184"/>
        <v>2.5</v>
      </c>
      <c r="L155" s="299">
        <v>100</v>
      </c>
      <c r="M155" s="300">
        <f t="shared" si="183"/>
        <v>2150</v>
      </c>
      <c r="N155" s="297">
        <v>900</v>
      </c>
      <c r="O155" s="298" t="s">
        <v>555</v>
      </c>
      <c r="P155" s="294">
        <v>44819</v>
      </c>
      <c r="Q155" s="1"/>
      <c r="R155" s="6" t="s">
        <v>556</v>
      </c>
      <c r="S155" s="1"/>
      <c r="T155" s="1"/>
      <c r="U155" s="1"/>
      <c r="V155" s="1"/>
      <c r="W155" s="1"/>
      <c r="X155" s="6"/>
      <c r="Y155" s="1"/>
      <c r="Z155" s="1"/>
      <c r="AA155" s="1"/>
      <c r="AB155" s="1"/>
      <c r="AC155" s="1"/>
      <c r="AD155" s="6"/>
      <c r="AE155" s="1"/>
      <c r="AF155" s="1"/>
      <c r="AG155" s="1"/>
      <c r="AH155" s="1"/>
      <c r="AI155" s="1"/>
      <c r="AJ155" s="6"/>
      <c r="AK155" s="1"/>
      <c r="AL155" s="333"/>
    </row>
    <row r="156" spans="1:38" s="334" customFormat="1" ht="12" customHeight="1">
      <c r="A156" s="411">
        <v>19</v>
      </c>
      <c r="B156" s="412">
        <v>44818</v>
      </c>
      <c r="C156" s="336"/>
      <c r="D156" s="337" t="s">
        <v>1010</v>
      </c>
      <c r="E156" s="335" t="s">
        <v>557</v>
      </c>
      <c r="F156" s="335">
        <v>17.5</v>
      </c>
      <c r="G156" s="335">
        <v>9.5</v>
      </c>
      <c r="H156" s="338">
        <v>21</v>
      </c>
      <c r="I156" s="344" t="s">
        <v>1011</v>
      </c>
      <c r="J156" s="298" t="s">
        <v>1012</v>
      </c>
      <c r="K156" s="297">
        <f t="shared" ref="K156:K157" si="185">H156-F156</f>
        <v>3.5</v>
      </c>
      <c r="L156" s="299">
        <v>100</v>
      </c>
      <c r="M156" s="300">
        <f t="shared" ref="M156:M157" si="186">(K156*N156)-L156</f>
        <v>2350</v>
      </c>
      <c r="N156" s="297">
        <v>700</v>
      </c>
      <c r="O156" s="298" t="s">
        <v>555</v>
      </c>
      <c r="P156" s="294">
        <v>44818</v>
      </c>
      <c r="Q156" s="1"/>
      <c r="R156" s="6" t="s">
        <v>556</v>
      </c>
      <c r="S156" s="1"/>
      <c r="T156" s="1"/>
      <c r="U156" s="1"/>
      <c r="V156" s="1"/>
      <c r="W156" s="1"/>
      <c r="X156" s="6"/>
      <c r="Y156" s="1"/>
      <c r="Z156" s="1"/>
      <c r="AA156" s="1"/>
      <c r="AB156" s="1"/>
      <c r="AC156" s="1"/>
      <c r="AD156" s="6"/>
      <c r="AE156" s="1"/>
      <c r="AF156" s="1"/>
      <c r="AG156" s="1"/>
      <c r="AH156" s="1"/>
      <c r="AI156" s="1"/>
      <c r="AJ156" s="6"/>
      <c r="AK156" s="1"/>
      <c r="AL156" s="333"/>
    </row>
    <row r="157" spans="1:38" s="334" customFormat="1" ht="12" customHeight="1">
      <c r="A157" s="410">
        <v>20</v>
      </c>
      <c r="B157" s="409">
        <v>44818</v>
      </c>
      <c r="C157" s="340"/>
      <c r="D157" s="341" t="s">
        <v>1013</v>
      </c>
      <c r="E157" s="339" t="s">
        <v>557</v>
      </c>
      <c r="F157" s="339">
        <v>26</v>
      </c>
      <c r="G157" s="339">
        <v>9.5</v>
      </c>
      <c r="H157" s="342">
        <v>9.5</v>
      </c>
      <c r="I157" s="363" t="s">
        <v>1014</v>
      </c>
      <c r="J157" s="322" t="s">
        <v>1055</v>
      </c>
      <c r="K157" s="323">
        <f t="shared" si="185"/>
        <v>-16.5</v>
      </c>
      <c r="L157" s="324">
        <v>100</v>
      </c>
      <c r="M157" s="325">
        <f t="shared" si="186"/>
        <v>-5050</v>
      </c>
      <c r="N157" s="323">
        <v>300</v>
      </c>
      <c r="O157" s="322" t="s">
        <v>567</v>
      </c>
      <c r="P157" s="326">
        <v>44820</v>
      </c>
      <c r="Q157" s="1"/>
      <c r="R157" s="6" t="s">
        <v>827</v>
      </c>
      <c r="S157" s="1"/>
      <c r="T157" s="1"/>
      <c r="U157" s="1"/>
      <c r="V157" s="1"/>
      <c r="W157" s="1"/>
      <c r="X157" s="6"/>
      <c r="Y157" s="1"/>
      <c r="Z157" s="1"/>
      <c r="AA157" s="1"/>
      <c r="AB157" s="1"/>
      <c r="AC157" s="1"/>
      <c r="AD157" s="6"/>
      <c r="AE157" s="1"/>
      <c r="AF157" s="1"/>
      <c r="AG157" s="1"/>
      <c r="AH157" s="1"/>
      <c r="AI157" s="1"/>
      <c r="AJ157" s="6"/>
      <c r="AK157" s="1"/>
      <c r="AL157" s="333"/>
    </row>
    <row r="158" spans="1:38" s="334" customFormat="1" ht="12" customHeight="1">
      <c r="A158" s="414">
        <v>21</v>
      </c>
      <c r="B158" s="415">
        <v>44818</v>
      </c>
      <c r="C158" s="416"/>
      <c r="D158" s="417" t="s">
        <v>1015</v>
      </c>
      <c r="E158" s="418" t="s">
        <v>557</v>
      </c>
      <c r="F158" s="418">
        <v>72</v>
      </c>
      <c r="G158" s="418">
        <v>30</v>
      </c>
      <c r="H158" s="419">
        <v>72</v>
      </c>
      <c r="I158" s="420" t="s">
        <v>1016</v>
      </c>
      <c r="J158" s="421" t="s">
        <v>1020</v>
      </c>
      <c r="K158" s="422">
        <f t="shared" ref="K158" si="187">H158-F158</f>
        <v>0</v>
      </c>
      <c r="L158" s="423">
        <v>100</v>
      </c>
      <c r="M158" s="424">
        <f t="shared" ref="M158" si="188">(K158*N158)-L158</f>
        <v>-100</v>
      </c>
      <c r="N158" s="422">
        <v>50</v>
      </c>
      <c r="O158" s="390" t="s">
        <v>676</v>
      </c>
      <c r="P158" s="425">
        <v>44818</v>
      </c>
      <c r="Q158" s="1"/>
      <c r="R158" s="6" t="s">
        <v>827</v>
      </c>
      <c r="S158" s="1"/>
      <c r="T158" s="1"/>
      <c r="U158" s="1"/>
      <c r="V158" s="1"/>
      <c r="W158" s="1"/>
      <c r="X158" s="6"/>
      <c r="Y158" s="1"/>
      <c r="Z158" s="1"/>
      <c r="AA158" s="1"/>
      <c r="AB158" s="1"/>
      <c r="AC158" s="1"/>
      <c r="AD158" s="6"/>
      <c r="AE158" s="1"/>
      <c r="AF158" s="1"/>
      <c r="AG158" s="1"/>
      <c r="AH158" s="1"/>
      <c r="AI158" s="1"/>
      <c r="AJ158" s="6"/>
      <c r="AK158" s="1"/>
      <c r="AL158" s="333"/>
    </row>
    <row r="159" spans="1:38" s="334" customFormat="1" ht="12" customHeight="1">
      <c r="A159" s="411">
        <v>22</v>
      </c>
      <c r="B159" s="412">
        <v>44818</v>
      </c>
      <c r="C159" s="336"/>
      <c r="D159" s="337" t="s">
        <v>1017</v>
      </c>
      <c r="E159" s="335" t="s">
        <v>557</v>
      </c>
      <c r="F159" s="335">
        <v>225</v>
      </c>
      <c r="G159" s="335">
        <v>110</v>
      </c>
      <c r="H159" s="338">
        <v>285</v>
      </c>
      <c r="I159" s="344" t="s">
        <v>1018</v>
      </c>
      <c r="J159" s="298" t="s">
        <v>763</v>
      </c>
      <c r="K159" s="297">
        <f t="shared" ref="K159:K160" si="189">H159-F159</f>
        <v>60</v>
      </c>
      <c r="L159" s="299">
        <v>100</v>
      </c>
      <c r="M159" s="300">
        <f t="shared" ref="M159:M160" si="190">(K159*N159)-L159</f>
        <v>1400</v>
      </c>
      <c r="N159" s="297">
        <v>25</v>
      </c>
      <c r="O159" s="298" t="s">
        <v>555</v>
      </c>
      <c r="P159" s="294">
        <v>44818</v>
      </c>
      <c r="Q159" s="1"/>
      <c r="R159" s="6" t="s">
        <v>556</v>
      </c>
      <c r="S159" s="1"/>
      <c r="T159" s="1"/>
      <c r="U159" s="1"/>
      <c r="V159" s="1"/>
      <c r="W159" s="1"/>
      <c r="X159" s="6"/>
      <c r="Y159" s="1"/>
      <c r="Z159" s="1"/>
      <c r="AA159" s="1"/>
      <c r="AB159" s="1"/>
      <c r="AC159" s="1"/>
      <c r="AD159" s="6"/>
      <c r="AE159" s="1"/>
      <c r="AF159" s="1"/>
      <c r="AG159" s="1"/>
      <c r="AH159" s="1"/>
      <c r="AI159" s="1"/>
      <c r="AJ159" s="6"/>
      <c r="AK159" s="1"/>
      <c r="AL159" s="333"/>
    </row>
    <row r="160" spans="1:38" s="334" customFormat="1" ht="12" customHeight="1">
      <c r="A160" s="410">
        <v>23</v>
      </c>
      <c r="B160" s="409">
        <v>44818</v>
      </c>
      <c r="C160" s="340"/>
      <c r="D160" s="341" t="s">
        <v>1017</v>
      </c>
      <c r="E160" s="339" t="s">
        <v>557</v>
      </c>
      <c r="F160" s="339">
        <v>225</v>
      </c>
      <c r="G160" s="339">
        <v>110</v>
      </c>
      <c r="H160" s="342">
        <v>165</v>
      </c>
      <c r="I160" s="363" t="s">
        <v>1018</v>
      </c>
      <c r="J160" s="322" t="s">
        <v>1019</v>
      </c>
      <c r="K160" s="323">
        <f t="shared" si="189"/>
        <v>-60</v>
      </c>
      <c r="L160" s="324">
        <v>100</v>
      </c>
      <c r="M160" s="325">
        <f t="shared" si="190"/>
        <v>-1600</v>
      </c>
      <c r="N160" s="323">
        <v>25</v>
      </c>
      <c r="O160" s="322" t="s">
        <v>567</v>
      </c>
      <c r="P160" s="326">
        <v>44818</v>
      </c>
      <c r="Q160" s="1"/>
      <c r="R160" s="6" t="s">
        <v>556</v>
      </c>
      <c r="S160" s="1"/>
      <c r="T160" s="1"/>
      <c r="U160" s="1"/>
      <c r="V160" s="1"/>
      <c r="W160" s="1"/>
      <c r="X160" s="6"/>
      <c r="Y160" s="1"/>
      <c r="Z160" s="1"/>
      <c r="AA160" s="1"/>
      <c r="AB160" s="1"/>
      <c r="AC160" s="1"/>
      <c r="AD160" s="6"/>
      <c r="AE160" s="1"/>
      <c r="AF160" s="1"/>
      <c r="AG160" s="1"/>
      <c r="AH160" s="1"/>
      <c r="AI160" s="1"/>
      <c r="AJ160" s="6"/>
      <c r="AK160" s="1"/>
      <c r="AL160" s="333"/>
    </row>
    <row r="161" spans="1:38" s="334" customFormat="1" ht="11.25" customHeight="1">
      <c r="A161" s="411">
        <v>24</v>
      </c>
      <c r="B161" s="412">
        <v>44819</v>
      </c>
      <c r="C161" s="336"/>
      <c r="D161" s="337" t="s">
        <v>1031</v>
      </c>
      <c r="E161" s="335" t="s">
        <v>557</v>
      </c>
      <c r="F161" s="335">
        <v>45</v>
      </c>
      <c r="G161" s="335">
        <v>10</v>
      </c>
      <c r="H161" s="338">
        <v>76</v>
      </c>
      <c r="I161" s="344" t="s">
        <v>1032</v>
      </c>
      <c r="J161" s="298" t="s">
        <v>977</v>
      </c>
      <c r="K161" s="297">
        <f t="shared" ref="K161:K162" si="191">H161-F161</f>
        <v>31</v>
      </c>
      <c r="L161" s="299">
        <v>100</v>
      </c>
      <c r="M161" s="300">
        <f t="shared" ref="M161:M162" si="192">(K161*N161)-L161</f>
        <v>1450</v>
      </c>
      <c r="N161" s="297">
        <v>50</v>
      </c>
      <c r="O161" s="298" t="s">
        <v>555</v>
      </c>
      <c r="P161" s="294">
        <v>44819</v>
      </c>
      <c r="Q161" s="1"/>
      <c r="R161" s="6" t="s">
        <v>556</v>
      </c>
      <c r="S161" s="1"/>
      <c r="T161" s="1"/>
      <c r="U161" s="1"/>
      <c r="V161" s="1"/>
      <c r="W161" s="1"/>
      <c r="X161" s="6"/>
      <c r="Y161" s="1"/>
      <c r="Z161" s="1"/>
      <c r="AA161" s="1"/>
      <c r="AB161" s="1"/>
      <c r="AC161" s="1"/>
      <c r="AD161" s="6"/>
      <c r="AE161" s="1"/>
      <c r="AF161" s="1"/>
      <c r="AG161" s="1"/>
      <c r="AH161" s="1"/>
      <c r="AI161" s="1"/>
      <c r="AJ161" s="6"/>
      <c r="AK161" s="1"/>
      <c r="AL161" s="333"/>
    </row>
    <row r="162" spans="1:38" s="334" customFormat="1" ht="11.25" customHeight="1">
      <c r="A162" s="411">
        <v>25</v>
      </c>
      <c r="B162" s="412">
        <v>44819</v>
      </c>
      <c r="C162" s="336"/>
      <c r="D162" s="337" t="s">
        <v>1031</v>
      </c>
      <c r="E162" s="335" t="s">
        <v>557</v>
      </c>
      <c r="F162" s="335">
        <v>57</v>
      </c>
      <c r="G162" s="335">
        <v>14</v>
      </c>
      <c r="H162" s="338">
        <v>96</v>
      </c>
      <c r="I162" s="344" t="s">
        <v>1032</v>
      </c>
      <c r="J162" s="298" t="s">
        <v>1039</v>
      </c>
      <c r="K162" s="297">
        <f t="shared" si="191"/>
        <v>39</v>
      </c>
      <c r="L162" s="299">
        <v>100</v>
      </c>
      <c r="M162" s="300">
        <f t="shared" si="192"/>
        <v>1850</v>
      </c>
      <c r="N162" s="297">
        <v>50</v>
      </c>
      <c r="O162" s="298" t="s">
        <v>555</v>
      </c>
      <c r="P162" s="294">
        <v>44819</v>
      </c>
      <c r="Q162" s="1"/>
      <c r="R162" s="6" t="s">
        <v>556</v>
      </c>
      <c r="S162" s="1"/>
      <c r="T162" s="1"/>
      <c r="U162" s="1"/>
      <c r="V162" s="1"/>
      <c r="W162" s="1"/>
      <c r="X162" s="6"/>
      <c r="Y162" s="1"/>
      <c r="Z162" s="1"/>
      <c r="AA162" s="1"/>
      <c r="AB162" s="1"/>
      <c r="AC162" s="1"/>
      <c r="AD162" s="6"/>
      <c r="AE162" s="1"/>
      <c r="AF162" s="1"/>
      <c r="AG162" s="1"/>
      <c r="AH162" s="1"/>
      <c r="AI162" s="1"/>
      <c r="AJ162" s="6"/>
      <c r="AK162" s="1"/>
      <c r="AL162" s="333"/>
    </row>
    <row r="163" spans="1:38" s="334" customFormat="1" ht="11.25" customHeight="1">
      <c r="A163" s="411">
        <v>26</v>
      </c>
      <c r="B163" s="412">
        <v>44819</v>
      </c>
      <c r="C163" s="336"/>
      <c r="D163" s="337" t="s">
        <v>1033</v>
      </c>
      <c r="E163" s="335" t="s">
        <v>557</v>
      </c>
      <c r="F163" s="335">
        <v>135</v>
      </c>
      <c r="G163" s="335">
        <v>30</v>
      </c>
      <c r="H163" s="338">
        <v>185</v>
      </c>
      <c r="I163" s="344" t="s">
        <v>1034</v>
      </c>
      <c r="J163" s="298" t="s">
        <v>1035</v>
      </c>
      <c r="K163" s="297">
        <f t="shared" ref="K163" si="193">H163-F163</f>
        <v>50</v>
      </c>
      <c r="L163" s="299">
        <v>100</v>
      </c>
      <c r="M163" s="300">
        <f t="shared" ref="M163" si="194">(K163*N163)-L163</f>
        <v>1150</v>
      </c>
      <c r="N163" s="297">
        <v>25</v>
      </c>
      <c r="O163" s="298" t="s">
        <v>555</v>
      </c>
      <c r="P163" s="294">
        <v>44819</v>
      </c>
      <c r="Q163" s="1"/>
      <c r="R163" s="6" t="s">
        <v>827</v>
      </c>
      <c r="S163" s="1"/>
      <c r="T163" s="1"/>
      <c r="U163" s="1"/>
      <c r="V163" s="1"/>
      <c r="W163" s="1"/>
      <c r="X163" s="6"/>
      <c r="Y163" s="1"/>
      <c r="Z163" s="1"/>
      <c r="AA163" s="1"/>
      <c r="AB163" s="1"/>
      <c r="AC163" s="1"/>
      <c r="AD163" s="6"/>
      <c r="AE163" s="1"/>
      <c r="AF163" s="1"/>
      <c r="AG163" s="1"/>
      <c r="AH163" s="1"/>
      <c r="AI163" s="1"/>
      <c r="AJ163" s="6"/>
      <c r="AK163" s="1"/>
      <c r="AL163" s="333"/>
    </row>
    <row r="164" spans="1:38" s="334" customFormat="1" ht="11.25" customHeight="1">
      <c r="A164" s="411">
        <v>27</v>
      </c>
      <c r="B164" s="412">
        <v>44819</v>
      </c>
      <c r="C164" s="336"/>
      <c r="D164" s="337" t="s">
        <v>959</v>
      </c>
      <c r="E164" s="335" t="s">
        <v>557</v>
      </c>
      <c r="F164" s="335">
        <v>53.5</v>
      </c>
      <c r="G164" s="335">
        <v>37</v>
      </c>
      <c r="H164" s="338">
        <v>65</v>
      </c>
      <c r="I164" s="344" t="s">
        <v>1036</v>
      </c>
      <c r="J164" s="298" t="s">
        <v>1037</v>
      </c>
      <c r="K164" s="297">
        <f t="shared" ref="K164" si="195">H164-F164</f>
        <v>11.5</v>
      </c>
      <c r="L164" s="299">
        <v>100</v>
      </c>
      <c r="M164" s="300">
        <f t="shared" ref="M164" si="196">(K164*N164)-L164</f>
        <v>3350</v>
      </c>
      <c r="N164" s="297">
        <v>300</v>
      </c>
      <c r="O164" s="298" t="s">
        <v>555</v>
      </c>
      <c r="P164" s="294">
        <v>44819</v>
      </c>
      <c r="Q164" s="1"/>
      <c r="R164" s="6" t="s">
        <v>556</v>
      </c>
      <c r="S164" s="1"/>
      <c r="T164" s="1"/>
      <c r="U164" s="1"/>
      <c r="V164" s="1"/>
      <c r="W164" s="1"/>
      <c r="X164" s="6"/>
      <c r="Y164" s="1"/>
      <c r="Z164" s="1"/>
      <c r="AA164" s="1"/>
      <c r="AB164" s="1"/>
      <c r="AC164" s="1"/>
      <c r="AD164" s="6"/>
      <c r="AE164" s="1"/>
      <c r="AF164" s="1"/>
      <c r="AG164" s="1"/>
      <c r="AH164" s="1"/>
      <c r="AI164" s="1"/>
      <c r="AJ164" s="6"/>
      <c r="AK164" s="1"/>
      <c r="AL164" s="333"/>
    </row>
    <row r="165" spans="1:38" s="334" customFormat="1" ht="11.25" customHeight="1">
      <c r="A165" s="414">
        <v>28</v>
      </c>
      <c r="B165" s="415">
        <v>44824</v>
      </c>
      <c r="C165" s="416"/>
      <c r="D165" s="417" t="s">
        <v>1069</v>
      </c>
      <c r="E165" s="418" t="s">
        <v>557</v>
      </c>
      <c r="F165" s="418">
        <v>75</v>
      </c>
      <c r="G165" s="418">
        <v>34</v>
      </c>
      <c r="H165" s="419">
        <v>82</v>
      </c>
      <c r="I165" s="420" t="s">
        <v>1070</v>
      </c>
      <c r="J165" s="421" t="s">
        <v>1074</v>
      </c>
      <c r="K165" s="422">
        <f t="shared" ref="K165:K166" si="197">H165-F165</f>
        <v>7</v>
      </c>
      <c r="L165" s="423">
        <v>100</v>
      </c>
      <c r="M165" s="424">
        <f t="shared" ref="M165:M166" si="198">(K165*N165)-L165</f>
        <v>250</v>
      </c>
      <c r="N165" s="422">
        <v>50</v>
      </c>
      <c r="O165" s="390" t="s">
        <v>676</v>
      </c>
      <c r="P165" s="425">
        <v>44825</v>
      </c>
      <c r="Q165" s="1"/>
      <c r="R165" s="6" t="s">
        <v>556</v>
      </c>
      <c r="S165" s="1"/>
      <c r="T165" s="1"/>
      <c r="U165" s="1"/>
      <c r="V165" s="1"/>
      <c r="W165" s="1"/>
      <c r="X165" s="6"/>
      <c r="Y165" s="1"/>
      <c r="Z165" s="1"/>
      <c r="AA165" s="1"/>
      <c r="AB165" s="1"/>
      <c r="AC165" s="1"/>
      <c r="AD165" s="6"/>
      <c r="AE165" s="1"/>
      <c r="AF165" s="1"/>
      <c r="AG165" s="1"/>
      <c r="AH165" s="1"/>
      <c r="AI165" s="1"/>
      <c r="AJ165" s="6"/>
      <c r="AK165" s="1"/>
      <c r="AL165" s="333"/>
    </row>
    <row r="166" spans="1:38" s="334" customFormat="1" ht="11.25" customHeight="1">
      <c r="A166" s="410">
        <v>29</v>
      </c>
      <c r="B166" s="409">
        <v>44824</v>
      </c>
      <c r="C166" s="340"/>
      <c r="D166" s="341" t="s">
        <v>1081</v>
      </c>
      <c r="E166" s="339" t="s">
        <v>557</v>
      </c>
      <c r="F166" s="339">
        <v>27</v>
      </c>
      <c r="G166" s="339">
        <v>10</v>
      </c>
      <c r="H166" s="342">
        <v>10</v>
      </c>
      <c r="I166" s="363" t="s">
        <v>1014</v>
      </c>
      <c r="J166" s="322" t="s">
        <v>1097</v>
      </c>
      <c r="K166" s="323">
        <f t="shared" si="197"/>
        <v>-17</v>
      </c>
      <c r="L166" s="324">
        <v>100</v>
      </c>
      <c r="M166" s="325">
        <f t="shared" si="198"/>
        <v>-5200</v>
      </c>
      <c r="N166" s="323">
        <v>300</v>
      </c>
      <c r="O166" s="322" t="s">
        <v>567</v>
      </c>
      <c r="P166" s="326">
        <v>44826</v>
      </c>
      <c r="Q166" s="1"/>
      <c r="R166" s="6" t="s">
        <v>556</v>
      </c>
      <c r="S166" s="1"/>
      <c r="T166" s="1"/>
      <c r="U166" s="1"/>
      <c r="V166" s="1"/>
      <c r="W166" s="1"/>
      <c r="X166" s="6"/>
      <c r="Y166" s="1"/>
      <c r="Z166" s="1"/>
      <c r="AA166" s="1"/>
      <c r="AB166" s="1"/>
      <c r="AC166" s="1"/>
      <c r="AD166" s="6"/>
      <c r="AE166" s="1"/>
      <c r="AF166" s="1"/>
      <c r="AG166" s="1"/>
      <c r="AH166" s="1"/>
      <c r="AI166" s="1"/>
      <c r="AJ166" s="6"/>
      <c r="AK166" s="1"/>
      <c r="AL166" s="333"/>
    </row>
    <row r="167" spans="1:38" s="334" customFormat="1" ht="11.25" customHeight="1">
      <c r="A167" s="410">
        <v>30</v>
      </c>
      <c r="B167" s="409">
        <v>44826</v>
      </c>
      <c r="C167" s="340"/>
      <c r="D167" s="341" t="s">
        <v>1104</v>
      </c>
      <c r="E167" s="339" t="s">
        <v>557</v>
      </c>
      <c r="F167" s="339">
        <v>155</v>
      </c>
      <c r="G167" s="339">
        <v>50</v>
      </c>
      <c r="H167" s="342">
        <v>50</v>
      </c>
      <c r="I167" s="363" t="s">
        <v>897</v>
      </c>
      <c r="J167" s="322" t="s">
        <v>921</v>
      </c>
      <c r="K167" s="323">
        <f t="shared" ref="K167:K168" si="199">H167-F167</f>
        <v>-105</v>
      </c>
      <c r="L167" s="324">
        <v>100</v>
      </c>
      <c r="M167" s="325">
        <f t="shared" ref="M167:M168" si="200">(K167*N167)-L167</f>
        <v>-2725</v>
      </c>
      <c r="N167" s="323">
        <v>25</v>
      </c>
      <c r="O167" s="322" t="s">
        <v>567</v>
      </c>
      <c r="P167" s="326">
        <v>44826</v>
      </c>
      <c r="Q167" s="1"/>
      <c r="R167" s="6" t="s">
        <v>556</v>
      </c>
      <c r="S167" s="1"/>
      <c r="T167" s="1"/>
      <c r="U167" s="1"/>
      <c r="V167" s="1"/>
      <c r="W167" s="1"/>
      <c r="X167" s="6"/>
      <c r="Y167" s="1"/>
      <c r="Z167" s="1"/>
      <c r="AA167" s="1"/>
      <c r="AB167" s="1"/>
      <c r="AC167" s="1"/>
      <c r="AD167" s="6"/>
      <c r="AE167" s="1"/>
      <c r="AF167" s="1"/>
      <c r="AG167" s="1"/>
      <c r="AH167" s="1"/>
      <c r="AI167" s="1"/>
      <c r="AJ167" s="6"/>
      <c r="AK167" s="1"/>
      <c r="AL167" s="333"/>
    </row>
    <row r="168" spans="1:38" s="334" customFormat="1" ht="11.25" customHeight="1">
      <c r="A168" s="410">
        <v>31</v>
      </c>
      <c r="B168" s="409">
        <v>44826</v>
      </c>
      <c r="C168" s="340"/>
      <c r="D168" s="341" t="s">
        <v>1098</v>
      </c>
      <c r="E168" s="339" t="s">
        <v>557</v>
      </c>
      <c r="F168" s="339">
        <v>10.5</v>
      </c>
      <c r="G168" s="339">
        <v>5</v>
      </c>
      <c r="H168" s="342">
        <v>5</v>
      </c>
      <c r="I168" s="363" t="s">
        <v>1003</v>
      </c>
      <c r="J168" s="322" t="s">
        <v>1111</v>
      </c>
      <c r="K168" s="323">
        <f t="shared" si="199"/>
        <v>-5.5</v>
      </c>
      <c r="L168" s="324">
        <v>100</v>
      </c>
      <c r="M168" s="325">
        <f t="shared" si="200"/>
        <v>-5050</v>
      </c>
      <c r="N168" s="323">
        <v>900</v>
      </c>
      <c r="O168" s="322" t="s">
        <v>567</v>
      </c>
      <c r="P168" s="326">
        <v>44827</v>
      </c>
      <c r="Q168" s="1"/>
      <c r="R168" s="6" t="s">
        <v>556</v>
      </c>
      <c r="S168" s="1"/>
      <c r="T168" s="1"/>
      <c r="U168" s="1"/>
      <c r="V168" s="1"/>
      <c r="W168" s="1"/>
      <c r="X168" s="6"/>
      <c r="Y168" s="1"/>
      <c r="Z168" s="1"/>
      <c r="AA168" s="1"/>
      <c r="AB168" s="1"/>
      <c r="AC168" s="1"/>
      <c r="AD168" s="6"/>
      <c r="AE168" s="1"/>
      <c r="AF168" s="1"/>
      <c r="AG168" s="1"/>
      <c r="AH168" s="1"/>
      <c r="AI168" s="1"/>
      <c r="AJ168" s="6"/>
      <c r="AK168" s="1"/>
      <c r="AL168" s="333"/>
    </row>
    <row r="169" spans="1:38" s="334" customFormat="1" ht="11.25" customHeight="1">
      <c r="A169" s="411">
        <v>32</v>
      </c>
      <c r="B169" s="412">
        <v>44827</v>
      </c>
      <c r="C169" s="336"/>
      <c r="D169" s="337" t="s">
        <v>1107</v>
      </c>
      <c r="E169" s="335" t="s">
        <v>557</v>
      </c>
      <c r="F169" s="335">
        <v>1.9</v>
      </c>
      <c r="G169" s="335"/>
      <c r="H169" s="338">
        <v>2.95</v>
      </c>
      <c r="I169" s="413" t="s">
        <v>1108</v>
      </c>
      <c r="J169" s="298" t="s">
        <v>1110</v>
      </c>
      <c r="K169" s="297">
        <f t="shared" ref="K169" si="201">H169-F169</f>
        <v>1.0500000000000003</v>
      </c>
      <c r="L169" s="299">
        <v>100</v>
      </c>
      <c r="M169" s="300">
        <f t="shared" ref="M169" si="202">(K169*N169)-L169</f>
        <v>2210.0000000000005</v>
      </c>
      <c r="N169" s="297">
        <v>2200</v>
      </c>
      <c r="O169" s="298" t="s">
        <v>555</v>
      </c>
      <c r="P169" s="294">
        <v>44827</v>
      </c>
      <c r="Q169" s="1"/>
      <c r="R169" s="6" t="s">
        <v>556</v>
      </c>
      <c r="S169" s="1"/>
      <c r="T169" s="1"/>
      <c r="U169" s="1"/>
      <c r="V169" s="1"/>
      <c r="W169" s="1"/>
      <c r="X169" s="6"/>
      <c r="Y169" s="1"/>
      <c r="Z169" s="1"/>
      <c r="AA169" s="1"/>
      <c r="AB169" s="1"/>
      <c r="AC169" s="1"/>
      <c r="AD169" s="6"/>
      <c r="AE169" s="1"/>
      <c r="AF169" s="1"/>
      <c r="AG169" s="1"/>
      <c r="AH169" s="1"/>
      <c r="AI169" s="1"/>
      <c r="AJ169" s="6"/>
      <c r="AK169" s="1"/>
      <c r="AL169" s="333"/>
    </row>
    <row r="170" spans="1:38" s="334" customFormat="1" ht="11.25" customHeight="1">
      <c r="A170" s="450">
        <v>33</v>
      </c>
      <c r="B170" s="449">
        <v>44827</v>
      </c>
      <c r="C170" s="356"/>
      <c r="D170" s="357" t="s">
        <v>1107</v>
      </c>
      <c r="E170" s="354" t="s">
        <v>557</v>
      </c>
      <c r="F170" s="354">
        <v>2.4</v>
      </c>
      <c r="G170" s="354"/>
      <c r="H170" s="358"/>
      <c r="I170" s="359" t="s">
        <v>1109</v>
      </c>
      <c r="J170" s="448" t="s">
        <v>558</v>
      </c>
      <c r="K170" s="358"/>
      <c r="L170" s="360"/>
      <c r="M170" s="361"/>
      <c r="N170" s="358"/>
      <c r="O170" s="358"/>
      <c r="P170" s="355"/>
      <c r="Q170" s="1"/>
      <c r="R170" s="6" t="s">
        <v>556</v>
      </c>
      <c r="S170" s="1"/>
      <c r="T170" s="1"/>
      <c r="U170" s="1"/>
      <c r="V170" s="1"/>
      <c r="W170" s="1"/>
      <c r="X170" s="6"/>
      <c r="Y170" s="1"/>
      <c r="Z170" s="1"/>
      <c r="AA170" s="1"/>
      <c r="AB170" s="1"/>
      <c r="AC170" s="1"/>
      <c r="AD170" s="6"/>
      <c r="AE170" s="1"/>
      <c r="AF170" s="1"/>
      <c r="AG170" s="1"/>
      <c r="AH170" s="1"/>
      <c r="AI170" s="1"/>
      <c r="AJ170" s="6"/>
      <c r="AK170" s="1"/>
      <c r="AL170" s="333"/>
    </row>
    <row r="171" spans="1:38" s="334" customFormat="1" ht="11.25" customHeight="1">
      <c r="A171" s="411">
        <v>34</v>
      </c>
      <c r="B171" s="412">
        <v>44832</v>
      </c>
      <c r="C171" s="336"/>
      <c r="D171" s="337" t="s">
        <v>1177</v>
      </c>
      <c r="E171" s="335" t="s">
        <v>557</v>
      </c>
      <c r="F171" s="335">
        <v>63</v>
      </c>
      <c r="G171" s="335">
        <v>19</v>
      </c>
      <c r="H171" s="338">
        <v>83</v>
      </c>
      <c r="I171" s="344" t="s">
        <v>1016</v>
      </c>
      <c r="J171" s="298" t="s">
        <v>1179</v>
      </c>
      <c r="K171" s="297">
        <f t="shared" ref="K171" si="203">H171-F171</f>
        <v>20</v>
      </c>
      <c r="L171" s="299">
        <v>100</v>
      </c>
      <c r="M171" s="300">
        <f t="shared" ref="M171" si="204">(K171*N171)-L171</f>
        <v>900</v>
      </c>
      <c r="N171" s="297">
        <v>50</v>
      </c>
      <c r="O171" s="298" t="s">
        <v>555</v>
      </c>
      <c r="P171" s="294">
        <v>44832</v>
      </c>
      <c r="Q171" s="1"/>
      <c r="R171" s="6"/>
      <c r="S171" s="1"/>
      <c r="T171" s="1"/>
      <c r="U171" s="1"/>
      <c r="V171" s="1"/>
      <c r="W171" s="1"/>
      <c r="X171" s="6"/>
      <c r="Y171" s="1"/>
      <c r="Z171" s="1"/>
      <c r="AA171" s="1"/>
      <c r="AB171" s="1"/>
      <c r="AC171" s="1"/>
      <c r="AD171" s="6"/>
      <c r="AE171" s="1"/>
      <c r="AF171" s="1"/>
      <c r="AG171" s="1"/>
      <c r="AH171" s="1"/>
      <c r="AI171" s="1"/>
      <c r="AJ171" s="6"/>
      <c r="AK171" s="1"/>
      <c r="AL171" s="333"/>
    </row>
    <row r="172" spans="1:38" s="334" customFormat="1" ht="11.25" customHeight="1">
      <c r="A172" s="462">
        <v>35</v>
      </c>
      <c r="B172" s="470">
        <v>44832</v>
      </c>
      <c r="C172" s="356"/>
      <c r="D172" s="357" t="s">
        <v>1180</v>
      </c>
      <c r="E172" s="354" t="s">
        <v>557</v>
      </c>
      <c r="F172" s="354">
        <v>64</v>
      </c>
      <c r="G172" s="354">
        <v>19</v>
      </c>
      <c r="H172" s="358"/>
      <c r="I172" s="359" t="s">
        <v>1178</v>
      </c>
      <c r="J172" s="460" t="s">
        <v>558</v>
      </c>
      <c r="K172" s="358"/>
      <c r="L172" s="360"/>
      <c r="M172" s="361"/>
      <c r="N172" s="358"/>
      <c r="O172" s="358"/>
      <c r="P172" s="355"/>
      <c r="Q172" s="1"/>
      <c r="R172" s="6"/>
      <c r="S172" s="1"/>
      <c r="T172" s="1"/>
      <c r="U172" s="1"/>
      <c r="V172" s="1"/>
      <c r="W172" s="1"/>
      <c r="X172" s="6"/>
      <c r="Y172" s="1"/>
      <c r="Z172" s="1"/>
      <c r="AA172" s="1"/>
      <c r="AB172" s="1"/>
      <c r="AC172" s="1"/>
      <c r="AD172" s="6"/>
      <c r="AE172" s="1"/>
      <c r="AF172" s="1"/>
      <c r="AG172" s="1"/>
      <c r="AH172" s="1"/>
      <c r="AI172" s="1"/>
      <c r="AJ172" s="6"/>
      <c r="AK172" s="1"/>
      <c r="AL172" s="333"/>
    </row>
    <row r="173" spans="1:38" s="334" customFormat="1" ht="11.25" customHeight="1">
      <c r="A173" s="462"/>
      <c r="B173" s="461"/>
      <c r="C173" s="356"/>
      <c r="D173" s="357"/>
      <c r="E173" s="354"/>
      <c r="F173" s="354"/>
      <c r="G173" s="354"/>
      <c r="H173" s="358"/>
      <c r="I173" s="359"/>
      <c r="J173" s="460"/>
      <c r="K173" s="358"/>
      <c r="L173" s="360"/>
      <c r="M173" s="361"/>
      <c r="N173" s="358"/>
      <c r="O173" s="358"/>
      <c r="P173" s="355"/>
      <c r="Q173" s="1"/>
      <c r="R173" s="6"/>
      <c r="S173" s="1"/>
      <c r="T173" s="1"/>
      <c r="U173" s="1"/>
      <c r="V173" s="1"/>
      <c r="W173" s="1"/>
      <c r="X173" s="6"/>
      <c r="Y173" s="1"/>
      <c r="Z173" s="1"/>
      <c r="AA173" s="1"/>
      <c r="AB173" s="1"/>
      <c r="AC173" s="1"/>
      <c r="AD173" s="6"/>
      <c r="AE173" s="1"/>
      <c r="AF173" s="1"/>
      <c r="AG173" s="1"/>
      <c r="AH173" s="1"/>
      <c r="AI173" s="1"/>
      <c r="AJ173" s="6"/>
      <c r="AK173" s="1"/>
      <c r="AL173" s="333"/>
    </row>
    <row r="174" spans="1:38" ht="15" customHeight="1">
      <c r="A174" s="286"/>
      <c r="B174" s="327"/>
      <c r="C174" s="287"/>
      <c r="D174" s="288"/>
      <c r="E174" s="286"/>
      <c r="F174" s="286"/>
      <c r="G174" s="286"/>
      <c r="H174" s="289"/>
      <c r="I174" s="290"/>
      <c r="J174" s="252"/>
      <c r="K174" s="222"/>
      <c r="L174" s="241"/>
      <c r="M174" s="242"/>
      <c r="N174" s="222"/>
      <c r="O174" s="252"/>
      <c r="P174" s="219"/>
      <c r="Q174" s="1"/>
      <c r="R174" s="6"/>
      <c r="S174" s="1"/>
      <c r="T174" s="1"/>
      <c r="U174" s="1"/>
      <c r="V174" s="1"/>
      <c r="W174" s="1"/>
      <c r="X174" s="6"/>
      <c r="Y174" s="1"/>
      <c r="Z174" s="1"/>
      <c r="AA174" s="1"/>
      <c r="AB174" s="1"/>
      <c r="AC174" s="1"/>
      <c r="AD174" s="6"/>
      <c r="AE174" s="1"/>
      <c r="AF174" s="1"/>
      <c r="AG174" s="1"/>
      <c r="AH174" s="1"/>
      <c r="AI174" s="1"/>
      <c r="AJ174" s="6"/>
      <c r="AK174" s="1"/>
      <c r="AL174" s="1"/>
    </row>
    <row r="175" spans="1:38" ht="12.75" customHeight="1">
      <c r="A175" s="140"/>
      <c r="B175" s="145"/>
      <c r="C175" s="145"/>
      <c r="D175" s="146"/>
      <c r="E175" s="140"/>
      <c r="F175" s="147"/>
      <c r="G175" s="140"/>
      <c r="H175" s="140"/>
      <c r="I175" s="140"/>
      <c r="J175" s="145"/>
      <c r="K175" s="148"/>
      <c r="L175" s="140"/>
      <c r="M175" s="140"/>
      <c r="N175" s="140"/>
      <c r="O175" s="149"/>
      <c r="P175" s="1"/>
      <c r="Q175" s="1"/>
      <c r="R175" s="6"/>
      <c r="S175" s="1"/>
      <c r="T175" s="1"/>
      <c r="U175" s="1"/>
      <c r="V175" s="1"/>
      <c r="W175" s="1"/>
      <c r="X175" s="6"/>
      <c r="Y175" s="1"/>
      <c r="Z175" s="1"/>
      <c r="AA175" s="1"/>
      <c r="AB175" s="1"/>
      <c r="AC175" s="1"/>
      <c r="AD175" s="6"/>
      <c r="AE175" s="1"/>
      <c r="AF175" s="1"/>
      <c r="AG175" s="1"/>
      <c r="AH175" s="1"/>
      <c r="AI175" s="1"/>
      <c r="AJ175" s="6"/>
      <c r="AK175" s="1"/>
    </row>
    <row r="176" spans="1:38" ht="38.25" customHeight="1">
      <c r="A176" s="92" t="s">
        <v>579</v>
      </c>
      <c r="B176" s="150"/>
      <c r="C176" s="150"/>
      <c r="D176" s="151"/>
      <c r="E176" s="125"/>
      <c r="F176" s="6"/>
      <c r="G176" s="6"/>
      <c r="H176" s="126"/>
      <c r="I176" s="152"/>
      <c r="J176" s="1"/>
      <c r="K176" s="6"/>
      <c r="L176" s="6"/>
      <c r="M176" s="6"/>
      <c r="N176" s="1"/>
      <c r="O176" s="1"/>
      <c r="Q176" s="1"/>
      <c r="R176" s="6"/>
      <c r="S176" s="1"/>
      <c r="T176" s="1"/>
      <c r="U176" s="1"/>
      <c r="V176" s="1"/>
      <c r="W176" s="1"/>
      <c r="X176" s="6"/>
      <c r="Y176" s="1"/>
      <c r="Z176" s="1"/>
      <c r="AA176" s="1"/>
      <c r="AB176" s="1"/>
      <c r="AC176" s="1"/>
      <c r="AD176" s="6"/>
      <c r="AE176" s="1"/>
      <c r="AF176" s="1"/>
      <c r="AG176" s="1"/>
      <c r="AH176" s="1"/>
      <c r="AI176" s="1"/>
      <c r="AJ176" s="6"/>
      <c r="AK176" s="1"/>
    </row>
    <row r="177" spans="1:38" s="218" customFormat="1" ht="14.25" customHeight="1">
      <c r="A177" s="93" t="s">
        <v>16</v>
      </c>
      <c r="B177" s="94" t="s">
        <v>532</v>
      </c>
      <c r="C177" s="94"/>
      <c r="D177" s="95" t="s">
        <v>543</v>
      </c>
      <c r="E177" s="94" t="s">
        <v>544</v>
      </c>
      <c r="F177" s="94" t="s">
        <v>545</v>
      </c>
      <c r="G177" s="94" t="s">
        <v>546</v>
      </c>
      <c r="H177" s="94" t="s">
        <v>547</v>
      </c>
      <c r="I177" s="94" t="s">
        <v>548</v>
      </c>
      <c r="J177" s="93" t="s">
        <v>549</v>
      </c>
      <c r="K177" s="129" t="s">
        <v>566</v>
      </c>
      <c r="L177" s="130" t="s">
        <v>551</v>
      </c>
      <c r="M177" s="96" t="s">
        <v>552</v>
      </c>
      <c r="N177" s="94" t="s">
        <v>553</v>
      </c>
      <c r="O177" s="95" t="s">
        <v>554</v>
      </c>
      <c r="P177" s="94" t="s">
        <v>784</v>
      </c>
      <c r="Q177" s="217"/>
      <c r="R177" s="6"/>
      <c r="S177" s="217"/>
      <c r="T177" s="217"/>
      <c r="U177" s="217"/>
      <c r="V177" s="217"/>
      <c r="W177" s="217"/>
      <c r="X177" s="217"/>
      <c r="Y177" s="217"/>
      <c r="Z177" s="217"/>
      <c r="AA177" s="217"/>
      <c r="AB177" s="217"/>
      <c r="AC177" s="217"/>
      <c r="AD177" s="217"/>
      <c r="AE177" s="217"/>
      <c r="AF177" s="217"/>
      <c r="AG177" s="217"/>
      <c r="AH177" s="217"/>
      <c r="AI177" s="217"/>
      <c r="AJ177" s="217"/>
      <c r="AK177" s="217"/>
      <c r="AL177" s="217"/>
    </row>
    <row r="178" spans="1:38" s="218" customFormat="1" ht="12.75" customHeight="1">
      <c r="A178" s="327"/>
      <c r="B178" s="327"/>
      <c r="C178" s="327"/>
      <c r="D178" s="327"/>
      <c r="E178" s="330"/>
      <c r="F178" s="330"/>
      <c r="G178" s="330"/>
      <c r="H178" s="330"/>
      <c r="I178" s="330"/>
      <c r="J178" s="252"/>
      <c r="K178" s="222"/>
      <c r="L178" s="241"/>
      <c r="M178" s="242"/>
      <c r="N178" s="222"/>
      <c r="O178" s="252"/>
      <c r="P178" s="219"/>
      <c r="Q178" s="217"/>
      <c r="R178" s="1"/>
      <c r="S178" s="217"/>
      <c r="T178" s="217"/>
      <c r="U178" s="217"/>
      <c r="V178" s="217"/>
      <c r="W178" s="217"/>
      <c r="X178" s="217"/>
      <c r="Y178" s="217"/>
      <c r="Z178" s="217"/>
      <c r="AA178" s="217"/>
      <c r="AB178" s="217"/>
      <c r="AC178" s="217"/>
      <c r="AD178" s="217"/>
      <c r="AE178" s="217"/>
      <c r="AF178" s="217"/>
      <c r="AG178" s="217"/>
      <c r="AH178" s="217"/>
      <c r="AI178" s="217"/>
      <c r="AJ178" s="217"/>
      <c r="AK178" s="217"/>
      <c r="AL178" s="217"/>
    </row>
    <row r="179" spans="1:38" ht="14.25" customHeight="1">
      <c r="A179" s="330"/>
      <c r="B179" s="328"/>
      <c r="C179" s="329"/>
      <c r="D179" s="329"/>
      <c r="E179" s="330"/>
      <c r="F179" s="330"/>
      <c r="G179" s="330"/>
      <c r="H179" s="330"/>
      <c r="I179" s="330"/>
      <c r="J179" s="252"/>
      <c r="K179" s="222"/>
      <c r="L179" s="241"/>
      <c r="M179" s="242"/>
      <c r="N179" s="222"/>
      <c r="O179" s="252"/>
      <c r="P179" s="219"/>
      <c r="R179" s="217"/>
      <c r="S179" s="41"/>
      <c r="T179" s="1"/>
      <c r="U179" s="1"/>
      <c r="V179" s="1"/>
      <c r="W179" s="1"/>
      <c r="X179" s="1"/>
      <c r="Y179" s="1"/>
      <c r="Z179" s="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41"/>
    </row>
    <row r="180" spans="1:38" ht="12.75" customHeight="1">
      <c r="A180" s="330"/>
      <c r="B180" s="328"/>
      <c r="C180" s="329"/>
      <c r="D180" s="329"/>
      <c r="E180" s="330"/>
      <c r="F180" s="330"/>
      <c r="G180" s="330"/>
      <c r="H180" s="330"/>
      <c r="I180" s="330"/>
      <c r="J180" s="252"/>
      <c r="K180" s="222"/>
      <c r="L180" s="241"/>
      <c r="M180" s="242"/>
      <c r="N180" s="222"/>
      <c r="O180" s="252"/>
      <c r="P180" s="219"/>
      <c r="R180" s="6"/>
      <c r="S180" s="1"/>
      <c r="T180" s="1"/>
      <c r="U180" s="1"/>
      <c r="V180" s="1"/>
      <c r="W180" s="1"/>
      <c r="X180" s="1"/>
      <c r="Y180" s="1"/>
    </row>
    <row r="181" spans="1:38" ht="12.75" customHeight="1">
      <c r="A181" s="109" t="s">
        <v>559</v>
      </c>
      <c r="B181" s="109"/>
      <c r="C181" s="109"/>
      <c r="D181" s="109"/>
      <c r="E181" s="41"/>
      <c r="F181" s="117" t="s">
        <v>561</v>
      </c>
      <c r="G181" s="54"/>
      <c r="H181" s="54"/>
      <c r="I181" s="54"/>
      <c r="J181" s="6"/>
      <c r="K181" s="134"/>
      <c r="L181" s="135"/>
      <c r="M181" s="6"/>
      <c r="N181" s="99"/>
      <c r="O181" s="153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38" ht="12.75" customHeight="1">
      <c r="A182" s="116" t="s">
        <v>560</v>
      </c>
      <c r="B182" s="109"/>
      <c r="C182" s="109"/>
      <c r="D182" s="109"/>
      <c r="E182" s="6"/>
      <c r="F182" s="117" t="s">
        <v>563</v>
      </c>
      <c r="G182" s="6"/>
      <c r="H182" s="6" t="s">
        <v>780</v>
      </c>
      <c r="I182" s="6"/>
      <c r="J182" s="1"/>
      <c r="K182" s="6"/>
      <c r="L182" s="6"/>
      <c r="M182" s="6"/>
      <c r="N182" s="1"/>
      <c r="O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38" ht="12.75" customHeight="1">
      <c r="A183" s="116"/>
      <c r="B183" s="109"/>
      <c r="C183" s="109"/>
      <c r="D183" s="109"/>
      <c r="E183" s="6"/>
      <c r="F183" s="117"/>
      <c r="G183" s="6"/>
      <c r="H183" s="6"/>
      <c r="I183" s="6"/>
      <c r="J183" s="1"/>
      <c r="K183" s="6"/>
      <c r="L183" s="6"/>
      <c r="M183" s="6"/>
      <c r="N183" s="1"/>
      <c r="O183" s="1"/>
      <c r="Q183" s="1"/>
      <c r="R183" s="54"/>
      <c r="S183" s="1"/>
      <c r="T183" s="1"/>
      <c r="U183" s="1"/>
      <c r="V183" s="1"/>
      <c r="W183" s="1"/>
      <c r="X183" s="1"/>
      <c r="Y183" s="1"/>
      <c r="Z183" s="1"/>
    </row>
    <row r="184" spans="1:38" ht="12.75" customHeight="1">
      <c r="A184" s="116"/>
      <c r="B184" s="109"/>
      <c r="C184" s="109"/>
      <c r="D184" s="109"/>
      <c r="E184" s="6"/>
      <c r="F184" s="117"/>
      <c r="G184" s="54"/>
      <c r="H184" s="41"/>
      <c r="I184" s="54"/>
      <c r="J184" s="6"/>
      <c r="K184" s="134"/>
      <c r="L184" s="135"/>
      <c r="M184" s="6"/>
      <c r="N184" s="99"/>
      <c r="O184" s="136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38" ht="12.75" customHeight="1">
      <c r="A185" s="54"/>
      <c r="B185" s="98"/>
      <c r="C185" s="98"/>
      <c r="D185" s="41"/>
      <c r="E185" s="54"/>
      <c r="F185" s="54"/>
      <c r="G185" s="54"/>
      <c r="H185" s="41"/>
      <c r="I185" s="54"/>
      <c r="J185" s="6"/>
      <c r="K185" s="134"/>
      <c r="L185" s="135"/>
      <c r="M185" s="6"/>
      <c r="N185" s="99"/>
      <c r="O185" s="136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38" ht="38.25" customHeight="1">
      <c r="A186" s="41"/>
      <c r="B186" s="154" t="s">
        <v>580</v>
      </c>
      <c r="C186" s="154"/>
      <c r="D186" s="154"/>
      <c r="E186" s="154"/>
      <c r="F186" s="6"/>
      <c r="G186" s="6"/>
      <c r="H186" s="127"/>
      <c r="I186" s="6"/>
      <c r="J186" s="127"/>
      <c r="K186" s="128"/>
      <c r="L186" s="6"/>
      <c r="M186" s="6"/>
      <c r="N186" s="1"/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38" ht="12.75" customHeight="1">
      <c r="A187" s="93" t="s">
        <v>16</v>
      </c>
      <c r="B187" s="94" t="s">
        <v>532</v>
      </c>
      <c r="C187" s="94"/>
      <c r="D187" s="95" t="s">
        <v>543</v>
      </c>
      <c r="E187" s="94" t="s">
        <v>544</v>
      </c>
      <c r="F187" s="94" t="s">
        <v>545</v>
      </c>
      <c r="G187" s="94" t="s">
        <v>581</v>
      </c>
      <c r="H187" s="94" t="s">
        <v>582</v>
      </c>
      <c r="I187" s="94" t="s">
        <v>548</v>
      </c>
      <c r="J187" s="155" t="s">
        <v>549</v>
      </c>
      <c r="K187" s="94" t="s">
        <v>550</v>
      </c>
      <c r="L187" s="94" t="s">
        <v>583</v>
      </c>
      <c r="M187" s="94" t="s">
        <v>553</v>
      </c>
      <c r="N187" s="95" t="s">
        <v>554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38" ht="12.75" customHeight="1">
      <c r="A188" s="156">
        <v>1</v>
      </c>
      <c r="B188" s="157">
        <v>41579</v>
      </c>
      <c r="C188" s="157"/>
      <c r="D188" s="158" t="s">
        <v>584</v>
      </c>
      <c r="E188" s="159" t="s">
        <v>585</v>
      </c>
      <c r="F188" s="160">
        <v>82</v>
      </c>
      <c r="G188" s="159" t="s">
        <v>586</v>
      </c>
      <c r="H188" s="159">
        <v>100</v>
      </c>
      <c r="I188" s="161">
        <v>100</v>
      </c>
      <c r="J188" s="162" t="s">
        <v>587</v>
      </c>
      <c r="K188" s="163">
        <f t="shared" ref="K188:K240" si="205">H188-F188</f>
        <v>18</v>
      </c>
      <c r="L188" s="164">
        <f t="shared" ref="L188:L240" si="206">K188/F188</f>
        <v>0.21951219512195122</v>
      </c>
      <c r="M188" s="159" t="s">
        <v>555</v>
      </c>
      <c r="N188" s="165">
        <v>42657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38" ht="12.75" customHeight="1">
      <c r="A189" s="156">
        <v>2</v>
      </c>
      <c r="B189" s="157">
        <v>41794</v>
      </c>
      <c r="C189" s="157"/>
      <c r="D189" s="158" t="s">
        <v>588</v>
      </c>
      <c r="E189" s="159" t="s">
        <v>557</v>
      </c>
      <c r="F189" s="160">
        <v>257</v>
      </c>
      <c r="G189" s="159" t="s">
        <v>586</v>
      </c>
      <c r="H189" s="159">
        <v>300</v>
      </c>
      <c r="I189" s="161">
        <v>300</v>
      </c>
      <c r="J189" s="162" t="s">
        <v>587</v>
      </c>
      <c r="K189" s="163">
        <f t="shared" si="205"/>
        <v>43</v>
      </c>
      <c r="L189" s="164">
        <f t="shared" si="206"/>
        <v>0.16731517509727625</v>
      </c>
      <c r="M189" s="159" t="s">
        <v>555</v>
      </c>
      <c r="N189" s="165">
        <v>41822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38" ht="12.75" customHeight="1">
      <c r="A190" s="156">
        <v>3</v>
      </c>
      <c r="B190" s="157">
        <v>41828</v>
      </c>
      <c r="C190" s="157"/>
      <c r="D190" s="158" t="s">
        <v>589</v>
      </c>
      <c r="E190" s="159" t="s">
        <v>557</v>
      </c>
      <c r="F190" s="160">
        <v>393</v>
      </c>
      <c r="G190" s="159" t="s">
        <v>586</v>
      </c>
      <c r="H190" s="159">
        <v>468</v>
      </c>
      <c r="I190" s="161">
        <v>468</v>
      </c>
      <c r="J190" s="162" t="s">
        <v>587</v>
      </c>
      <c r="K190" s="163">
        <f t="shared" si="205"/>
        <v>75</v>
      </c>
      <c r="L190" s="164">
        <f t="shared" si="206"/>
        <v>0.19083969465648856</v>
      </c>
      <c r="M190" s="159" t="s">
        <v>555</v>
      </c>
      <c r="N190" s="165">
        <v>41863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38" ht="12.75" customHeight="1">
      <c r="A191" s="156">
        <v>4</v>
      </c>
      <c r="B191" s="157">
        <v>41857</v>
      </c>
      <c r="C191" s="157"/>
      <c r="D191" s="158" t="s">
        <v>590</v>
      </c>
      <c r="E191" s="159" t="s">
        <v>557</v>
      </c>
      <c r="F191" s="160">
        <v>205</v>
      </c>
      <c r="G191" s="159" t="s">
        <v>586</v>
      </c>
      <c r="H191" s="159">
        <v>275</v>
      </c>
      <c r="I191" s="161">
        <v>250</v>
      </c>
      <c r="J191" s="162" t="s">
        <v>587</v>
      </c>
      <c r="K191" s="163">
        <f t="shared" si="205"/>
        <v>70</v>
      </c>
      <c r="L191" s="164">
        <f t="shared" si="206"/>
        <v>0.34146341463414637</v>
      </c>
      <c r="M191" s="159" t="s">
        <v>555</v>
      </c>
      <c r="N191" s="165">
        <v>41962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38" ht="12.75" customHeight="1">
      <c r="A192" s="156">
        <v>5</v>
      </c>
      <c r="B192" s="157">
        <v>41886</v>
      </c>
      <c r="C192" s="157"/>
      <c r="D192" s="158" t="s">
        <v>591</v>
      </c>
      <c r="E192" s="159" t="s">
        <v>557</v>
      </c>
      <c r="F192" s="160">
        <v>162</v>
      </c>
      <c r="G192" s="159" t="s">
        <v>586</v>
      </c>
      <c r="H192" s="159">
        <v>190</v>
      </c>
      <c r="I192" s="161">
        <v>190</v>
      </c>
      <c r="J192" s="162" t="s">
        <v>587</v>
      </c>
      <c r="K192" s="163">
        <f t="shared" si="205"/>
        <v>28</v>
      </c>
      <c r="L192" s="164">
        <f t="shared" si="206"/>
        <v>0.1728395061728395</v>
      </c>
      <c r="M192" s="159" t="s">
        <v>555</v>
      </c>
      <c r="N192" s="165">
        <v>42006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6">
        <v>6</v>
      </c>
      <c r="B193" s="157">
        <v>41886</v>
      </c>
      <c r="C193" s="157"/>
      <c r="D193" s="158" t="s">
        <v>592</v>
      </c>
      <c r="E193" s="159" t="s">
        <v>557</v>
      </c>
      <c r="F193" s="160">
        <v>75</v>
      </c>
      <c r="G193" s="159" t="s">
        <v>586</v>
      </c>
      <c r="H193" s="159">
        <v>91.5</v>
      </c>
      <c r="I193" s="161" t="s">
        <v>593</v>
      </c>
      <c r="J193" s="162" t="s">
        <v>594</v>
      </c>
      <c r="K193" s="163">
        <f t="shared" si="205"/>
        <v>16.5</v>
      </c>
      <c r="L193" s="164">
        <f t="shared" si="206"/>
        <v>0.22</v>
      </c>
      <c r="M193" s="159" t="s">
        <v>555</v>
      </c>
      <c r="N193" s="165">
        <v>41954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6">
        <v>7</v>
      </c>
      <c r="B194" s="157">
        <v>41913</v>
      </c>
      <c r="C194" s="157"/>
      <c r="D194" s="158" t="s">
        <v>595</v>
      </c>
      <c r="E194" s="159" t="s">
        <v>557</v>
      </c>
      <c r="F194" s="160">
        <v>850</v>
      </c>
      <c r="G194" s="159" t="s">
        <v>586</v>
      </c>
      <c r="H194" s="159">
        <v>982.5</v>
      </c>
      <c r="I194" s="161">
        <v>1050</v>
      </c>
      <c r="J194" s="162" t="s">
        <v>596</v>
      </c>
      <c r="K194" s="163">
        <f t="shared" si="205"/>
        <v>132.5</v>
      </c>
      <c r="L194" s="164">
        <f t="shared" si="206"/>
        <v>0.15588235294117647</v>
      </c>
      <c r="M194" s="159" t="s">
        <v>555</v>
      </c>
      <c r="N194" s="165">
        <v>42039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6">
        <v>8</v>
      </c>
      <c r="B195" s="157">
        <v>41913</v>
      </c>
      <c r="C195" s="157"/>
      <c r="D195" s="158" t="s">
        <v>597</v>
      </c>
      <c r="E195" s="159" t="s">
        <v>557</v>
      </c>
      <c r="F195" s="160">
        <v>475</v>
      </c>
      <c r="G195" s="159" t="s">
        <v>586</v>
      </c>
      <c r="H195" s="159">
        <v>515</v>
      </c>
      <c r="I195" s="161">
        <v>600</v>
      </c>
      <c r="J195" s="162" t="s">
        <v>598</v>
      </c>
      <c r="K195" s="163">
        <f t="shared" si="205"/>
        <v>40</v>
      </c>
      <c r="L195" s="164">
        <f t="shared" si="206"/>
        <v>8.4210526315789472E-2</v>
      </c>
      <c r="M195" s="159" t="s">
        <v>555</v>
      </c>
      <c r="N195" s="165">
        <v>41939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6">
        <v>9</v>
      </c>
      <c r="B196" s="157">
        <v>41913</v>
      </c>
      <c r="C196" s="157"/>
      <c r="D196" s="158" t="s">
        <v>599</v>
      </c>
      <c r="E196" s="159" t="s">
        <v>557</v>
      </c>
      <c r="F196" s="160">
        <v>86</v>
      </c>
      <c r="G196" s="159" t="s">
        <v>586</v>
      </c>
      <c r="H196" s="159">
        <v>99</v>
      </c>
      <c r="I196" s="161">
        <v>140</v>
      </c>
      <c r="J196" s="162" t="s">
        <v>600</v>
      </c>
      <c r="K196" s="163">
        <f t="shared" si="205"/>
        <v>13</v>
      </c>
      <c r="L196" s="164">
        <f t="shared" si="206"/>
        <v>0.15116279069767441</v>
      </c>
      <c r="M196" s="159" t="s">
        <v>555</v>
      </c>
      <c r="N196" s="165">
        <v>41939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6">
        <v>10</v>
      </c>
      <c r="B197" s="157">
        <v>41926</v>
      </c>
      <c r="C197" s="157"/>
      <c r="D197" s="158" t="s">
        <v>601</v>
      </c>
      <c r="E197" s="159" t="s">
        <v>557</v>
      </c>
      <c r="F197" s="160">
        <v>496.6</v>
      </c>
      <c r="G197" s="159" t="s">
        <v>586</v>
      </c>
      <c r="H197" s="159">
        <v>621</v>
      </c>
      <c r="I197" s="161">
        <v>580</v>
      </c>
      <c r="J197" s="162" t="s">
        <v>587</v>
      </c>
      <c r="K197" s="163">
        <f t="shared" si="205"/>
        <v>124.39999999999998</v>
      </c>
      <c r="L197" s="164">
        <f t="shared" si="206"/>
        <v>0.25050342327829234</v>
      </c>
      <c r="M197" s="159" t="s">
        <v>555</v>
      </c>
      <c r="N197" s="165">
        <v>42605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6">
        <v>11</v>
      </c>
      <c r="B198" s="157">
        <v>41926</v>
      </c>
      <c r="C198" s="157"/>
      <c r="D198" s="158" t="s">
        <v>602</v>
      </c>
      <c r="E198" s="159" t="s">
        <v>557</v>
      </c>
      <c r="F198" s="160">
        <v>2481.9</v>
      </c>
      <c r="G198" s="159" t="s">
        <v>586</v>
      </c>
      <c r="H198" s="159">
        <v>2840</v>
      </c>
      <c r="I198" s="161">
        <v>2870</v>
      </c>
      <c r="J198" s="162" t="s">
        <v>603</v>
      </c>
      <c r="K198" s="163">
        <f t="shared" si="205"/>
        <v>358.09999999999991</v>
      </c>
      <c r="L198" s="164">
        <f t="shared" si="206"/>
        <v>0.14428462065353154</v>
      </c>
      <c r="M198" s="159" t="s">
        <v>555</v>
      </c>
      <c r="N198" s="165">
        <v>42017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6">
        <v>12</v>
      </c>
      <c r="B199" s="157">
        <v>41928</v>
      </c>
      <c r="C199" s="157"/>
      <c r="D199" s="158" t="s">
        <v>604</v>
      </c>
      <c r="E199" s="159" t="s">
        <v>557</v>
      </c>
      <c r="F199" s="160">
        <v>84.5</v>
      </c>
      <c r="G199" s="159" t="s">
        <v>586</v>
      </c>
      <c r="H199" s="159">
        <v>93</v>
      </c>
      <c r="I199" s="161">
        <v>110</v>
      </c>
      <c r="J199" s="162" t="s">
        <v>605</v>
      </c>
      <c r="K199" s="163">
        <f t="shared" si="205"/>
        <v>8.5</v>
      </c>
      <c r="L199" s="164">
        <f t="shared" si="206"/>
        <v>0.10059171597633136</v>
      </c>
      <c r="M199" s="159" t="s">
        <v>555</v>
      </c>
      <c r="N199" s="165">
        <v>41939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6">
        <v>13</v>
      </c>
      <c r="B200" s="157">
        <v>41928</v>
      </c>
      <c r="C200" s="157"/>
      <c r="D200" s="158" t="s">
        <v>606</v>
      </c>
      <c r="E200" s="159" t="s">
        <v>557</v>
      </c>
      <c r="F200" s="160">
        <v>401</v>
      </c>
      <c r="G200" s="159" t="s">
        <v>586</v>
      </c>
      <c r="H200" s="159">
        <v>428</v>
      </c>
      <c r="I200" s="161">
        <v>450</v>
      </c>
      <c r="J200" s="162" t="s">
        <v>607</v>
      </c>
      <c r="K200" s="163">
        <f t="shared" si="205"/>
        <v>27</v>
      </c>
      <c r="L200" s="164">
        <f t="shared" si="206"/>
        <v>6.7331670822942641E-2</v>
      </c>
      <c r="M200" s="159" t="s">
        <v>555</v>
      </c>
      <c r="N200" s="165">
        <v>42020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6">
        <v>14</v>
      </c>
      <c r="B201" s="157">
        <v>41928</v>
      </c>
      <c r="C201" s="157"/>
      <c r="D201" s="158" t="s">
        <v>608</v>
      </c>
      <c r="E201" s="159" t="s">
        <v>557</v>
      </c>
      <c r="F201" s="160">
        <v>101</v>
      </c>
      <c r="G201" s="159" t="s">
        <v>586</v>
      </c>
      <c r="H201" s="159">
        <v>112</v>
      </c>
      <c r="I201" s="161">
        <v>120</v>
      </c>
      <c r="J201" s="162" t="s">
        <v>609</v>
      </c>
      <c r="K201" s="163">
        <f t="shared" si="205"/>
        <v>11</v>
      </c>
      <c r="L201" s="164">
        <f t="shared" si="206"/>
        <v>0.10891089108910891</v>
      </c>
      <c r="M201" s="159" t="s">
        <v>555</v>
      </c>
      <c r="N201" s="165">
        <v>41939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6">
        <v>15</v>
      </c>
      <c r="B202" s="157">
        <v>41954</v>
      </c>
      <c r="C202" s="157"/>
      <c r="D202" s="158" t="s">
        <v>610</v>
      </c>
      <c r="E202" s="159" t="s">
        <v>557</v>
      </c>
      <c r="F202" s="160">
        <v>59</v>
      </c>
      <c r="G202" s="159" t="s">
        <v>586</v>
      </c>
      <c r="H202" s="159">
        <v>76</v>
      </c>
      <c r="I202" s="161">
        <v>76</v>
      </c>
      <c r="J202" s="162" t="s">
        <v>587</v>
      </c>
      <c r="K202" s="163">
        <f t="shared" si="205"/>
        <v>17</v>
      </c>
      <c r="L202" s="164">
        <f t="shared" si="206"/>
        <v>0.28813559322033899</v>
      </c>
      <c r="M202" s="159" t="s">
        <v>555</v>
      </c>
      <c r="N202" s="165">
        <v>43032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6">
        <v>16</v>
      </c>
      <c r="B203" s="157">
        <v>41954</v>
      </c>
      <c r="C203" s="157"/>
      <c r="D203" s="158" t="s">
        <v>599</v>
      </c>
      <c r="E203" s="159" t="s">
        <v>557</v>
      </c>
      <c r="F203" s="160">
        <v>99</v>
      </c>
      <c r="G203" s="159" t="s">
        <v>586</v>
      </c>
      <c r="H203" s="159">
        <v>120</v>
      </c>
      <c r="I203" s="161">
        <v>120</v>
      </c>
      <c r="J203" s="162" t="s">
        <v>568</v>
      </c>
      <c r="K203" s="163">
        <f t="shared" si="205"/>
        <v>21</v>
      </c>
      <c r="L203" s="164">
        <f t="shared" si="206"/>
        <v>0.21212121212121213</v>
      </c>
      <c r="M203" s="159" t="s">
        <v>555</v>
      </c>
      <c r="N203" s="165">
        <v>41960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6">
        <v>17</v>
      </c>
      <c r="B204" s="157">
        <v>41956</v>
      </c>
      <c r="C204" s="157"/>
      <c r="D204" s="158" t="s">
        <v>611</v>
      </c>
      <c r="E204" s="159" t="s">
        <v>557</v>
      </c>
      <c r="F204" s="160">
        <v>22</v>
      </c>
      <c r="G204" s="159" t="s">
        <v>586</v>
      </c>
      <c r="H204" s="159">
        <v>33.549999999999997</v>
      </c>
      <c r="I204" s="161">
        <v>32</v>
      </c>
      <c r="J204" s="162" t="s">
        <v>612</v>
      </c>
      <c r="K204" s="163">
        <f t="shared" si="205"/>
        <v>11.549999999999997</v>
      </c>
      <c r="L204" s="164">
        <f t="shared" si="206"/>
        <v>0.52499999999999991</v>
      </c>
      <c r="M204" s="159" t="s">
        <v>555</v>
      </c>
      <c r="N204" s="165">
        <v>42188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6">
        <v>18</v>
      </c>
      <c r="B205" s="157">
        <v>41976</v>
      </c>
      <c r="C205" s="157"/>
      <c r="D205" s="158" t="s">
        <v>613</v>
      </c>
      <c r="E205" s="159" t="s">
        <v>557</v>
      </c>
      <c r="F205" s="160">
        <v>440</v>
      </c>
      <c r="G205" s="159" t="s">
        <v>586</v>
      </c>
      <c r="H205" s="159">
        <v>520</v>
      </c>
      <c r="I205" s="161">
        <v>520</v>
      </c>
      <c r="J205" s="162" t="s">
        <v>614</v>
      </c>
      <c r="K205" s="163">
        <f t="shared" si="205"/>
        <v>80</v>
      </c>
      <c r="L205" s="164">
        <f t="shared" si="206"/>
        <v>0.18181818181818182</v>
      </c>
      <c r="M205" s="159" t="s">
        <v>555</v>
      </c>
      <c r="N205" s="165">
        <v>42208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6">
        <v>19</v>
      </c>
      <c r="B206" s="157">
        <v>41976</v>
      </c>
      <c r="C206" s="157"/>
      <c r="D206" s="158" t="s">
        <v>615</v>
      </c>
      <c r="E206" s="159" t="s">
        <v>557</v>
      </c>
      <c r="F206" s="160">
        <v>360</v>
      </c>
      <c r="G206" s="159" t="s">
        <v>586</v>
      </c>
      <c r="H206" s="159">
        <v>427</v>
      </c>
      <c r="I206" s="161">
        <v>425</v>
      </c>
      <c r="J206" s="162" t="s">
        <v>616</v>
      </c>
      <c r="K206" s="163">
        <f t="shared" si="205"/>
        <v>67</v>
      </c>
      <c r="L206" s="164">
        <f t="shared" si="206"/>
        <v>0.18611111111111112</v>
      </c>
      <c r="M206" s="159" t="s">
        <v>555</v>
      </c>
      <c r="N206" s="165">
        <v>42058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6">
        <v>20</v>
      </c>
      <c r="B207" s="157">
        <v>42012</v>
      </c>
      <c r="C207" s="157"/>
      <c r="D207" s="158" t="s">
        <v>617</v>
      </c>
      <c r="E207" s="159" t="s">
        <v>557</v>
      </c>
      <c r="F207" s="160">
        <v>360</v>
      </c>
      <c r="G207" s="159" t="s">
        <v>586</v>
      </c>
      <c r="H207" s="159">
        <v>455</v>
      </c>
      <c r="I207" s="161">
        <v>420</v>
      </c>
      <c r="J207" s="162" t="s">
        <v>618</v>
      </c>
      <c r="K207" s="163">
        <f t="shared" si="205"/>
        <v>95</v>
      </c>
      <c r="L207" s="164">
        <f t="shared" si="206"/>
        <v>0.2638888888888889</v>
      </c>
      <c r="M207" s="159" t="s">
        <v>555</v>
      </c>
      <c r="N207" s="165">
        <v>42024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6">
        <v>21</v>
      </c>
      <c r="B208" s="157">
        <v>42012</v>
      </c>
      <c r="C208" s="157"/>
      <c r="D208" s="158" t="s">
        <v>619</v>
      </c>
      <c r="E208" s="159" t="s">
        <v>557</v>
      </c>
      <c r="F208" s="160">
        <v>130</v>
      </c>
      <c r="G208" s="159"/>
      <c r="H208" s="159">
        <v>175.5</v>
      </c>
      <c r="I208" s="161">
        <v>165</v>
      </c>
      <c r="J208" s="162" t="s">
        <v>620</v>
      </c>
      <c r="K208" s="163">
        <f t="shared" si="205"/>
        <v>45.5</v>
      </c>
      <c r="L208" s="164">
        <f t="shared" si="206"/>
        <v>0.35</v>
      </c>
      <c r="M208" s="159" t="s">
        <v>555</v>
      </c>
      <c r="N208" s="165">
        <v>43088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6">
        <v>22</v>
      </c>
      <c r="B209" s="157">
        <v>42040</v>
      </c>
      <c r="C209" s="157"/>
      <c r="D209" s="158" t="s">
        <v>371</v>
      </c>
      <c r="E209" s="159" t="s">
        <v>585</v>
      </c>
      <c r="F209" s="160">
        <v>98</v>
      </c>
      <c r="G209" s="159"/>
      <c r="H209" s="159">
        <v>120</v>
      </c>
      <c r="I209" s="161">
        <v>120</v>
      </c>
      <c r="J209" s="162" t="s">
        <v>587</v>
      </c>
      <c r="K209" s="163">
        <f t="shared" si="205"/>
        <v>22</v>
      </c>
      <c r="L209" s="164">
        <f t="shared" si="206"/>
        <v>0.22448979591836735</v>
      </c>
      <c r="M209" s="159" t="s">
        <v>555</v>
      </c>
      <c r="N209" s="165">
        <v>42753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6">
        <v>23</v>
      </c>
      <c r="B210" s="157">
        <v>42040</v>
      </c>
      <c r="C210" s="157"/>
      <c r="D210" s="158" t="s">
        <v>621</v>
      </c>
      <c r="E210" s="159" t="s">
        <v>585</v>
      </c>
      <c r="F210" s="160">
        <v>196</v>
      </c>
      <c r="G210" s="159"/>
      <c r="H210" s="159">
        <v>262</v>
      </c>
      <c r="I210" s="161">
        <v>255</v>
      </c>
      <c r="J210" s="162" t="s">
        <v>587</v>
      </c>
      <c r="K210" s="163">
        <f t="shared" si="205"/>
        <v>66</v>
      </c>
      <c r="L210" s="164">
        <f t="shared" si="206"/>
        <v>0.33673469387755101</v>
      </c>
      <c r="M210" s="159" t="s">
        <v>555</v>
      </c>
      <c r="N210" s="165">
        <v>42599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66">
        <v>24</v>
      </c>
      <c r="B211" s="167">
        <v>42067</v>
      </c>
      <c r="C211" s="167"/>
      <c r="D211" s="168" t="s">
        <v>370</v>
      </c>
      <c r="E211" s="169" t="s">
        <v>585</v>
      </c>
      <c r="F211" s="170">
        <v>235</v>
      </c>
      <c r="G211" s="170"/>
      <c r="H211" s="171">
        <v>77</v>
      </c>
      <c r="I211" s="171" t="s">
        <v>622</v>
      </c>
      <c r="J211" s="172" t="s">
        <v>623</v>
      </c>
      <c r="K211" s="173">
        <f t="shared" si="205"/>
        <v>-158</v>
      </c>
      <c r="L211" s="174">
        <f t="shared" si="206"/>
        <v>-0.67234042553191486</v>
      </c>
      <c r="M211" s="170" t="s">
        <v>567</v>
      </c>
      <c r="N211" s="167">
        <v>43522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56">
        <v>25</v>
      </c>
      <c r="B212" s="157">
        <v>42067</v>
      </c>
      <c r="C212" s="157"/>
      <c r="D212" s="158" t="s">
        <v>624</v>
      </c>
      <c r="E212" s="159" t="s">
        <v>585</v>
      </c>
      <c r="F212" s="160">
        <v>185</v>
      </c>
      <c r="G212" s="159"/>
      <c r="H212" s="159">
        <v>224</v>
      </c>
      <c r="I212" s="161" t="s">
        <v>625</v>
      </c>
      <c r="J212" s="162" t="s">
        <v>587</v>
      </c>
      <c r="K212" s="163">
        <f t="shared" si="205"/>
        <v>39</v>
      </c>
      <c r="L212" s="164">
        <f t="shared" si="206"/>
        <v>0.21081081081081082</v>
      </c>
      <c r="M212" s="159" t="s">
        <v>555</v>
      </c>
      <c r="N212" s="165">
        <v>42647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66">
        <v>26</v>
      </c>
      <c r="B213" s="167">
        <v>42090</v>
      </c>
      <c r="C213" s="167"/>
      <c r="D213" s="175" t="s">
        <v>626</v>
      </c>
      <c r="E213" s="170" t="s">
        <v>585</v>
      </c>
      <c r="F213" s="170">
        <v>49.5</v>
      </c>
      <c r="G213" s="171"/>
      <c r="H213" s="171">
        <v>15.85</v>
      </c>
      <c r="I213" s="171">
        <v>67</v>
      </c>
      <c r="J213" s="172" t="s">
        <v>627</v>
      </c>
      <c r="K213" s="171">
        <f t="shared" si="205"/>
        <v>-33.65</v>
      </c>
      <c r="L213" s="176">
        <f t="shared" si="206"/>
        <v>-0.67979797979797973</v>
      </c>
      <c r="M213" s="170" t="s">
        <v>567</v>
      </c>
      <c r="N213" s="177">
        <v>43627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6">
        <v>27</v>
      </c>
      <c r="B214" s="157">
        <v>42093</v>
      </c>
      <c r="C214" s="157"/>
      <c r="D214" s="158" t="s">
        <v>628</v>
      </c>
      <c r="E214" s="159" t="s">
        <v>585</v>
      </c>
      <c r="F214" s="160">
        <v>183.5</v>
      </c>
      <c r="G214" s="159"/>
      <c r="H214" s="159">
        <v>219</v>
      </c>
      <c r="I214" s="161">
        <v>218</v>
      </c>
      <c r="J214" s="162" t="s">
        <v>629</v>
      </c>
      <c r="K214" s="163">
        <f t="shared" si="205"/>
        <v>35.5</v>
      </c>
      <c r="L214" s="164">
        <f t="shared" si="206"/>
        <v>0.19346049046321526</v>
      </c>
      <c r="M214" s="159" t="s">
        <v>555</v>
      </c>
      <c r="N214" s="165">
        <v>42103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56">
        <v>28</v>
      </c>
      <c r="B215" s="157">
        <v>42114</v>
      </c>
      <c r="C215" s="157"/>
      <c r="D215" s="158" t="s">
        <v>630</v>
      </c>
      <c r="E215" s="159" t="s">
        <v>585</v>
      </c>
      <c r="F215" s="160">
        <f>(227+237)/2</f>
        <v>232</v>
      </c>
      <c r="G215" s="159"/>
      <c r="H215" s="159">
        <v>298</v>
      </c>
      <c r="I215" s="161">
        <v>298</v>
      </c>
      <c r="J215" s="162" t="s">
        <v>587</v>
      </c>
      <c r="K215" s="163">
        <f t="shared" si="205"/>
        <v>66</v>
      </c>
      <c r="L215" s="164">
        <f t="shared" si="206"/>
        <v>0.28448275862068967</v>
      </c>
      <c r="M215" s="159" t="s">
        <v>555</v>
      </c>
      <c r="N215" s="165">
        <v>42823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6">
        <v>29</v>
      </c>
      <c r="B216" s="157">
        <v>42128</v>
      </c>
      <c r="C216" s="157"/>
      <c r="D216" s="158" t="s">
        <v>631</v>
      </c>
      <c r="E216" s="159" t="s">
        <v>557</v>
      </c>
      <c r="F216" s="160">
        <v>385</v>
      </c>
      <c r="G216" s="159"/>
      <c r="H216" s="159">
        <f>212.5+331</f>
        <v>543.5</v>
      </c>
      <c r="I216" s="161">
        <v>510</v>
      </c>
      <c r="J216" s="162" t="s">
        <v>632</v>
      </c>
      <c r="K216" s="163">
        <f t="shared" si="205"/>
        <v>158.5</v>
      </c>
      <c r="L216" s="164">
        <f t="shared" si="206"/>
        <v>0.41168831168831171</v>
      </c>
      <c r="M216" s="159" t="s">
        <v>555</v>
      </c>
      <c r="N216" s="165">
        <v>42235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56">
        <v>30</v>
      </c>
      <c r="B217" s="157">
        <v>42128</v>
      </c>
      <c r="C217" s="157"/>
      <c r="D217" s="158" t="s">
        <v>633</v>
      </c>
      <c r="E217" s="159" t="s">
        <v>557</v>
      </c>
      <c r="F217" s="160">
        <v>115.5</v>
      </c>
      <c r="G217" s="159"/>
      <c r="H217" s="159">
        <v>146</v>
      </c>
      <c r="I217" s="161">
        <v>142</v>
      </c>
      <c r="J217" s="162" t="s">
        <v>634</v>
      </c>
      <c r="K217" s="163">
        <f t="shared" si="205"/>
        <v>30.5</v>
      </c>
      <c r="L217" s="164">
        <f t="shared" si="206"/>
        <v>0.26406926406926406</v>
      </c>
      <c r="M217" s="159" t="s">
        <v>555</v>
      </c>
      <c r="N217" s="165">
        <v>42202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56">
        <v>31</v>
      </c>
      <c r="B218" s="157">
        <v>42151</v>
      </c>
      <c r="C218" s="157"/>
      <c r="D218" s="158" t="s">
        <v>635</v>
      </c>
      <c r="E218" s="159" t="s">
        <v>557</v>
      </c>
      <c r="F218" s="160">
        <v>237.5</v>
      </c>
      <c r="G218" s="159"/>
      <c r="H218" s="159">
        <v>279.5</v>
      </c>
      <c r="I218" s="161">
        <v>278</v>
      </c>
      <c r="J218" s="162" t="s">
        <v>587</v>
      </c>
      <c r="K218" s="163">
        <f t="shared" si="205"/>
        <v>42</v>
      </c>
      <c r="L218" s="164">
        <f t="shared" si="206"/>
        <v>0.17684210526315788</v>
      </c>
      <c r="M218" s="159" t="s">
        <v>555</v>
      </c>
      <c r="N218" s="165">
        <v>42222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6">
        <v>32</v>
      </c>
      <c r="B219" s="157">
        <v>42174</v>
      </c>
      <c r="C219" s="157"/>
      <c r="D219" s="158" t="s">
        <v>606</v>
      </c>
      <c r="E219" s="159" t="s">
        <v>585</v>
      </c>
      <c r="F219" s="160">
        <v>340</v>
      </c>
      <c r="G219" s="159"/>
      <c r="H219" s="159">
        <v>448</v>
      </c>
      <c r="I219" s="161">
        <v>448</v>
      </c>
      <c r="J219" s="162" t="s">
        <v>587</v>
      </c>
      <c r="K219" s="163">
        <f t="shared" si="205"/>
        <v>108</v>
      </c>
      <c r="L219" s="164">
        <f t="shared" si="206"/>
        <v>0.31764705882352939</v>
      </c>
      <c r="M219" s="159" t="s">
        <v>555</v>
      </c>
      <c r="N219" s="165">
        <v>43018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56">
        <v>33</v>
      </c>
      <c r="B220" s="157">
        <v>42191</v>
      </c>
      <c r="C220" s="157"/>
      <c r="D220" s="158" t="s">
        <v>636</v>
      </c>
      <c r="E220" s="159" t="s">
        <v>585</v>
      </c>
      <c r="F220" s="160">
        <v>390</v>
      </c>
      <c r="G220" s="159"/>
      <c r="H220" s="159">
        <v>460</v>
      </c>
      <c r="I220" s="161">
        <v>460</v>
      </c>
      <c r="J220" s="162" t="s">
        <v>587</v>
      </c>
      <c r="K220" s="163">
        <f t="shared" si="205"/>
        <v>70</v>
      </c>
      <c r="L220" s="164">
        <f t="shared" si="206"/>
        <v>0.17948717948717949</v>
      </c>
      <c r="M220" s="159" t="s">
        <v>555</v>
      </c>
      <c r="N220" s="165">
        <v>42478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66">
        <v>34</v>
      </c>
      <c r="B221" s="167">
        <v>42195</v>
      </c>
      <c r="C221" s="167"/>
      <c r="D221" s="168" t="s">
        <v>637</v>
      </c>
      <c r="E221" s="169" t="s">
        <v>585</v>
      </c>
      <c r="F221" s="170">
        <v>122.5</v>
      </c>
      <c r="G221" s="170"/>
      <c r="H221" s="171">
        <v>61</v>
      </c>
      <c r="I221" s="171">
        <v>172</v>
      </c>
      <c r="J221" s="172" t="s">
        <v>638</v>
      </c>
      <c r="K221" s="173">
        <f t="shared" si="205"/>
        <v>-61.5</v>
      </c>
      <c r="L221" s="174">
        <f t="shared" si="206"/>
        <v>-0.50204081632653064</v>
      </c>
      <c r="M221" s="170" t="s">
        <v>567</v>
      </c>
      <c r="N221" s="167">
        <v>43333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56">
        <v>35</v>
      </c>
      <c r="B222" s="157">
        <v>42219</v>
      </c>
      <c r="C222" s="157"/>
      <c r="D222" s="158" t="s">
        <v>639</v>
      </c>
      <c r="E222" s="159" t="s">
        <v>585</v>
      </c>
      <c r="F222" s="160">
        <v>297.5</v>
      </c>
      <c r="G222" s="159"/>
      <c r="H222" s="159">
        <v>350</v>
      </c>
      <c r="I222" s="161">
        <v>360</v>
      </c>
      <c r="J222" s="162" t="s">
        <v>640</v>
      </c>
      <c r="K222" s="163">
        <f t="shared" si="205"/>
        <v>52.5</v>
      </c>
      <c r="L222" s="164">
        <f t="shared" si="206"/>
        <v>0.17647058823529413</v>
      </c>
      <c r="M222" s="159" t="s">
        <v>555</v>
      </c>
      <c r="N222" s="165">
        <v>42232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56">
        <v>36</v>
      </c>
      <c r="B223" s="157">
        <v>42219</v>
      </c>
      <c r="C223" s="157"/>
      <c r="D223" s="158" t="s">
        <v>641</v>
      </c>
      <c r="E223" s="159" t="s">
        <v>585</v>
      </c>
      <c r="F223" s="160">
        <v>115.5</v>
      </c>
      <c r="G223" s="159"/>
      <c r="H223" s="159">
        <v>149</v>
      </c>
      <c r="I223" s="161">
        <v>140</v>
      </c>
      <c r="J223" s="162" t="s">
        <v>642</v>
      </c>
      <c r="K223" s="163">
        <f t="shared" si="205"/>
        <v>33.5</v>
      </c>
      <c r="L223" s="164">
        <f t="shared" si="206"/>
        <v>0.29004329004329005</v>
      </c>
      <c r="M223" s="159" t="s">
        <v>555</v>
      </c>
      <c r="N223" s="165">
        <v>42740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56">
        <v>37</v>
      </c>
      <c r="B224" s="157">
        <v>42251</v>
      </c>
      <c r="C224" s="157"/>
      <c r="D224" s="158" t="s">
        <v>635</v>
      </c>
      <c r="E224" s="159" t="s">
        <v>585</v>
      </c>
      <c r="F224" s="160">
        <v>226</v>
      </c>
      <c r="G224" s="159"/>
      <c r="H224" s="159">
        <v>292</v>
      </c>
      <c r="I224" s="161">
        <v>292</v>
      </c>
      <c r="J224" s="162" t="s">
        <v>643</v>
      </c>
      <c r="K224" s="163">
        <f t="shared" si="205"/>
        <v>66</v>
      </c>
      <c r="L224" s="164">
        <f t="shared" si="206"/>
        <v>0.29203539823008851</v>
      </c>
      <c r="M224" s="159" t="s">
        <v>555</v>
      </c>
      <c r="N224" s="165">
        <v>42286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56">
        <v>38</v>
      </c>
      <c r="B225" s="157">
        <v>42254</v>
      </c>
      <c r="C225" s="157"/>
      <c r="D225" s="158" t="s">
        <v>630</v>
      </c>
      <c r="E225" s="159" t="s">
        <v>585</v>
      </c>
      <c r="F225" s="160">
        <v>232.5</v>
      </c>
      <c r="G225" s="159"/>
      <c r="H225" s="159">
        <v>312.5</v>
      </c>
      <c r="I225" s="161">
        <v>310</v>
      </c>
      <c r="J225" s="162" t="s">
        <v>587</v>
      </c>
      <c r="K225" s="163">
        <f t="shared" si="205"/>
        <v>80</v>
      </c>
      <c r="L225" s="164">
        <f t="shared" si="206"/>
        <v>0.34408602150537637</v>
      </c>
      <c r="M225" s="159" t="s">
        <v>555</v>
      </c>
      <c r="N225" s="165">
        <v>42823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56">
        <v>39</v>
      </c>
      <c r="B226" s="157">
        <v>42268</v>
      </c>
      <c r="C226" s="157"/>
      <c r="D226" s="158" t="s">
        <v>644</v>
      </c>
      <c r="E226" s="159" t="s">
        <v>585</v>
      </c>
      <c r="F226" s="160">
        <v>196.5</v>
      </c>
      <c r="G226" s="159"/>
      <c r="H226" s="159">
        <v>238</v>
      </c>
      <c r="I226" s="161">
        <v>238</v>
      </c>
      <c r="J226" s="162" t="s">
        <v>643</v>
      </c>
      <c r="K226" s="163">
        <f t="shared" si="205"/>
        <v>41.5</v>
      </c>
      <c r="L226" s="164">
        <f t="shared" si="206"/>
        <v>0.21119592875318066</v>
      </c>
      <c r="M226" s="159" t="s">
        <v>555</v>
      </c>
      <c r="N226" s="165">
        <v>42291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56">
        <v>40</v>
      </c>
      <c r="B227" s="157">
        <v>42271</v>
      </c>
      <c r="C227" s="157"/>
      <c r="D227" s="158" t="s">
        <v>584</v>
      </c>
      <c r="E227" s="159" t="s">
        <v>585</v>
      </c>
      <c r="F227" s="160">
        <v>65</v>
      </c>
      <c r="G227" s="159"/>
      <c r="H227" s="159">
        <v>82</v>
      </c>
      <c r="I227" s="161">
        <v>82</v>
      </c>
      <c r="J227" s="162" t="s">
        <v>643</v>
      </c>
      <c r="K227" s="163">
        <f t="shared" si="205"/>
        <v>17</v>
      </c>
      <c r="L227" s="164">
        <f t="shared" si="206"/>
        <v>0.26153846153846155</v>
      </c>
      <c r="M227" s="159" t="s">
        <v>555</v>
      </c>
      <c r="N227" s="165">
        <v>42578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56">
        <v>41</v>
      </c>
      <c r="B228" s="157">
        <v>42291</v>
      </c>
      <c r="C228" s="157"/>
      <c r="D228" s="158" t="s">
        <v>645</v>
      </c>
      <c r="E228" s="159" t="s">
        <v>585</v>
      </c>
      <c r="F228" s="160">
        <v>144</v>
      </c>
      <c r="G228" s="159"/>
      <c r="H228" s="159">
        <v>182.5</v>
      </c>
      <c r="I228" s="161">
        <v>181</v>
      </c>
      <c r="J228" s="162" t="s">
        <v>643</v>
      </c>
      <c r="K228" s="163">
        <f t="shared" si="205"/>
        <v>38.5</v>
      </c>
      <c r="L228" s="164">
        <f t="shared" si="206"/>
        <v>0.2673611111111111</v>
      </c>
      <c r="M228" s="159" t="s">
        <v>555</v>
      </c>
      <c r="N228" s="165">
        <v>42817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56">
        <v>42</v>
      </c>
      <c r="B229" s="157">
        <v>42291</v>
      </c>
      <c r="C229" s="157"/>
      <c r="D229" s="158" t="s">
        <v>646</v>
      </c>
      <c r="E229" s="159" t="s">
        <v>585</v>
      </c>
      <c r="F229" s="160">
        <v>264</v>
      </c>
      <c r="G229" s="159"/>
      <c r="H229" s="159">
        <v>311</v>
      </c>
      <c r="I229" s="161">
        <v>311</v>
      </c>
      <c r="J229" s="162" t="s">
        <v>643</v>
      </c>
      <c r="K229" s="163">
        <f t="shared" si="205"/>
        <v>47</v>
      </c>
      <c r="L229" s="164">
        <f t="shared" si="206"/>
        <v>0.17803030303030304</v>
      </c>
      <c r="M229" s="159" t="s">
        <v>555</v>
      </c>
      <c r="N229" s="165">
        <v>42604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56">
        <v>43</v>
      </c>
      <c r="B230" s="157">
        <v>42318</v>
      </c>
      <c r="C230" s="157"/>
      <c r="D230" s="158" t="s">
        <v>647</v>
      </c>
      <c r="E230" s="159" t="s">
        <v>557</v>
      </c>
      <c r="F230" s="160">
        <v>549.5</v>
      </c>
      <c r="G230" s="159"/>
      <c r="H230" s="159">
        <v>630</v>
      </c>
      <c r="I230" s="161">
        <v>630</v>
      </c>
      <c r="J230" s="162" t="s">
        <v>643</v>
      </c>
      <c r="K230" s="163">
        <f t="shared" si="205"/>
        <v>80.5</v>
      </c>
      <c r="L230" s="164">
        <f t="shared" si="206"/>
        <v>0.1464968152866242</v>
      </c>
      <c r="M230" s="159" t="s">
        <v>555</v>
      </c>
      <c r="N230" s="165">
        <v>42419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56">
        <v>44</v>
      </c>
      <c r="B231" s="157">
        <v>42342</v>
      </c>
      <c r="C231" s="157"/>
      <c r="D231" s="158" t="s">
        <v>648</v>
      </c>
      <c r="E231" s="159" t="s">
        <v>585</v>
      </c>
      <c r="F231" s="160">
        <v>1027.5</v>
      </c>
      <c r="G231" s="159"/>
      <c r="H231" s="159">
        <v>1315</v>
      </c>
      <c r="I231" s="161">
        <v>1250</v>
      </c>
      <c r="J231" s="162" t="s">
        <v>643</v>
      </c>
      <c r="K231" s="163">
        <f t="shared" si="205"/>
        <v>287.5</v>
      </c>
      <c r="L231" s="164">
        <f t="shared" si="206"/>
        <v>0.27980535279805352</v>
      </c>
      <c r="M231" s="159" t="s">
        <v>555</v>
      </c>
      <c r="N231" s="165">
        <v>43244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56">
        <v>45</v>
      </c>
      <c r="B232" s="157">
        <v>42367</v>
      </c>
      <c r="C232" s="157"/>
      <c r="D232" s="158" t="s">
        <v>649</v>
      </c>
      <c r="E232" s="159" t="s">
        <v>585</v>
      </c>
      <c r="F232" s="160">
        <v>465</v>
      </c>
      <c r="G232" s="159"/>
      <c r="H232" s="159">
        <v>540</v>
      </c>
      <c r="I232" s="161">
        <v>540</v>
      </c>
      <c r="J232" s="162" t="s">
        <v>643</v>
      </c>
      <c r="K232" s="163">
        <f t="shared" si="205"/>
        <v>75</v>
      </c>
      <c r="L232" s="164">
        <f t="shared" si="206"/>
        <v>0.16129032258064516</v>
      </c>
      <c r="M232" s="159" t="s">
        <v>555</v>
      </c>
      <c r="N232" s="165">
        <v>42530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56">
        <v>46</v>
      </c>
      <c r="B233" s="157">
        <v>42380</v>
      </c>
      <c r="C233" s="157"/>
      <c r="D233" s="158" t="s">
        <v>371</v>
      </c>
      <c r="E233" s="159" t="s">
        <v>557</v>
      </c>
      <c r="F233" s="160">
        <v>81</v>
      </c>
      <c r="G233" s="159"/>
      <c r="H233" s="159">
        <v>110</v>
      </c>
      <c r="I233" s="161">
        <v>110</v>
      </c>
      <c r="J233" s="162" t="s">
        <v>643</v>
      </c>
      <c r="K233" s="163">
        <f t="shared" si="205"/>
        <v>29</v>
      </c>
      <c r="L233" s="164">
        <f t="shared" si="206"/>
        <v>0.35802469135802467</v>
      </c>
      <c r="M233" s="159" t="s">
        <v>555</v>
      </c>
      <c r="N233" s="165">
        <v>42745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56">
        <v>47</v>
      </c>
      <c r="B234" s="157">
        <v>42382</v>
      </c>
      <c r="C234" s="157"/>
      <c r="D234" s="158" t="s">
        <v>650</v>
      </c>
      <c r="E234" s="159" t="s">
        <v>557</v>
      </c>
      <c r="F234" s="160">
        <v>417.5</v>
      </c>
      <c r="G234" s="159"/>
      <c r="H234" s="159">
        <v>547</v>
      </c>
      <c r="I234" s="161">
        <v>535</v>
      </c>
      <c r="J234" s="162" t="s">
        <v>643</v>
      </c>
      <c r="K234" s="163">
        <f t="shared" si="205"/>
        <v>129.5</v>
      </c>
      <c r="L234" s="164">
        <f t="shared" si="206"/>
        <v>0.31017964071856285</v>
      </c>
      <c r="M234" s="159" t="s">
        <v>555</v>
      </c>
      <c r="N234" s="165">
        <v>42578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56">
        <v>48</v>
      </c>
      <c r="B235" s="157">
        <v>42408</v>
      </c>
      <c r="C235" s="157"/>
      <c r="D235" s="158" t="s">
        <v>651</v>
      </c>
      <c r="E235" s="159" t="s">
        <v>585</v>
      </c>
      <c r="F235" s="160">
        <v>650</v>
      </c>
      <c r="G235" s="159"/>
      <c r="H235" s="159">
        <v>800</v>
      </c>
      <c r="I235" s="161">
        <v>800</v>
      </c>
      <c r="J235" s="162" t="s">
        <v>643</v>
      </c>
      <c r="K235" s="163">
        <f t="shared" si="205"/>
        <v>150</v>
      </c>
      <c r="L235" s="164">
        <f t="shared" si="206"/>
        <v>0.23076923076923078</v>
      </c>
      <c r="M235" s="159" t="s">
        <v>555</v>
      </c>
      <c r="N235" s="165">
        <v>43154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56">
        <v>49</v>
      </c>
      <c r="B236" s="157">
        <v>42433</v>
      </c>
      <c r="C236" s="157"/>
      <c r="D236" s="158" t="s">
        <v>209</v>
      </c>
      <c r="E236" s="159" t="s">
        <v>585</v>
      </c>
      <c r="F236" s="160">
        <v>437.5</v>
      </c>
      <c r="G236" s="159"/>
      <c r="H236" s="159">
        <v>504.5</v>
      </c>
      <c r="I236" s="161">
        <v>522</v>
      </c>
      <c r="J236" s="162" t="s">
        <v>652</v>
      </c>
      <c r="K236" s="163">
        <f t="shared" si="205"/>
        <v>67</v>
      </c>
      <c r="L236" s="164">
        <f t="shared" si="206"/>
        <v>0.15314285714285714</v>
      </c>
      <c r="M236" s="159" t="s">
        <v>555</v>
      </c>
      <c r="N236" s="165">
        <v>42480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56">
        <v>50</v>
      </c>
      <c r="B237" s="157">
        <v>42438</v>
      </c>
      <c r="C237" s="157"/>
      <c r="D237" s="158" t="s">
        <v>653</v>
      </c>
      <c r="E237" s="159" t="s">
        <v>585</v>
      </c>
      <c r="F237" s="160">
        <v>189.5</v>
      </c>
      <c r="G237" s="159"/>
      <c r="H237" s="159">
        <v>218</v>
      </c>
      <c r="I237" s="161">
        <v>218</v>
      </c>
      <c r="J237" s="162" t="s">
        <v>643</v>
      </c>
      <c r="K237" s="163">
        <f t="shared" si="205"/>
        <v>28.5</v>
      </c>
      <c r="L237" s="164">
        <f t="shared" si="206"/>
        <v>0.15039577836411611</v>
      </c>
      <c r="M237" s="159" t="s">
        <v>555</v>
      </c>
      <c r="N237" s="165">
        <v>43034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66">
        <v>51</v>
      </c>
      <c r="B238" s="167">
        <v>42471</v>
      </c>
      <c r="C238" s="167"/>
      <c r="D238" s="175" t="s">
        <v>654</v>
      </c>
      <c r="E238" s="170" t="s">
        <v>585</v>
      </c>
      <c r="F238" s="170">
        <v>36.5</v>
      </c>
      <c r="G238" s="171"/>
      <c r="H238" s="171">
        <v>15.85</v>
      </c>
      <c r="I238" s="171">
        <v>60</v>
      </c>
      <c r="J238" s="172" t="s">
        <v>655</v>
      </c>
      <c r="K238" s="173">
        <f t="shared" si="205"/>
        <v>-20.65</v>
      </c>
      <c r="L238" s="174">
        <f t="shared" si="206"/>
        <v>-0.5657534246575342</v>
      </c>
      <c r="M238" s="170" t="s">
        <v>567</v>
      </c>
      <c r="N238" s="178">
        <v>43627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56">
        <v>52</v>
      </c>
      <c r="B239" s="157">
        <v>42472</v>
      </c>
      <c r="C239" s="157"/>
      <c r="D239" s="158" t="s">
        <v>656</v>
      </c>
      <c r="E239" s="159" t="s">
        <v>585</v>
      </c>
      <c r="F239" s="160">
        <v>93</v>
      </c>
      <c r="G239" s="159"/>
      <c r="H239" s="159">
        <v>149</v>
      </c>
      <c r="I239" s="161">
        <v>140</v>
      </c>
      <c r="J239" s="162" t="s">
        <v>657</v>
      </c>
      <c r="K239" s="163">
        <f t="shared" si="205"/>
        <v>56</v>
      </c>
      <c r="L239" s="164">
        <f t="shared" si="206"/>
        <v>0.60215053763440862</v>
      </c>
      <c r="M239" s="159" t="s">
        <v>555</v>
      </c>
      <c r="N239" s="165">
        <v>42740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56">
        <v>53</v>
      </c>
      <c r="B240" s="157">
        <v>42472</v>
      </c>
      <c r="C240" s="157"/>
      <c r="D240" s="158" t="s">
        <v>658</v>
      </c>
      <c r="E240" s="159" t="s">
        <v>585</v>
      </c>
      <c r="F240" s="160">
        <v>130</v>
      </c>
      <c r="G240" s="159"/>
      <c r="H240" s="159">
        <v>150</v>
      </c>
      <c r="I240" s="161" t="s">
        <v>659</v>
      </c>
      <c r="J240" s="162" t="s">
        <v>643</v>
      </c>
      <c r="K240" s="163">
        <f t="shared" si="205"/>
        <v>20</v>
      </c>
      <c r="L240" s="164">
        <f t="shared" si="206"/>
        <v>0.15384615384615385</v>
      </c>
      <c r="M240" s="159" t="s">
        <v>555</v>
      </c>
      <c r="N240" s="165">
        <v>42564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56">
        <v>54</v>
      </c>
      <c r="B241" s="157">
        <v>42473</v>
      </c>
      <c r="C241" s="157"/>
      <c r="D241" s="158" t="s">
        <v>660</v>
      </c>
      <c r="E241" s="159" t="s">
        <v>585</v>
      </c>
      <c r="F241" s="160">
        <v>196</v>
      </c>
      <c r="G241" s="159"/>
      <c r="H241" s="159">
        <v>299</v>
      </c>
      <c r="I241" s="161">
        <v>299</v>
      </c>
      <c r="J241" s="162" t="s">
        <v>643</v>
      </c>
      <c r="K241" s="163">
        <v>103</v>
      </c>
      <c r="L241" s="164">
        <v>0.52551020408163296</v>
      </c>
      <c r="M241" s="159" t="s">
        <v>555</v>
      </c>
      <c r="N241" s="165">
        <v>42620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56">
        <v>55</v>
      </c>
      <c r="B242" s="157">
        <v>42473</v>
      </c>
      <c r="C242" s="157"/>
      <c r="D242" s="158" t="s">
        <v>661</v>
      </c>
      <c r="E242" s="159" t="s">
        <v>585</v>
      </c>
      <c r="F242" s="160">
        <v>88</v>
      </c>
      <c r="G242" s="159"/>
      <c r="H242" s="159">
        <v>103</v>
      </c>
      <c r="I242" s="161">
        <v>103</v>
      </c>
      <c r="J242" s="162" t="s">
        <v>643</v>
      </c>
      <c r="K242" s="163">
        <v>15</v>
      </c>
      <c r="L242" s="164">
        <v>0.170454545454545</v>
      </c>
      <c r="M242" s="159" t="s">
        <v>555</v>
      </c>
      <c r="N242" s="165">
        <v>42530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56">
        <v>56</v>
      </c>
      <c r="B243" s="157">
        <v>42492</v>
      </c>
      <c r="C243" s="157"/>
      <c r="D243" s="158" t="s">
        <v>662</v>
      </c>
      <c r="E243" s="159" t="s">
        <v>585</v>
      </c>
      <c r="F243" s="160">
        <v>127.5</v>
      </c>
      <c r="G243" s="159"/>
      <c r="H243" s="159">
        <v>148</v>
      </c>
      <c r="I243" s="161" t="s">
        <v>663</v>
      </c>
      <c r="J243" s="162" t="s">
        <v>643</v>
      </c>
      <c r="K243" s="163">
        <f>H243-F243</f>
        <v>20.5</v>
      </c>
      <c r="L243" s="164">
        <f>K243/F243</f>
        <v>0.16078431372549021</v>
      </c>
      <c r="M243" s="159" t="s">
        <v>555</v>
      </c>
      <c r="N243" s="165">
        <v>42564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56">
        <v>57</v>
      </c>
      <c r="B244" s="157">
        <v>42493</v>
      </c>
      <c r="C244" s="157"/>
      <c r="D244" s="158" t="s">
        <v>664</v>
      </c>
      <c r="E244" s="159" t="s">
        <v>585</v>
      </c>
      <c r="F244" s="160">
        <v>675</v>
      </c>
      <c r="G244" s="159"/>
      <c r="H244" s="159">
        <v>815</v>
      </c>
      <c r="I244" s="161" t="s">
        <v>665</v>
      </c>
      <c r="J244" s="162" t="s">
        <v>643</v>
      </c>
      <c r="K244" s="163">
        <f>H244-F244</f>
        <v>140</v>
      </c>
      <c r="L244" s="164">
        <f>K244/F244</f>
        <v>0.2074074074074074</v>
      </c>
      <c r="M244" s="159" t="s">
        <v>555</v>
      </c>
      <c r="N244" s="165">
        <v>43154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66">
        <v>58</v>
      </c>
      <c r="B245" s="167">
        <v>42522</v>
      </c>
      <c r="C245" s="167"/>
      <c r="D245" s="168" t="s">
        <v>666</v>
      </c>
      <c r="E245" s="169" t="s">
        <v>585</v>
      </c>
      <c r="F245" s="170">
        <v>500</v>
      </c>
      <c r="G245" s="170"/>
      <c r="H245" s="171">
        <v>232.5</v>
      </c>
      <c r="I245" s="171" t="s">
        <v>667</v>
      </c>
      <c r="J245" s="172" t="s">
        <v>668</v>
      </c>
      <c r="K245" s="173">
        <f>H245-F245</f>
        <v>-267.5</v>
      </c>
      <c r="L245" s="174">
        <f>K245/F245</f>
        <v>-0.53500000000000003</v>
      </c>
      <c r="M245" s="170" t="s">
        <v>567</v>
      </c>
      <c r="N245" s="167">
        <v>43735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56">
        <v>59</v>
      </c>
      <c r="B246" s="157">
        <v>42527</v>
      </c>
      <c r="C246" s="157"/>
      <c r="D246" s="158" t="s">
        <v>510</v>
      </c>
      <c r="E246" s="159" t="s">
        <v>585</v>
      </c>
      <c r="F246" s="160">
        <v>110</v>
      </c>
      <c r="G246" s="159"/>
      <c r="H246" s="159">
        <v>126.5</v>
      </c>
      <c r="I246" s="161">
        <v>125</v>
      </c>
      <c r="J246" s="162" t="s">
        <v>594</v>
      </c>
      <c r="K246" s="163">
        <f>H246-F246</f>
        <v>16.5</v>
      </c>
      <c r="L246" s="164">
        <f>K246/F246</f>
        <v>0.15</v>
      </c>
      <c r="M246" s="159" t="s">
        <v>555</v>
      </c>
      <c r="N246" s="165">
        <v>42552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56">
        <v>60</v>
      </c>
      <c r="B247" s="157">
        <v>42538</v>
      </c>
      <c r="C247" s="157"/>
      <c r="D247" s="158" t="s">
        <v>669</v>
      </c>
      <c r="E247" s="159" t="s">
        <v>585</v>
      </c>
      <c r="F247" s="160">
        <v>44</v>
      </c>
      <c r="G247" s="159"/>
      <c r="H247" s="159">
        <v>69.5</v>
      </c>
      <c r="I247" s="161">
        <v>69.5</v>
      </c>
      <c r="J247" s="162" t="s">
        <v>670</v>
      </c>
      <c r="K247" s="163">
        <f>H247-F247</f>
        <v>25.5</v>
      </c>
      <c r="L247" s="164">
        <f>K247/F247</f>
        <v>0.57954545454545459</v>
      </c>
      <c r="M247" s="159" t="s">
        <v>555</v>
      </c>
      <c r="N247" s="165">
        <v>42977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56">
        <v>61</v>
      </c>
      <c r="B248" s="157">
        <v>42549</v>
      </c>
      <c r="C248" s="157"/>
      <c r="D248" s="158" t="s">
        <v>671</v>
      </c>
      <c r="E248" s="159" t="s">
        <v>585</v>
      </c>
      <c r="F248" s="160">
        <v>262.5</v>
      </c>
      <c r="G248" s="159"/>
      <c r="H248" s="159">
        <v>340</v>
      </c>
      <c r="I248" s="161">
        <v>333</v>
      </c>
      <c r="J248" s="162" t="s">
        <v>672</v>
      </c>
      <c r="K248" s="163">
        <v>77.5</v>
      </c>
      <c r="L248" s="164">
        <v>0.29523809523809502</v>
      </c>
      <c r="M248" s="159" t="s">
        <v>555</v>
      </c>
      <c r="N248" s="165">
        <v>43017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56">
        <v>62</v>
      </c>
      <c r="B249" s="157">
        <v>42549</v>
      </c>
      <c r="C249" s="157"/>
      <c r="D249" s="158" t="s">
        <v>673</v>
      </c>
      <c r="E249" s="159" t="s">
        <v>585</v>
      </c>
      <c r="F249" s="160">
        <v>840</v>
      </c>
      <c r="G249" s="159"/>
      <c r="H249" s="159">
        <v>1230</v>
      </c>
      <c r="I249" s="161">
        <v>1230</v>
      </c>
      <c r="J249" s="162" t="s">
        <v>643</v>
      </c>
      <c r="K249" s="163">
        <v>390</v>
      </c>
      <c r="L249" s="164">
        <v>0.46428571428571402</v>
      </c>
      <c r="M249" s="159" t="s">
        <v>555</v>
      </c>
      <c r="N249" s="165">
        <v>42649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79">
        <v>63</v>
      </c>
      <c r="B250" s="180">
        <v>42556</v>
      </c>
      <c r="C250" s="180"/>
      <c r="D250" s="181" t="s">
        <v>674</v>
      </c>
      <c r="E250" s="182" t="s">
        <v>585</v>
      </c>
      <c r="F250" s="182">
        <v>395</v>
      </c>
      <c r="G250" s="183"/>
      <c r="H250" s="183">
        <f>(468.5+342.5)/2</f>
        <v>405.5</v>
      </c>
      <c r="I250" s="183">
        <v>510</v>
      </c>
      <c r="J250" s="184" t="s">
        <v>675</v>
      </c>
      <c r="K250" s="185">
        <f t="shared" ref="K250:K256" si="207">H250-F250</f>
        <v>10.5</v>
      </c>
      <c r="L250" s="186">
        <f t="shared" ref="L250:L256" si="208">K250/F250</f>
        <v>2.6582278481012658E-2</v>
      </c>
      <c r="M250" s="182" t="s">
        <v>676</v>
      </c>
      <c r="N250" s="180">
        <v>43606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66">
        <v>64</v>
      </c>
      <c r="B251" s="167">
        <v>42584</v>
      </c>
      <c r="C251" s="167"/>
      <c r="D251" s="168" t="s">
        <v>677</v>
      </c>
      <c r="E251" s="169" t="s">
        <v>557</v>
      </c>
      <c r="F251" s="170">
        <f>169.5-12.8</f>
        <v>156.69999999999999</v>
      </c>
      <c r="G251" s="170"/>
      <c r="H251" s="171">
        <v>77</v>
      </c>
      <c r="I251" s="171" t="s">
        <v>678</v>
      </c>
      <c r="J251" s="172" t="s">
        <v>679</v>
      </c>
      <c r="K251" s="173">
        <f t="shared" si="207"/>
        <v>-79.699999999999989</v>
      </c>
      <c r="L251" s="174">
        <f t="shared" si="208"/>
        <v>-0.50861518825781749</v>
      </c>
      <c r="M251" s="170" t="s">
        <v>567</v>
      </c>
      <c r="N251" s="167">
        <v>43522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66">
        <v>65</v>
      </c>
      <c r="B252" s="167">
        <v>42586</v>
      </c>
      <c r="C252" s="167"/>
      <c r="D252" s="168" t="s">
        <v>680</v>
      </c>
      <c r="E252" s="169" t="s">
        <v>585</v>
      </c>
      <c r="F252" s="170">
        <v>400</v>
      </c>
      <c r="G252" s="170"/>
      <c r="H252" s="171">
        <v>305</v>
      </c>
      <c r="I252" s="171">
        <v>475</v>
      </c>
      <c r="J252" s="172" t="s">
        <v>681</v>
      </c>
      <c r="K252" s="173">
        <f t="shared" si="207"/>
        <v>-95</v>
      </c>
      <c r="L252" s="174">
        <f t="shared" si="208"/>
        <v>-0.23749999999999999</v>
      </c>
      <c r="M252" s="170" t="s">
        <v>567</v>
      </c>
      <c r="N252" s="167">
        <v>43606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56">
        <v>66</v>
      </c>
      <c r="B253" s="157">
        <v>42593</v>
      </c>
      <c r="C253" s="157"/>
      <c r="D253" s="158" t="s">
        <v>682</v>
      </c>
      <c r="E253" s="159" t="s">
        <v>585</v>
      </c>
      <c r="F253" s="160">
        <v>86.5</v>
      </c>
      <c r="G253" s="159"/>
      <c r="H253" s="159">
        <v>130</v>
      </c>
      <c r="I253" s="161">
        <v>130</v>
      </c>
      <c r="J253" s="162" t="s">
        <v>683</v>
      </c>
      <c r="K253" s="163">
        <f t="shared" si="207"/>
        <v>43.5</v>
      </c>
      <c r="L253" s="164">
        <f t="shared" si="208"/>
        <v>0.50289017341040465</v>
      </c>
      <c r="M253" s="159" t="s">
        <v>555</v>
      </c>
      <c r="N253" s="165">
        <v>43091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66">
        <v>67</v>
      </c>
      <c r="B254" s="167">
        <v>42600</v>
      </c>
      <c r="C254" s="167"/>
      <c r="D254" s="168" t="s">
        <v>109</v>
      </c>
      <c r="E254" s="169" t="s">
        <v>585</v>
      </c>
      <c r="F254" s="170">
        <v>133.5</v>
      </c>
      <c r="G254" s="170"/>
      <c r="H254" s="171">
        <v>126.5</v>
      </c>
      <c r="I254" s="171">
        <v>178</v>
      </c>
      <c r="J254" s="172" t="s">
        <v>684</v>
      </c>
      <c r="K254" s="173">
        <f t="shared" si="207"/>
        <v>-7</v>
      </c>
      <c r="L254" s="174">
        <f t="shared" si="208"/>
        <v>-5.2434456928838954E-2</v>
      </c>
      <c r="M254" s="170" t="s">
        <v>567</v>
      </c>
      <c r="N254" s="167">
        <v>42615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56">
        <v>68</v>
      </c>
      <c r="B255" s="157">
        <v>42613</v>
      </c>
      <c r="C255" s="157"/>
      <c r="D255" s="158" t="s">
        <v>685</v>
      </c>
      <c r="E255" s="159" t="s">
        <v>585</v>
      </c>
      <c r="F255" s="160">
        <v>560</v>
      </c>
      <c r="G255" s="159"/>
      <c r="H255" s="159">
        <v>725</v>
      </c>
      <c r="I255" s="161">
        <v>725</v>
      </c>
      <c r="J255" s="162" t="s">
        <v>587</v>
      </c>
      <c r="K255" s="163">
        <f t="shared" si="207"/>
        <v>165</v>
      </c>
      <c r="L255" s="164">
        <f t="shared" si="208"/>
        <v>0.29464285714285715</v>
      </c>
      <c r="M255" s="159" t="s">
        <v>555</v>
      </c>
      <c r="N255" s="165">
        <v>42456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56">
        <v>69</v>
      </c>
      <c r="B256" s="157">
        <v>42614</v>
      </c>
      <c r="C256" s="157"/>
      <c r="D256" s="158" t="s">
        <v>686</v>
      </c>
      <c r="E256" s="159" t="s">
        <v>585</v>
      </c>
      <c r="F256" s="160">
        <v>160.5</v>
      </c>
      <c r="G256" s="159"/>
      <c r="H256" s="159">
        <v>210</v>
      </c>
      <c r="I256" s="161">
        <v>210</v>
      </c>
      <c r="J256" s="162" t="s">
        <v>587</v>
      </c>
      <c r="K256" s="163">
        <f t="shared" si="207"/>
        <v>49.5</v>
      </c>
      <c r="L256" s="164">
        <f t="shared" si="208"/>
        <v>0.30841121495327101</v>
      </c>
      <c r="M256" s="159" t="s">
        <v>555</v>
      </c>
      <c r="N256" s="165">
        <v>42871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56">
        <v>70</v>
      </c>
      <c r="B257" s="157">
        <v>42646</v>
      </c>
      <c r="C257" s="157"/>
      <c r="D257" s="158" t="s">
        <v>385</v>
      </c>
      <c r="E257" s="159" t="s">
        <v>585</v>
      </c>
      <c r="F257" s="160">
        <v>430</v>
      </c>
      <c r="G257" s="159"/>
      <c r="H257" s="159">
        <v>596</v>
      </c>
      <c r="I257" s="161">
        <v>575</v>
      </c>
      <c r="J257" s="162" t="s">
        <v>687</v>
      </c>
      <c r="K257" s="163">
        <v>166</v>
      </c>
      <c r="L257" s="164">
        <v>0.38604651162790699</v>
      </c>
      <c r="M257" s="159" t="s">
        <v>555</v>
      </c>
      <c r="N257" s="165">
        <v>42769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56">
        <v>71</v>
      </c>
      <c r="B258" s="157">
        <v>42657</v>
      </c>
      <c r="C258" s="157"/>
      <c r="D258" s="158" t="s">
        <v>688</v>
      </c>
      <c r="E258" s="159" t="s">
        <v>585</v>
      </c>
      <c r="F258" s="160">
        <v>280</v>
      </c>
      <c r="G258" s="159"/>
      <c r="H258" s="159">
        <v>345</v>
      </c>
      <c r="I258" s="161">
        <v>345</v>
      </c>
      <c r="J258" s="162" t="s">
        <v>587</v>
      </c>
      <c r="K258" s="163">
        <f t="shared" ref="K258:K263" si="209">H258-F258</f>
        <v>65</v>
      </c>
      <c r="L258" s="164">
        <f>K258/F258</f>
        <v>0.23214285714285715</v>
      </c>
      <c r="M258" s="159" t="s">
        <v>555</v>
      </c>
      <c r="N258" s="165">
        <v>42814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56">
        <v>72</v>
      </c>
      <c r="B259" s="157">
        <v>42657</v>
      </c>
      <c r="C259" s="157"/>
      <c r="D259" s="158" t="s">
        <v>689</v>
      </c>
      <c r="E259" s="159" t="s">
        <v>585</v>
      </c>
      <c r="F259" s="160">
        <v>245</v>
      </c>
      <c r="G259" s="159"/>
      <c r="H259" s="159">
        <v>325.5</v>
      </c>
      <c r="I259" s="161">
        <v>330</v>
      </c>
      <c r="J259" s="162" t="s">
        <v>690</v>
      </c>
      <c r="K259" s="163">
        <f t="shared" si="209"/>
        <v>80.5</v>
      </c>
      <c r="L259" s="164">
        <f>K259/F259</f>
        <v>0.32857142857142857</v>
      </c>
      <c r="M259" s="159" t="s">
        <v>555</v>
      </c>
      <c r="N259" s="165">
        <v>42769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56">
        <v>73</v>
      </c>
      <c r="B260" s="157">
        <v>42660</v>
      </c>
      <c r="C260" s="157"/>
      <c r="D260" s="158" t="s">
        <v>338</v>
      </c>
      <c r="E260" s="159" t="s">
        <v>585</v>
      </c>
      <c r="F260" s="160">
        <v>125</v>
      </c>
      <c r="G260" s="159"/>
      <c r="H260" s="159">
        <v>160</v>
      </c>
      <c r="I260" s="161">
        <v>160</v>
      </c>
      <c r="J260" s="162" t="s">
        <v>643</v>
      </c>
      <c r="K260" s="163">
        <f t="shared" si="209"/>
        <v>35</v>
      </c>
      <c r="L260" s="164">
        <v>0.28000000000000003</v>
      </c>
      <c r="M260" s="159" t="s">
        <v>555</v>
      </c>
      <c r="N260" s="165">
        <v>42803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56">
        <v>74</v>
      </c>
      <c r="B261" s="157">
        <v>42660</v>
      </c>
      <c r="C261" s="157"/>
      <c r="D261" s="158" t="s">
        <v>444</v>
      </c>
      <c r="E261" s="159" t="s">
        <v>585</v>
      </c>
      <c r="F261" s="160">
        <v>114</v>
      </c>
      <c r="G261" s="159"/>
      <c r="H261" s="159">
        <v>145</v>
      </c>
      <c r="I261" s="161">
        <v>145</v>
      </c>
      <c r="J261" s="162" t="s">
        <v>643</v>
      </c>
      <c r="K261" s="163">
        <f t="shared" si="209"/>
        <v>31</v>
      </c>
      <c r="L261" s="164">
        <f>K261/F261</f>
        <v>0.27192982456140352</v>
      </c>
      <c r="M261" s="159" t="s">
        <v>555</v>
      </c>
      <c r="N261" s="165">
        <v>42859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56">
        <v>75</v>
      </c>
      <c r="B262" s="157">
        <v>42660</v>
      </c>
      <c r="C262" s="157"/>
      <c r="D262" s="158" t="s">
        <v>691</v>
      </c>
      <c r="E262" s="159" t="s">
        <v>585</v>
      </c>
      <c r="F262" s="160">
        <v>212</v>
      </c>
      <c r="G262" s="159"/>
      <c r="H262" s="159">
        <v>280</v>
      </c>
      <c r="I262" s="161">
        <v>276</v>
      </c>
      <c r="J262" s="162" t="s">
        <v>692</v>
      </c>
      <c r="K262" s="163">
        <f t="shared" si="209"/>
        <v>68</v>
      </c>
      <c r="L262" s="164">
        <f>K262/F262</f>
        <v>0.32075471698113206</v>
      </c>
      <c r="M262" s="159" t="s">
        <v>555</v>
      </c>
      <c r="N262" s="165">
        <v>42858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56">
        <v>76</v>
      </c>
      <c r="B263" s="157">
        <v>42678</v>
      </c>
      <c r="C263" s="157"/>
      <c r="D263" s="158" t="s">
        <v>434</v>
      </c>
      <c r="E263" s="159" t="s">
        <v>585</v>
      </c>
      <c r="F263" s="160">
        <v>155</v>
      </c>
      <c r="G263" s="159"/>
      <c r="H263" s="159">
        <v>210</v>
      </c>
      <c r="I263" s="161">
        <v>210</v>
      </c>
      <c r="J263" s="162" t="s">
        <v>693</v>
      </c>
      <c r="K263" s="163">
        <f t="shared" si="209"/>
        <v>55</v>
      </c>
      <c r="L263" s="164">
        <f>K263/F263</f>
        <v>0.35483870967741937</v>
      </c>
      <c r="M263" s="159" t="s">
        <v>555</v>
      </c>
      <c r="N263" s="165">
        <v>42944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66">
        <v>77</v>
      </c>
      <c r="B264" s="167">
        <v>42710</v>
      </c>
      <c r="C264" s="167"/>
      <c r="D264" s="168" t="s">
        <v>694</v>
      </c>
      <c r="E264" s="169" t="s">
        <v>585</v>
      </c>
      <c r="F264" s="170">
        <v>150.5</v>
      </c>
      <c r="G264" s="170"/>
      <c r="H264" s="171">
        <v>72.5</v>
      </c>
      <c r="I264" s="171">
        <v>174</v>
      </c>
      <c r="J264" s="172" t="s">
        <v>695</v>
      </c>
      <c r="K264" s="173">
        <v>-78</v>
      </c>
      <c r="L264" s="174">
        <v>-0.51827242524916906</v>
      </c>
      <c r="M264" s="170" t="s">
        <v>567</v>
      </c>
      <c r="N264" s="167">
        <v>43333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56">
        <v>78</v>
      </c>
      <c r="B265" s="157">
        <v>42712</v>
      </c>
      <c r="C265" s="157"/>
      <c r="D265" s="158" t="s">
        <v>696</v>
      </c>
      <c r="E265" s="159" t="s">
        <v>585</v>
      </c>
      <c r="F265" s="160">
        <v>380</v>
      </c>
      <c r="G265" s="159"/>
      <c r="H265" s="159">
        <v>478</v>
      </c>
      <c r="I265" s="161">
        <v>468</v>
      </c>
      <c r="J265" s="162" t="s">
        <v>643</v>
      </c>
      <c r="K265" s="163">
        <f>H265-F265</f>
        <v>98</v>
      </c>
      <c r="L265" s="164">
        <f>K265/F265</f>
        <v>0.25789473684210529</v>
      </c>
      <c r="M265" s="159" t="s">
        <v>555</v>
      </c>
      <c r="N265" s="165">
        <v>43025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56">
        <v>79</v>
      </c>
      <c r="B266" s="157">
        <v>42734</v>
      </c>
      <c r="C266" s="157"/>
      <c r="D266" s="158" t="s">
        <v>108</v>
      </c>
      <c r="E266" s="159" t="s">
        <v>585</v>
      </c>
      <c r="F266" s="160">
        <v>305</v>
      </c>
      <c r="G266" s="159"/>
      <c r="H266" s="159">
        <v>375</v>
      </c>
      <c r="I266" s="161">
        <v>375</v>
      </c>
      <c r="J266" s="162" t="s">
        <v>643</v>
      </c>
      <c r="K266" s="163">
        <f>H266-F266</f>
        <v>70</v>
      </c>
      <c r="L266" s="164">
        <f>K266/F266</f>
        <v>0.22950819672131148</v>
      </c>
      <c r="M266" s="159" t="s">
        <v>555</v>
      </c>
      <c r="N266" s="165">
        <v>42768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56">
        <v>80</v>
      </c>
      <c r="B267" s="157">
        <v>42739</v>
      </c>
      <c r="C267" s="157"/>
      <c r="D267" s="158" t="s">
        <v>94</v>
      </c>
      <c r="E267" s="159" t="s">
        <v>585</v>
      </c>
      <c r="F267" s="160">
        <v>99.5</v>
      </c>
      <c r="G267" s="159"/>
      <c r="H267" s="159">
        <v>158</v>
      </c>
      <c r="I267" s="161">
        <v>158</v>
      </c>
      <c r="J267" s="162" t="s">
        <v>643</v>
      </c>
      <c r="K267" s="163">
        <f>H267-F267</f>
        <v>58.5</v>
      </c>
      <c r="L267" s="164">
        <f>K267/F267</f>
        <v>0.5879396984924623</v>
      </c>
      <c r="M267" s="159" t="s">
        <v>555</v>
      </c>
      <c r="N267" s="165">
        <v>42898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56">
        <v>81</v>
      </c>
      <c r="B268" s="157">
        <v>42739</v>
      </c>
      <c r="C268" s="157"/>
      <c r="D268" s="158" t="s">
        <v>94</v>
      </c>
      <c r="E268" s="159" t="s">
        <v>585</v>
      </c>
      <c r="F268" s="160">
        <v>99.5</v>
      </c>
      <c r="G268" s="159"/>
      <c r="H268" s="159">
        <v>158</v>
      </c>
      <c r="I268" s="161">
        <v>158</v>
      </c>
      <c r="J268" s="162" t="s">
        <v>643</v>
      </c>
      <c r="K268" s="163">
        <v>58.5</v>
      </c>
      <c r="L268" s="164">
        <v>0.58793969849246197</v>
      </c>
      <c r="M268" s="159" t="s">
        <v>555</v>
      </c>
      <c r="N268" s="165">
        <v>42898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56">
        <v>82</v>
      </c>
      <c r="B269" s="157">
        <v>42786</v>
      </c>
      <c r="C269" s="157"/>
      <c r="D269" s="158" t="s">
        <v>184</v>
      </c>
      <c r="E269" s="159" t="s">
        <v>585</v>
      </c>
      <c r="F269" s="160">
        <v>140.5</v>
      </c>
      <c r="G269" s="159"/>
      <c r="H269" s="159">
        <v>220</v>
      </c>
      <c r="I269" s="161">
        <v>220</v>
      </c>
      <c r="J269" s="162" t="s">
        <v>643</v>
      </c>
      <c r="K269" s="163">
        <f>H269-F269</f>
        <v>79.5</v>
      </c>
      <c r="L269" s="164">
        <f>K269/F269</f>
        <v>0.5658362989323843</v>
      </c>
      <c r="M269" s="159" t="s">
        <v>555</v>
      </c>
      <c r="N269" s="165">
        <v>42864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56">
        <v>83</v>
      </c>
      <c r="B270" s="157">
        <v>42786</v>
      </c>
      <c r="C270" s="157"/>
      <c r="D270" s="158" t="s">
        <v>697</v>
      </c>
      <c r="E270" s="159" t="s">
        <v>585</v>
      </c>
      <c r="F270" s="160">
        <v>202.5</v>
      </c>
      <c r="G270" s="159"/>
      <c r="H270" s="159">
        <v>234</v>
      </c>
      <c r="I270" s="161">
        <v>234</v>
      </c>
      <c r="J270" s="162" t="s">
        <v>643</v>
      </c>
      <c r="K270" s="163">
        <v>31.5</v>
      </c>
      <c r="L270" s="164">
        <v>0.155555555555556</v>
      </c>
      <c r="M270" s="159" t="s">
        <v>555</v>
      </c>
      <c r="N270" s="165">
        <v>42836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56">
        <v>84</v>
      </c>
      <c r="B271" s="157">
        <v>42818</v>
      </c>
      <c r="C271" s="157"/>
      <c r="D271" s="158" t="s">
        <v>698</v>
      </c>
      <c r="E271" s="159" t="s">
        <v>585</v>
      </c>
      <c r="F271" s="160">
        <v>300.5</v>
      </c>
      <c r="G271" s="159"/>
      <c r="H271" s="159">
        <v>417.5</v>
      </c>
      <c r="I271" s="161">
        <v>420</v>
      </c>
      <c r="J271" s="162" t="s">
        <v>699</v>
      </c>
      <c r="K271" s="163">
        <f>H271-F271</f>
        <v>117</v>
      </c>
      <c r="L271" s="164">
        <f>K271/F271</f>
        <v>0.38935108153078202</v>
      </c>
      <c r="M271" s="159" t="s">
        <v>555</v>
      </c>
      <c r="N271" s="165">
        <v>43070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56">
        <v>85</v>
      </c>
      <c r="B272" s="157">
        <v>42818</v>
      </c>
      <c r="C272" s="157"/>
      <c r="D272" s="158" t="s">
        <v>673</v>
      </c>
      <c r="E272" s="159" t="s">
        <v>585</v>
      </c>
      <c r="F272" s="160">
        <v>850</v>
      </c>
      <c r="G272" s="159"/>
      <c r="H272" s="159">
        <v>1042.5</v>
      </c>
      <c r="I272" s="161">
        <v>1023</v>
      </c>
      <c r="J272" s="162" t="s">
        <v>700</v>
      </c>
      <c r="K272" s="163">
        <v>192.5</v>
      </c>
      <c r="L272" s="164">
        <v>0.22647058823529401</v>
      </c>
      <c r="M272" s="159" t="s">
        <v>555</v>
      </c>
      <c r="N272" s="165">
        <v>42830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56">
        <v>86</v>
      </c>
      <c r="B273" s="157">
        <v>42830</v>
      </c>
      <c r="C273" s="157"/>
      <c r="D273" s="158" t="s">
        <v>463</v>
      </c>
      <c r="E273" s="159" t="s">
        <v>585</v>
      </c>
      <c r="F273" s="160">
        <v>785</v>
      </c>
      <c r="G273" s="159"/>
      <c r="H273" s="159">
        <v>930</v>
      </c>
      <c r="I273" s="161">
        <v>920</v>
      </c>
      <c r="J273" s="162" t="s">
        <v>701</v>
      </c>
      <c r="K273" s="163">
        <f>H273-F273</f>
        <v>145</v>
      </c>
      <c r="L273" s="164">
        <f>K273/F273</f>
        <v>0.18471337579617833</v>
      </c>
      <c r="M273" s="159" t="s">
        <v>555</v>
      </c>
      <c r="N273" s="165">
        <v>42976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66">
        <v>87</v>
      </c>
      <c r="B274" s="167">
        <v>42831</v>
      </c>
      <c r="C274" s="167"/>
      <c r="D274" s="168" t="s">
        <v>702</v>
      </c>
      <c r="E274" s="169" t="s">
        <v>585</v>
      </c>
      <c r="F274" s="170">
        <v>40</v>
      </c>
      <c r="G274" s="170"/>
      <c r="H274" s="171">
        <v>13.1</v>
      </c>
      <c r="I274" s="171">
        <v>60</v>
      </c>
      <c r="J274" s="172" t="s">
        <v>703</v>
      </c>
      <c r="K274" s="173">
        <v>-26.9</v>
      </c>
      <c r="L274" s="174">
        <v>-0.67249999999999999</v>
      </c>
      <c r="M274" s="170" t="s">
        <v>567</v>
      </c>
      <c r="N274" s="167">
        <v>43138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56">
        <v>88</v>
      </c>
      <c r="B275" s="157">
        <v>42837</v>
      </c>
      <c r="C275" s="157"/>
      <c r="D275" s="158" t="s">
        <v>93</v>
      </c>
      <c r="E275" s="159" t="s">
        <v>585</v>
      </c>
      <c r="F275" s="160">
        <v>289.5</v>
      </c>
      <c r="G275" s="159"/>
      <c r="H275" s="159">
        <v>354</v>
      </c>
      <c r="I275" s="161">
        <v>360</v>
      </c>
      <c r="J275" s="162" t="s">
        <v>704</v>
      </c>
      <c r="K275" s="163">
        <f t="shared" ref="K275:K283" si="210">H275-F275</f>
        <v>64.5</v>
      </c>
      <c r="L275" s="164">
        <f t="shared" ref="L275:L283" si="211">K275/F275</f>
        <v>0.22279792746113988</v>
      </c>
      <c r="M275" s="159" t="s">
        <v>555</v>
      </c>
      <c r="N275" s="165">
        <v>43040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56">
        <v>89</v>
      </c>
      <c r="B276" s="157">
        <v>42845</v>
      </c>
      <c r="C276" s="157"/>
      <c r="D276" s="158" t="s">
        <v>410</v>
      </c>
      <c r="E276" s="159" t="s">
        <v>585</v>
      </c>
      <c r="F276" s="160">
        <v>700</v>
      </c>
      <c r="G276" s="159"/>
      <c r="H276" s="159">
        <v>840</v>
      </c>
      <c r="I276" s="161">
        <v>840</v>
      </c>
      <c r="J276" s="162" t="s">
        <v>705</v>
      </c>
      <c r="K276" s="163">
        <f t="shared" si="210"/>
        <v>140</v>
      </c>
      <c r="L276" s="164">
        <f t="shared" si="211"/>
        <v>0.2</v>
      </c>
      <c r="M276" s="159" t="s">
        <v>555</v>
      </c>
      <c r="N276" s="165">
        <v>42893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56">
        <v>90</v>
      </c>
      <c r="B277" s="157">
        <v>42887</v>
      </c>
      <c r="C277" s="157"/>
      <c r="D277" s="158" t="s">
        <v>706</v>
      </c>
      <c r="E277" s="159" t="s">
        <v>585</v>
      </c>
      <c r="F277" s="160">
        <v>130</v>
      </c>
      <c r="G277" s="159"/>
      <c r="H277" s="159">
        <v>144.25</v>
      </c>
      <c r="I277" s="161">
        <v>170</v>
      </c>
      <c r="J277" s="162" t="s">
        <v>707</v>
      </c>
      <c r="K277" s="163">
        <f t="shared" si="210"/>
        <v>14.25</v>
      </c>
      <c r="L277" s="164">
        <f t="shared" si="211"/>
        <v>0.10961538461538461</v>
      </c>
      <c r="M277" s="159" t="s">
        <v>555</v>
      </c>
      <c r="N277" s="165">
        <v>43675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56">
        <v>91</v>
      </c>
      <c r="B278" s="157">
        <v>42901</v>
      </c>
      <c r="C278" s="157"/>
      <c r="D278" s="158" t="s">
        <v>708</v>
      </c>
      <c r="E278" s="159" t="s">
        <v>585</v>
      </c>
      <c r="F278" s="160">
        <v>214.5</v>
      </c>
      <c r="G278" s="159"/>
      <c r="H278" s="159">
        <v>262</v>
      </c>
      <c r="I278" s="161">
        <v>262</v>
      </c>
      <c r="J278" s="162" t="s">
        <v>709</v>
      </c>
      <c r="K278" s="163">
        <f t="shared" si="210"/>
        <v>47.5</v>
      </c>
      <c r="L278" s="164">
        <f t="shared" si="211"/>
        <v>0.22144522144522144</v>
      </c>
      <c r="M278" s="159" t="s">
        <v>555</v>
      </c>
      <c r="N278" s="165">
        <v>42977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87">
        <v>92</v>
      </c>
      <c r="B279" s="188">
        <v>42933</v>
      </c>
      <c r="C279" s="188"/>
      <c r="D279" s="189" t="s">
        <v>710</v>
      </c>
      <c r="E279" s="190" t="s">
        <v>585</v>
      </c>
      <c r="F279" s="191">
        <v>370</v>
      </c>
      <c r="G279" s="190"/>
      <c r="H279" s="190">
        <v>447.5</v>
      </c>
      <c r="I279" s="192">
        <v>450</v>
      </c>
      <c r="J279" s="193" t="s">
        <v>643</v>
      </c>
      <c r="K279" s="163">
        <f t="shared" si="210"/>
        <v>77.5</v>
      </c>
      <c r="L279" s="194">
        <f t="shared" si="211"/>
        <v>0.20945945945945946</v>
      </c>
      <c r="M279" s="190" t="s">
        <v>555</v>
      </c>
      <c r="N279" s="195">
        <v>43035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87">
        <v>93</v>
      </c>
      <c r="B280" s="188">
        <v>42943</v>
      </c>
      <c r="C280" s="188"/>
      <c r="D280" s="189" t="s">
        <v>182</v>
      </c>
      <c r="E280" s="190" t="s">
        <v>585</v>
      </c>
      <c r="F280" s="191">
        <v>657.5</v>
      </c>
      <c r="G280" s="190"/>
      <c r="H280" s="190">
        <v>825</v>
      </c>
      <c r="I280" s="192">
        <v>820</v>
      </c>
      <c r="J280" s="193" t="s">
        <v>643</v>
      </c>
      <c r="K280" s="163">
        <f t="shared" si="210"/>
        <v>167.5</v>
      </c>
      <c r="L280" s="194">
        <f t="shared" si="211"/>
        <v>0.25475285171102663</v>
      </c>
      <c r="M280" s="190" t="s">
        <v>555</v>
      </c>
      <c r="N280" s="195">
        <v>43090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56">
        <v>94</v>
      </c>
      <c r="B281" s="157">
        <v>42964</v>
      </c>
      <c r="C281" s="157"/>
      <c r="D281" s="158" t="s">
        <v>353</v>
      </c>
      <c r="E281" s="159" t="s">
        <v>585</v>
      </c>
      <c r="F281" s="160">
        <v>605</v>
      </c>
      <c r="G281" s="159"/>
      <c r="H281" s="159">
        <v>750</v>
      </c>
      <c r="I281" s="161">
        <v>750</v>
      </c>
      <c r="J281" s="162" t="s">
        <v>701</v>
      </c>
      <c r="K281" s="163">
        <f t="shared" si="210"/>
        <v>145</v>
      </c>
      <c r="L281" s="164">
        <f t="shared" si="211"/>
        <v>0.23966942148760331</v>
      </c>
      <c r="M281" s="159" t="s">
        <v>555</v>
      </c>
      <c r="N281" s="165">
        <v>43027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66">
        <v>95</v>
      </c>
      <c r="B282" s="167">
        <v>42979</v>
      </c>
      <c r="C282" s="167"/>
      <c r="D282" s="175" t="s">
        <v>711</v>
      </c>
      <c r="E282" s="170" t="s">
        <v>585</v>
      </c>
      <c r="F282" s="170">
        <v>255</v>
      </c>
      <c r="G282" s="171"/>
      <c r="H282" s="171">
        <v>217.25</v>
      </c>
      <c r="I282" s="171">
        <v>320</v>
      </c>
      <c r="J282" s="172" t="s">
        <v>712</v>
      </c>
      <c r="K282" s="173">
        <f t="shared" si="210"/>
        <v>-37.75</v>
      </c>
      <c r="L282" s="176">
        <f t="shared" si="211"/>
        <v>-0.14803921568627451</v>
      </c>
      <c r="M282" s="170" t="s">
        <v>567</v>
      </c>
      <c r="N282" s="167">
        <v>43661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56">
        <v>96</v>
      </c>
      <c r="B283" s="157">
        <v>42997</v>
      </c>
      <c r="C283" s="157"/>
      <c r="D283" s="158" t="s">
        <v>713</v>
      </c>
      <c r="E283" s="159" t="s">
        <v>585</v>
      </c>
      <c r="F283" s="160">
        <v>215</v>
      </c>
      <c r="G283" s="159"/>
      <c r="H283" s="159">
        <v>258</v>
      </c>
      <c r="I283" s="161">
        <v>258</v>
      </c>
      <c r="J283" s="162" t="s">
        <v>643</v>
      </c>
      <c r="K283" s="163">
        <f t="shared" si="210"/>
        <v>43</v>
      </c>
      <c r="L283" s="164">
        <f t="shared" si="211"/>
        <v>0.2</v>
      </c>
      <c r="M283" s="159" t="s">
        <v>555</v>
      </c>
      <c r="N283" s="165">
        <v>43040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56">
        <v>97</v>
      </c>
      <c r="B284" s="157">
        <v>42997</v>
      </c>
      <c r="C284" s="157"/>
      <c r="D284" s="158" t="s">
        <v>713</v>
      </c>
      <c r="E284" s="159" t="s">
        <v>585</v>
      </c>
      <c r="F284" s="160">
        <v>215</v>
      </c>
      <c r="G284" s="159"/>
      <c r="H284" s="159">
        <v>258</v>
      </c>
      <c r="I284" s="161">
        <v>258</v>
      </c>
      <c r="J284" s="193" t="s">
        <v>643</v>
      </c>
      <c r="K284" s="163">
        <v>43</v>
      </c>
      <c r="L284" s="164">
        <v>0.2</v>
      </c>
      <c r="M284" s="159" t="s">
        <v>555</v>
      </c>
      <c r="N284" s="165">
        <v>43040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87">
        <v>98</v>
      </c>
      <c r="B285" s="188">
        <v>42998</v>
      </c>
      <c r="C285" s="188"/>
      <c r="D285" s="189" t="s">
        <v>714</v>
      </c>
      <c r="E285" s="190" t="s">
        <v>585</v>
      </c>
      <c r="F285" s="160">
        <v>75</v>
      </c>
      <c r="G285" s="190"/>
      <c r="H285" s="190">
        <v>90</v>
      </c>
      <c r="I285" s="192">
        <v>90</v>
      </c>
      <c r="J285" s="162" t="s">
        <v>715</v>
      </c>
      <c r="K285" s="163">
        <f t="shared" ref="K285:K290" si="212">H285-F285</f>
        <v>15</v>
      </c>
      <c r="L285" s="164">
        <f t="shared" ref="L285:L290" si="213">K285/F285</f>
        <v>0.2</v>
      </c>
      <c r="M285" s="159" t="s">
        <v>555</v>
      </c>
      <c r="N285" s="165">
        <v>43019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87">
        <v>99</v>
      </c>
      <c r="B286" s="188">
        <v>43011</v>
      </c>
      <c r="C286" s="188"/>
      <c r="D286" s="189" t="s">
        <v>569</v>
      </c>
      <c r="E286" s="190" t="s">
        <v>585</v>
      </c>
      <c r="F286" s="191">
        <v>315</v>
      </c>
      <c r="G286" s="190"/>
      <c r="H286" s="190">
        <v>392</v>
      </c>
      <c r="I286" s="192">
        <v>384</v>
      </c>
      <c r="J286" s="193" t="s">
        <v>716</v>
      </c>
      <c r="K286" s="163">
        <f t="shared" si="212"/>
        <v>77</v>
      </c>
      <c r="L286" s="194">
        <f t="shared" si="213"/>
        <v>0.24444444444444444</v>
      </c>
      <c r="M286" s="190" t="s">
        <v>555</v>
      </c>
      <c r="N286" s="195">
        <v>43017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87">
        <v>100</v>
      </c>
      <c r="B287" s="188">
        <v>43013</v>
      </c>
      <c r="C287" s="188"/>
      <c r="D287" s="189" t="s">
        <v>439</v>
      </c>
      <c r="E287" s="190" t="s">
        <v>585</v>
      </c>
      <c r="F287" s="191">
        <v>145</v>
      </c>
      <c r="G287" s="190"/>
      <c r="H287" s="190">
        <v>179</v>
      </c>
      <c r="I287" s="192">
        <v>180</v>
      </c>
      <c r="J287" s="193" t="s">
        <v>717</v>
      </c>
      <c r="K287" s="163">
        <f t="shared" si="212"/>
        <v>34</v>
      </c>
      <c r="L287" s="194">
        <f t="shared" si="213"/>
        <v>0.23448275862068965</v>
      </c>
      <c r="M287" s="190" t="s">
        <v>555</v>
      </c>
      <c r="N287" s="195">
        <v>43025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87">
        <v>101</v>
      </c>
      <c r="B288" s="188">
        <v>43014</v>
      </c>
      <c r="C288" s="188"/>
      <c r="D288" s="189" t="s">
        <v>328</v>
      </c>
      <c r="E288" s="190" t="s">
        <v>585</v>
      </c>
      <c r="F288" s="191">
        <v>256</v>
      </c>
      <c r="G288" s="190"/>
      <c r="H288" s="190">
        <v>323</v>
      </c>
      <c r="I288" s="192">
        <v>320</v>
      </c>
      <c r="J288" s="193" t="s">
        <v>643</v>
      </c>
      <c r="K288" s="163">
        <f t="shared" si="212"/>
        <v>67</v>
      </c>
      <c r="L288" s="194">
        <f t="shared" si="213"/>
        <v>0.26171875</v>
      </c>
      <c r="M288" s="190" t="s">
        <v>555</v>
      </c>
      <c r="N288" s="195">
        <v>43067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87">
        <v>102</v>
      </c>
      <c r="B289" s="188">
        <v>43017</v>
      </c>
      <c r="C289" s="188"/>
      <c r="D289" s="189" t="s">
        <v>343</v>
      </c>
      <c r="E289" s="190" t="s">
        <v>585</v>
      </c>
      <c r="F289" s="191">
        <v>137.5</v>
      </c>
      <c r="G289" s="190"/>
      <c r="H289" s="190">
        <v>184</v>
      </c>
      <c r="I289" s="192">
        <v>183</v>
      </c>
      <c r="J289" s="193" t="s">
        <v>718</v>
      </c>
      <c r="K289" s="163">
        <f t="shared" si="212"/>
        <v>46.5</v>
      </c>
      <c r="L289" s="194">
        <f t="shared" si="213"/>
        <v>0.33818181818181819</v>
      </c>
      <c r="M289" s="190" t="s">
        <v>555</v>
      </c>
      <c r="N289" s="195">
        <v>43108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87">
        <v>103</v>
      </c>
      <c r="B290" s="188">
        <v>43018</v>
      </c>
      <c r="C290" s="188"/>
      <c r="D290" s="189" t="s">
        <v>719</v>
      </c>
      <c r="E290" s="190" t="s">
        <v>585</v>
      </c>
      <c r="F290" s="191">
        <v>125.5</v>
      </c>
      <c r="G290" s="190"/>
      <c r="H290" s="190">
        <v>158</v>
      </c>
      <c r="I290" s="192">
        <v>155</v>
      </c>
      <c r="J290" s="193" t="s">
        <v>720</v>
      </c>
      <c r="K290" s="163">
        <f t="shared" si="212"/>
        <v>32.5</v>
      </c>
      <c r="L290" s="194">
        <f t="shared" si="213"/>
        <v>0.25896414342629481</v>
      </c>
      <c r="M290" s="190" t="s">
        <v>555</v>
      </c>
      <c r="N290" s="195">
        <v>43067</v>
      </c>
      <c r="O290" s="1"/>
      <c r="P290" s="1"/>
      <c r="Q290" s="1"/>
      <c r="R290" s="6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87">
        <v>104</v>
      </c>
      <c r="B291" s="188">
        <v>43018</v>
      </c>
      <c r="C291" s="188"/>
      <c r="D291" s="189" t="s">
        <v>721</v>
      </c>
      <c r="E291" s="190" t="s">
        <v>585</v>
      </c>
      <c r="F291" s="191">
        <v>895</v>
      </c>
      <c r="G291" s="190"/>
      <c r="H291" s="190">
        <v>1122.5</v>
      </c>
      <c r="I291" s="192">
        <v>1078</v>
      </c>
      <c r="J291" s="193" t="s">
        <v>722</v>
      </c>
      <c r="K291" s="163">
        <v>227.5</v>
      </c>
      <c r="L291" s="194">
        <v>0.25418994413407803</v>
      </c>
      <c r="M291" s="190" t="s">
        <v>555</v>
      </c>
      <c r="N291" s="195">
        <v>43117</v>
      </c>
      <c r="O291" s="1"/>
      <c r="P291" s="1"/>
      <c r="Q291" s="1"/>
      <c r="R291" s="6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87">
        <v>105</v>
      </c>
      <c r="B292" s="188">
        <v>43020</v>
      </c>
      <c r="C292" s="188"/>
      <c r="D292" s="189" t="s">
        <v>337</v>
      </c>
      <c r="E292" s="190" t="s">
        <v>585</v>
      </c>
      <c r="F292" s="191">
        <v>525</v>
      </c>
      <c r="G292" s="190"/>
      <c r="H292" s="190">
        <v>629</v>
      </c>
      <c r="I292" s="192">
        <v>629</v>
      </c>
      <c r="J292" s="193" t="s">
        <v>643</v>
      </c>
      <c r="K292" s="163">
        <v>104</v>
      </c>
      <c r="L292" s="194">
        <v>0.19809523809523799</v>
      </c>
      <c r="M292" s="190" t="s">
        <v>555</v>
      </c>
      <c r="N292" s="195">
        <v>43119</v>
      </c>
      <c r="O292" s="1"/>
      <c r="P292" s="1"/>
      <c r="Q292" s="1"/>
      <c r="R292" s="6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87">
        <v>106</v>
      </c>
      <c r="B293" s="188">
        <v>43046</v>
      </c>
      <c r="C293" s="188"/>
      <c r="D293" s="189" t="s">
        <v>376</v>
      </c>
      <c r="E293" s="190" t="s">
        <v>585</v>
      </c>
      <c r="F293" s="191">
        <v>740</v>
      </c>
      <c r="G293" s="190"/>
      <c r="H293" s="190">
        <v>892.5</v>
      </c>
      <c r="I293" s="192">
        <v>900</v>
      </c>
      <c r="J293" s="193" t="s">
        <v>723</v>
      </c>
      <c r="K293" s="163">
        <f>H293-F293</f>
        <v>152.5</v>
      </c>
      <c r="L293" s="194">
        <f>K293/F293</f>
        <v>0.20608108108108109</v>
      </c>
      <c r="M293" s="190" t="s">
        <v>555</v>
      </c>
      <c r="N293" s="195">
        <v>43052</v>
      </c>
      <c r="O293" s="1"/>
      <c r="P293" s="1"/>
      <c r="Q293" s="1"/>
      <c r="R293" s="6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56">
        <v>107</v>
      </c>
      <c r="B294" s="157">
        <v>43073</v>
      </c>
      <c r="C294" s="157"/>
      <c r="D294" s="158" t="s">
        <v>724</v>
      </c>
      <c r="E294" s="159" t="s">
        <v>585</v>
      </c>
      <c r="F294" s="160">
        <v>118.5</v>
      </c>
      <c r="G294" s="159"/>
      <c r="H294" s="159">
        <v>143.5</v>
      </c>
      <c r="I294" s="161">
        <v>145</v>
      </c>
      <c r="J294" s="162" t="s">
        <v>576</v>
      </c>
      <c r="K294" s="163">
        <f>H294-F294</f>
        <v>25</v>
      </c>
      <c r="L294" s="164">
        <f>K294/F294</f>
        <v>0.2109704641350211</v>
      </c>
      <c r="M294" s="159" t="s">
        <v>555</v>
      </c>
      <c r="N294" s="165">
        <v>43097</v>
      </c>
      <c r="O294" s="1"/>
      <c r="P294" s="1"/>
      <c r="Q294" s="1"/>
      <c r="R294" s="6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66">
        <v>108</v>
      </c>
      <c r="B295" s="167">
        <v>43090</v>
      </c>
      <c r="C295" s="167"/>
      <c r="D295" s="168" t="s">
        <v>415</v>
      </c>
      <c r="E295" s="169" t="s">
        <v>585</v>
      </c>
      <c r="F295" s="170">
        <v>715</v>
      </c>
      <c r="G295" s="170"/>
      <c r="H295" s="171">
        <v>500</v>
      </c>
      <c r="I295" s="171">
        <v>872</v>
      </c>
      <c r="J295" s="172" t="s">
        <v>725</v>
      </c>
      <c r="K295" s="173">
        <f>H295-F295</f>
        <v>-215</v>
      </c>
      <c r="L295" s="174">
        <f>K295/F295</f>
        <v>-0.30069930069930068</v>
      </c>
      <c r="M295" s="170" t="s">
        <v>567</v>
      </c>
      <c r="N295" s="167">
        <v>43670</v>
      </c>
      <c r="O295" s="1"/>
      <c r="P295" s="1"/>
      <c r="Q295" s="1"/>
      <c r="R295" s="6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56">
        <v>109</v>
      </c>
      <c r="B296" s="157">
        <v>43098</v>
      </c>
      <c r="C296" s="157"/>
      <c r="D296" s="158" t="s">
        <v>569</v>
      </c>
      <c r="E296" s="159" t="s">
        <v>585</v>
      </c>
      <c r="F296" s="160">
        <v>435</v>
      </c>
      <c r="G296" s="159"/>
      <c r="H296" s="159">
        <v>542.5</v>
      </c>
      <c r="I296" s="161">
        <v>539</v>
      </c>
      <c r="J296" s="162" t="s">
        <v>643</v>
      </c>
      <c r="K296" s="163">
        <v>107.5</v>
      </c>
      <c r="L296" s="164">
        <v>0.247126436781609</v>
      </c>
      <c r="M296" s="159" t="s">
        <v>555</v>
      </c>
      <c r="N296" s="165">
        <v>43206</v>
      </c>
      <c r="O296" s="1"/>
      <c r="P296" s="1"/>
      <c r="Q296" s="1"/>
      <c r="R296" s="6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56">
        <v>110</v>
      </c>
      <c r="B297" s="157">
        <v>43098</v>
      </c>
      <c r="C297" s="157"/>
      <c r="D297" s="158" t="s">
        <v>527</v>
      </c>
      <c r="E297" s="159" t="s">
        <v>585</v>
      </c>
      <c r="F297" s="160">
        <v>885</v>
      </c>
      <c r="G297" s="159"/>
      <c r="H297" s="159">
        <v>1090</v>
      </c>
      <c r="I297" s="161">
        <v>1084</v>
      </c>
      <c r="J297" s="162" t="s">
        <v>643</v>
      </c>
      <c r="K297" s="163">
        <v>205</v>
      </c>
      <c r="L297" s="164">
        <v>0.23163841807909599</v>
      </c>
      <c r="M297" s="159" t="s">
        <v>555</v>
      </c>
      <c r="N297" s="165">
        <v>43213</v>
      </c>
      <c r="O297" s="1"/>
      <c r="P297" s="1"/>
      <c r="Q297" s="1"/>
      <c r="R297" s="6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96">
        <v>111</v>
      </c>
      <c r="B298" s="197">
        <v>43192</v>
      </c>
      <c r="C298" s="197"/>
      <c r="D298" s="175" t="s">
        <v>726</v>
      </c>
      <c r="E298" s="170" t="s">
        <v>585</v>
      </c>
      <c r="F298" s="198">
        <v>478.5</v>
      </c>
      <c r="G298" s="170"/>
      <c r="H298" s="170">
        <v>442</v>
      </c>
      <c r="I298" s="171">
        <v>613</v>
      </c>
      <c r="J298" s="172" t="s">
        <v>727</v>
      </c>
      <c r="K298" s="173">
        <f>H298-F298</f>
        <v>-36.5</v>
      </c>
      <c r="L298" s="174">
        <f>K298/F298</f>
        <v>-7.6280041797283177E-2</v>
      </c>
      <c r="M298" s="170" t="s">
        <v>567</v>
      </c>
      <c r="N298" s="167">
        <v>43762</v>
      </c>
      <c r="O298" s="1"/>
      <c r="P298" s="1"/>
      <c r="Q298" s="1"/>
      <c r="R298" s="6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66">
        <v>112</v>
      </c>
      <c r="B299" s="167">
        <v>43194</v>
      </c>
      <c r="C299" s="167"/>
      <c r="D299" s="168" t="s">
        <v>728</v>
      </c>
      <c r="E299" s="169" t="s">
        <v>585</v>
      </c>
      <c r="F299" s="170">
        <f>141.5-7.3</f>
        <v>134.19999999999999</v>
      </c>
      <c r="G299" s="170"/>
      <c r="H299" s="171">
        <v>77</v>
      </c>
      <c r="I299" s="171">
        <v>180</v>
      </c>
      <c r="J299" s="172" t="s">
        <v>729</v>
      </c>
      <c r="K299" s="173">
        <f>H299-F299</f>
        <v>-57.199999999999989</v>
      </c>
      <c r="L299" s="174">
        <f>K299/F299</f>
        <v>-0.42622950819672129</v>
      </c>
      <c r="M299" s="170" t="s">
        <v>567</v>
      </c>
      <c r="N299" s="167">
        <v>43522</v>
      </c>
      <c r="O299" s="1"/>
      <c r="P299" s="1"/>
      <c r="Q299" s="1"/>
      <c r="R299" s="6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66">
        <v>113</v>
      </c>
      <c r="B300" s="167">
        <v>43209</v>
      </c>
      <c r="C300" s="167"/>
      <c r="D300" s="168" t="s">
        <v>730</v>
      </c>
      <c r="E300" s="169" t="s">
        <v>585</v>
      </c>
      <c r="F300" s="170">
        <v>430</v>
      </c>
      <c r="G300" s="170"/>
      <c r="H300" s="171">
        <v>220</v>
      </c>
      <c r="I300" s="171">
        <v>537</v>
      </c>
      <c r="J300" s="172" t="s">
        <v>731</v>
      </c>
      <c r="K300" s="173">
        <f>H300-F300</f>
        <v>-210</v>
      </c>
      <c r="L300" s="174">
        <f>K300/F300</f>
        <v>-0.48837209302325579</v>
      </c>
      <c r="M300" s="170" t="s">
        <v>567</v>
      </c>
      <c r="N300" s="167">
        <v>43252</v>
      </c>
      <c r="O300" s="1"/>
      <c r="P300" s="1"/>
      <c r="Q300" s="1"/>
      <c r="R300" s="6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87">
        <v>114</v>
      </c>
      <c r="B301" s="188">
        <v>43220</v>
      </c>
      <c r="C301" s="188"/>
      <c r="D301" s="189" t="s">
        <v>377</v>
      </c>
      <c r="E301" s="190" t="s">
        <v>585</v>
      </c>
      <c r="F301" s="190">
        <v>153.5</v>
      </c>
      <c r="G301" s="190"/>
      <c r="H301" s="190">
        <v>196</v>
      </c>
      <c r="I301" s="192">
        <v>196</v>
      </c>
      <c r="J301" s="162" t="s">
        <v>732</v>
      </c>
      <c r="K301" s="163">
        <f>H301-F301</f>
        <v>42.5</v>
      </c>
      <c r="L301" s="164">
        <f>K301/F301</f>
        <v>0.27687296416938112</v>
      </c>
      <c r="M301" s="159" t="s">
        <v>555</v>
      </c>
      <c r="N301" s="165">
        <v>43605</v>
      </c>
      <c r="O301" s="1"/>
      <c r="P301" s="1"/>
      <c r="Q301" s="1"/>
      <c r="R301" s="6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66">
        <v>115</v>
      </c>
      <c r="B302" s="167">
        <v>43306</v>
      </c>
      <c r="C302" s="167"/>
      <c r="D302" s="168" t="s">
        <v>702</v>
      </c>
      <c r="E302" s="169" t="s">
        <v>585</v>
      </c>
      <c r="F302" s="170">
        <v>27.5</v>
      </c>
      <c r="G302" s="170"/>
      <c r="H302" s="171">
        <v>13.1</v>
      </c>
      <c r="I302" s="171">
        <v>60</v>
      </c>
      <c r="J302" s="172" t="s">
        <v>733</v>
      </c>
      <c r="K302" s="173">
        <v>-14.4</v>
      </c>
      <c r="L302" s="174">
        <v>-0.52363636363636401</v>
      </c>
      <c r="M302" s="170" t="s">
        <v>567</v>
      </c>
      <c r="N302" s="167">
        <v>43138</v>
      </c>
      <c r="O302" s="1"/>
      <c r="P302" s="1"/>
      <c r="Q302" s="1"/>
      <c r="R302" s="6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96">
        <v>116</v>
      </c>
      <c r="B303" s="197">
        <v>43318</v>
      </c>
      <c r="C303" s="197"/>
      <c r="D303" s="175" t="s">
        <v>734</v>
      </c>
      <c r="E303" s="170" t="s">
        <v>585</v>
      </c>
      <c r="F303" s="170">
        <v>148.5</v>
      </c>
      <c r="G303" s="170"/>
      <c r="H303" s="170">
        <v>102</v>
      </c>
      <c r="I303" s="171">
        <v>182</v>
      </c>
      <c r="J303" s="172" t="s">
        <v>735</v>
      </c>
      <c r="K303" s="173">
        <f>H303-F303</f>
        <v>-46.5</v>
      </c>
      <c r="L303" s="174">
        <f>K303/F303</f>
        <v>-0.31313131313131315</v>
      </c>
      <c r="M303" s="170" t="s">
        <v>567</v>
      </c>
      <c r="N303" s="167">
        <v>43661</v>
      </c>
      <c r="O303" s="1"/>
      <c r="P303" s="1"/>
      <c r="Q303" s="1"/>
      <c r="R303" s="6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56">
        <v>117</v>
      </c>
      <c r="B304" s="157">
        <v>43335</v>
      </c>
      <c r="C304" s="157"/>
      <c r="D304" s="158" t="s">
        <v>736</v>
      </c>
      <c r="E304" s="159" t="s">
        <v>585</v>
      </c>
      <c r="F304" s="190">
        <v>285</v>
      </c>
      <c r="G304" s="159"/>
      <c r="H304" s="159">
        <v>355</v>
      </c>
      <c r="I304" s="161">
        <v>364</v>
      </c>
      <c r="J304" s="162" t="s">
        <v>737</v>
      </c>
      <c r="K304" s="163">
        <v>70</v>
      </c>
      <c r="L304" s="164">
        <v>0.24561403508771901</v>
      </c>
      <c r="M304" s="159" t="s">
        <v>555</v>
      </c>
      <c r="N304" s="165">
        <v>43455</v>
      </c>
      <c r="O304" s="1"/>
      <c r="P304" s="1"/>
      <c r="Q304" s="1"/>
      <c r="R304" s="6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56">
        <v>118</v>
      </c>
      <c r="B305" s="157">
        <v>43341</v>
      </c>
      <c r="C305" s="157"/>
      <c r="D305" s="158" t="s">
        <v>365</v>
      </c>
      <c r="E305" s="159" t="s">
        <v>585</v>
      </c>
      <c r="F305" s="190">
        <v>525</v>
      </c>
      <c r="G305" s="159"/>
      <c r="H305" s="159">
        <v>585</v>
      </c>
      <c r="I305" s="161">
        <v>635</v>
      </c>
      <c r="J305" s="162" t="s">
        <v>738</v>
      </c>
      <c r="K305" s="163">
        <f t="shared" ref="K305:K322" si="214">H305-F305</f>
        <v>60</v>
      </c>
      <c r="L305" s="164">
        <f t="shared" ref="L305:L322" si="215">K305/F305</f>
        <v>0.11428571428571428</v>
      </c>
      <c r="M305" s="159" t="s">
        <v>555</v>
      </c>
      <c r="N305" s="165">
        <v>43662</v>
      </c>
      <c r="O305" s="1"/>
      <c r="P305" s="1"/>
      <c r="Q305" s="1"/>
      <c r="R305" s="6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56">
        <v>119</v>
      </c>
      <c r="B306" s="157">
        <v>43395</v>
      </c>
      <c r="C306" s="157"/>
      <c r="D306" s="158" t="s">
        <v>353</v>
      </c>
      <c r="E306" s="159" t="s">
        <v>585</v>
      </c>
      <c r="F306" s="190">
        <v>475</v>
      </c>
      <c r="G306" s="159"/>
      <c r="H306" s="159">
        <v>574</v>
      </c>
      <c r="I306" s="161">
        <v>570</v>
      </c>
      <c r="J306" s="162" t="s">
        <v>643</v>
      </c>
      <c r="K306" s="163">
        <f t="shared" si="214"/>
        <v>99</v>
      </c>
      <c r="L306" s="164">
        <f t="shared" si="215"/>
        <v>0.20842105263157895</v>
      </c>
      <c r="M306" s="159" t="s">
        <v>555</v>
      </c>
      <c r="N306" s="165">
        <v>43403</v>
      </c>
      <c r="O306" s="1"/>
      <c r="P306" s="1"/>
      <c r="Q306" s="1"/>
      <c r="R306" s="6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87">
        <v>120</v>
      </c>
      <c r="B307" s="188">
        <v>43397</v>
      </c>
      <c r="C307" s="188"/>
      <c r="D307" s="189" t="s">
        <v>372</v>
      </c>
      <c r="E307" s="190" t="s">
        <v>585</v>
      </c>
      <c r="F307" s="190">
        <v>707.5</v>
      </c>
      <c r="G307" s="190"/>
      <c r="H307" s="190">
        <v>872</v>
      </c>
      <c r="I307" s="192">
        <v>872</v>
      </c>
      <c r="J307" s="193" t="s">
        <v>643</v>
      </c>
      <c r="K307" s="163">
        <f t="shared" si="214"/>
        <v>164.5</v>
      </c>
      <c r="L307" s="194">
        <f t="shared" si="215"/>
        <v>0.23250883392226149</v>
      </c>
      <c r="M307" s="190" t="s">
        <v>555</v>
      </c>
      <c r="N307" s="195">
        <v>43482</v>
      </c>
      <c r="O307" s="1"/>
      <c r="P307" s="1"/>
      <c r="Q307" s="1"/>
      <c r="R307" s="6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87">
        <v>121</v>
      </c>
      <c r="B308" s="188">
        <v>43398</v>
      </c>
      <c r="C308" s="188"/>
      <c r="D308" s="189" t="s">
        <v>739</v>
      </c>
      <c r="E308" s="190" t="s">
        <v>585</v>
      </c>
      <c r="F308" s="190">
        <v>162</v>
      </c>
      <c r="G308" s="190"/>
      <c r="H308" s="190">
        <v>204</v>
      </c>
      <c r="I308" s="192">
        <v>209</v>
      </c>
      <c r="J308" s="193" t="s">
        <v>740</v>
      </c>
      <c r="K308" s="163">
        <f t="shared" si="214"/>
        <v>42</v>
      </c>
      <c r="L308" s="194">
        <f t="shared" si="215"/>
        <v>0.25925925925925924</v>
      </c>
      <c r="M308" s="190" t="s">
        <v>555</v>
      </c>
      <c r="N308" s="195">
        <v>43539</v>
      </c>
      <c r="O308" s="1"/>
      <c r="P308" s="1"/>
      <c r="Q308" s="1"/>
      <c r="R308" s="6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87">
        <v>122</v>
      </c>
      <c r="B309" s="188">
        <v>43399</v>
      </c>
      <c r="C309" s="188"/>
      <c r="D309" s="189" t="s">
        <v>456</v>
      </c>
      <c r="E309" s="190" t="s">
        <v>585</v>
      </c>
      <c r="F309" s="190">
        <v>240</v>
      </c>
      <c r="G309" s="190"/>
      <c r="H309" s="190">
        <v>297</v>
      </c>
      <c r="I309" s="192">
        <v>297</v>
      </c>
      <c r="J309" s="193" t="s">
        <v>643</v>
      </c>
      <c r="K309" s="199">
        <f t="shared" si="214"/>
        <v>57</v>
      </c>
      <c r="L309" s="194">
        <f t="shared" si="215"/>
        <v>0.23749999999999999</v>
      </c>
      <c r="M309" s="190" t="s">
        <v>555</v>
      </c>
      <c r="N309" s="195">
        <v>43417</v>
      </c>
      <c r="O309" s="1"/>
      <c r="P309" s="1"/>
      <c r="Q309" s="1"/>
      <c r="R309" s="6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56">
        <v>123</v>
      </c>
      <c r="B310" s="157">
        <v>43439</v>
      </c>
      <c r="C310" s="157"/>
      <c r="D310" s="158" t="s">
        <v>741</v>
      </c>
      <c r="E310" s="159" t="s">
        <v>585</v>
      </c>
      <c r="F310" s="159">
        <v>202.5</v>
      </c>
      <c r="G310" s="159"/>
      <c r="H310" s="159">
        <v>255</v>
      </c>
      <c r="I310" s="161">
        <v>252</v>
      </c>
      <c r="J310" s="162" t="s">
        <v>643</v>
      </c>
      <c r="K310" s="163">
        <f t="shared" si="214"/>
        <v>52.5</v>
      </c>
      <c r="L310" s="164">
        <f t="shared" si="215"/>
        <v>0.25925925925925924</v>
      </c>
      <c r="M310" s="159" t="s">
        <v>555</v>
      </c>
      <c r="N310" s="165">
        <v>43542</v>
      </c>
      <c r="O310" s="1"/>
      <c r="P310" s="1"/>
      <c r="Q310" s="1"/>
      <c r="R310" s="6" t="s">
        <v>742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87">
        <v>124</v>
      </c>
      <c r="B311" s="188">
        <v>43465</v>
      </c>
      <c r="C311" s="157"/>
      <c r="D311" s="189" t="s">
        <v>402</v>
      </c>
      <c r="E311" s="190" t="s">
        <v>585</v>
      </c>
      <c r="F311" s="190">
        <v>710</v>
      </c>
      <c r="G311" s="190"/>
      <c r="H311" s="190">
        <v>866</v>
      </c>
      <c r="I311" s="192">
        <v>866</v>
      </c>
      <c r="J311" s="193" t="s">
        <v>643</v>
      </c>
      <c r="K311" s="163">
        <f t="shared" si="214"/>
        <v>156</v>
      </c>
      <c r="L311" s="164">
        <f t="shared" si="215"/>
        <v>0.21971830985915494</v>
      </c>
      <c r="M311" s="159" t="s">
        <v>555</v>
      </c>
      <c r="N311" s="165">
        <v>43553</v>
      </c>
      <c r="O311" s="1"/>
      <c r="P311" s="1"/>
      <c r="Q311" s="1"/>
      <c r="R311" s="6" t="s">
        <v>742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87">
        <v>125</v>
      </c>
      <c r="B312" s="188">
        <v>43522</v>
      </c>
      <c r="C312" s="188"/>
      <c r="D312" s="189" t="s">
        <v>152</v>
      </c>
      <c r="E312" s="190" t="s">
        <v>585</v>
      </c>
      <c r="F312" s="190">
        <v>337.25</v>
      </c>
      <c r="G312" s="190"/>
      <c r="H312" s="190">
        <v>398.5</v>
      </c>
      <c r="I312" s="192">
        <v>411</v>
      </c>
      <c r="J312" s="162" t="s">
        <v>743</v>
      </c>
      <c r="K312" s="163">
        <f t="shared" si="214"/>
        <v>61.25</v>
      </c>
      <c r="L312" s="164">
        <f t="shared" si="215"/>
        <v>0.1816160118606375</v>
      </c>
      <c r="M312" s="159" t="s">
        <v>555</v>
      </c>
      <c r="N312" s="165">
        <v>43760</v>
      </c>
      <c r="O312" s="1"/>
      <c r="P312" s="1"/>
      <c r="Q312" s="1"/>
      <c r="R312" s="6" t="s">
        <v>742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00">
        <v>126</v>
      </c>
      <c r="B313" s="201">
        <v>43559</v>
      </c>
      <c r="C313" s="201"/>
      <c r="D313" s="202" t="s">
        <v>744</v>
      </c>
      <c r="E313" s="203" t="s">
        <v>585</v>
      </c>
      <c r="F313" s="203">
        <v>130</v>
      </c>
      <c r="G313" s="203"/>
      <c r="H313" s="203">
        <v>65</v>
      </c>
      <c r="I313" s="204">
        <v>158</v>
      </c>
      <c r="J313" s="172" t="s">
        <v>745</v>
      </c>
      <c r="K313" s="173">
        <f t="shared" si="214"/>
        <v>-65</v>
      </c>
      <c r="L313" s="174">
        <f t="shared" si="215"/>
        <v>-0.5</v>
      </c>
      <c r="M313" s="170" t="s">
        <v>567</v>
      </c>
      <c r="N313" s="167">
        <v>43726</v>
      </c>
      <c r="O313" s="1"/>
      <c r="P313" s="1"/>
      <c r="Q313" s="1"/>
      <c r="R313" s="6" t="s">
        <v>746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87">
        <v>127</v>
      </c>
      <c r="B314" s="188">
        <v>43017</v>
      </c>
      <c r="C314" s="188"/>
      <c r="D314" s="189" t="s">
        <v>184</v>
      </c>
      <c r="E314" s="190" t="s">
        <v>585</v>
      </c>
      <c r="F314" s="190">
        <v>141.5</v>
      </c>
      <c r="G314" s="190"/>
      <c r="H314" s="190">
        <v>183.5</v>
      </c>
      <c r="I314" s="192">
        <v>210</v>
      </c>
      <c r="J314" s="162" t="s">
        <v>740</v>
      </c>
      <c r="K314" s="163">
        <f t="shared" si="214"/>
        <v>42</v>
      </c>
      <c r="L314" s="164">
        <f t="shared" si="215"/>
        <v>0.29681978798586572</v>
      </c>
      <c r="M314" s="159" t="s">
        <v>555</v>
      </c>
      <c r="N314" s="165">
        <v>43042</v>
      </c>
      <c r="O314" s="1"/>
      <c r="P314" s="1"/>
      <c r="Q314" s="1"/>
      <c r="R314" s="6" t="s">
        <v>746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00">
        <v>128</v>
      </c>
      <c r="B315" s="201">
        <v>43074</v>
      </c>
      <c r="C315" s="201"/>
      <c r="D315" s="202" t="s">
        <v>747</v>
      </c>
      <c r="E315" s="203" t="s">
        <v>585</v>
      </c>
      <c r="F315" s="198">
        <v>172</v>
      </c>
      <c r="G315" s="203"/>
      <c r="H315" s="203">
        <v>155.25</v>
      </c>
      <c r="I315" s="204">
        <v>230</v>
      </c>
      <c r="J315" s="172" t="s">
        <v>748</v>
      </c>
      <c r="K315" s="173">
        <f t="shared" si="214"/>
        <v>-16.75</v>
      </c>
      <c r="L315" s="174">
        <f t="shared" si="215"/>
        <v>-9.7383720930232565E-2</v>
      </c>
      <c r="M315" s="170" t="s">
        <v>567</v>
      </c>
      <c r="N315" s="167">
        <v>43787</v>
      </c>
      <c r="O315" s="1"/>
      <c r="P315" s="1"/>
      <c r="Q315" s="1"/>
      <c r="R315" s="6" t="s">
        <v>746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87">
        <v>129</v>
      </c>
      <c r="B316" s="188">
        <v>43398</v>
      </c>
      <c r="C316" s="188"/>
      <c r="D316" s="189" t="s">
        <v>107</v>
      </c>
      <c r="E316" s="190" t="s">
        <v>585</v>
      </c>
      <c r="F316" s="190">
        <v>698.5</v>
      </c>
      <c r="G316" s="190"/>
      <c r="H316" s="190">
        <v>890</v>
      </c>
      <c r="I316" s="192">
        <v>890</v>
      </c>
      <c r="J316" s="162" t="s">
        <v>814</v>
      </c>
      <c r="K316" s="163">
        <f t="shared" si="214"/>
        <v>191.5</v>
      </c>
      <c r="L316" s="164">
        <f t="shared" si="215"/>
        <v>0.27415891195418757</v>
      </c>
      <c r="M316" s="159" t="s">
        <v>555</v>
      </c>
      <c r="N316" s="165">
        <v>44328</v>
      </c>
      <c r="O316" s="1"/>
      <c r="P316" s="1"/>
      <c r="Q316" s="1"/>
      <c r="R316" s="6" t="s">
        <v>742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87">
        <v>130</v>
      </c>
      <c r="B317" s="188">
        <v>42877</v>
      </c>
      <c r="C317" s="188"/>
      <c r="D317" s="189" t="s">
        <v>364</v>
      </c>
      <c r="E317" s="190" t="s">
        <v>585</v>
      </c>
      <c r="F317" s="190">
        <v>127.6</v>
      </c>
      <c r="G317" s="190"/>
      <c r="H317" s="190">
        <v>138</v>
      </c>
      <c r="I317" s="192">
        <v>190</v>
      </c>
      <c r="J317" s="162" t="s">
        <v>749</v>
      </c>
      <c r="K317" s="163">
        <f t="shared" si="214"/>
        <v>10.400000000000006</v>
      </c>
      <c r="L317" s="164">
        <f t="shared" si="215"/>
        <v>8.1504702194357417E-2</v>
      </c>
      <c r="M317" s="159" t="s">
        <v>555</v>
      </c>
      <c r="N317" s="165">
        <v>43774</v>
      </c>
      <c r="O317" s="1"/>
      <c r="P317" s="1"/>
      <c r="Q317" s="1"/>
      <c r="R317" s="6" t="s">
        <v>746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87">
        <v>131</v>
      </c>
      <c r="B318" s="188">
        <v>43158</v>
      </c>
      <c r="C318" s="188"/>
      <c r="D318" s="189" t="s">
        <v>750</v>
      </c>
      <c r="E318" s="190" t="s">
        <v>585</v>
      </c>
      <c r="F318" s="190">
        <v>317</v>
      </c>
      <c r="G318" s="190"/>
      <c r="H318" s="190">
        <v>382.5</v>
      </c>
      <c r="I318" s="192">
        <v>398</v>
      </c>
      <c r="J318" s="162" t="s">
        <v>751</v>
      </c>
      <c r="K318" s="163">
        <f t="shared" si="214"/>
        <v>65.5</v>
      </c>
      <c r="L318" s="164">
        <f t="shared" si="215"/>
        <v>0.20662460567823343</v>
      </c>
      <c r="M318" s="159" t="s">
        <v>555</v>
      </c>
      <c r="N318" s="165">
        <v>44238</v>
      </c>
      <c r="O318" s="1"/>
      <c r="P318" s="1"/>
      <c r="Q318" s="1"/>
      <c r="R318" s="6" t="s">
        <v>746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00">
        <v>132</v>
      </c>
      <c r="B319" s="201">
        <v>43164</v>
      </c>
      <c r="C319" s="201"/>
      <c r="D319" s="202" t="s">
        <v>144</v>
      </c>
      <c r="E319" s="203" t="s">
        <v>585</v>
      </c>
      <c r="F319" s="198">
        <f>510-14.4</f>
        <v>495.6</v>
      </c>
      <c r="G319" s="203"/>
      <c r="H319" s="203">
        <v>350</v>
      </c>
      <c r="I319" s="204">
        <v>672</v>
      </c>
      <c r="J319" s="172" t="s">
        <v>752</v>
      </c>
      <c r="K319" s="173">
        <f t="shared" si="214"/>
        <v>-145.60000000000002</v>
      </c>
      <c r="L319" s="174">
        <f t="shared" si="215"/>
        <v>-0.29378531073446329</v>
      </c>
      <c r="M319" s="170" t="s">
        <v>567</v>
      </c>
      <c r="N319" s="167">
        <v>43887</v>
      </c>
      <c r="O319" s="1"/>
      <c r="P319" s="1"/>
      <c r="Q319" s="1"/>
      <c r="R319" s="6" t="s">
        <v>742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00">
        <v>133</v>
      </c>
      <c r="B320" s="201">
        <v>43237</v>
      </c>
      <c r="C320" s="201"/>
      <c r="D320" s="202" t="s">
        <v>448</v>
      </c>
      <c r="E320" s="203" t="s">
        <v>585</v>
      </c>
      <c r="F320" s="198">
        <v>230.3</v>
      </c>
      <c r="G320" s="203"/>
      <c r="H320" s="203">
        <v>102.5</v>
      </c>
      <c r="I320" s="204">
        <v>348</v>
      </c>
      <c r="J320" s="172" t="s">
        <v>753</v>
      </c>
      <c r="K320" s="173">
        <f t="shared" si="214"/>
        <v>-127.80000000000001</v>
      </c>
      <c r="L320" s="174">
        <f t="shared" si="215"/>
        <v>-0.55492835432045162</v>
      </c>
      <c r="M320" s="170" t="s">
        <v>567</v>
      </c>
      <c r="N320" s="167">
        <v>43896</v>
      </c>
      <c r="O320" s="1"/>
      <c r="P320" s="1"/>
      <c r="Q320" s="1"/>
      <c r="R320" s="6" t="s">
        <v>742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87">
        <v>134</v>
      </c>
      <c r="B321" s="188">
        <v>43258</v>
      </c>
      <c r="C321" s="188"/>
      <c r="D321" s="189" t="s">
        <v>419</v>
      </c>
      <c r="E321" s="190" t="s">
        <v>585</v>
      </c>
      <c r="F321" s="190">
        <f>342.5-5.1</f>
        <v>337.4</v>
      </c>
      <c r="G321" s="190"/>
      <c r="H321" s="190">
        <v>412.5</v>
      </c>
      <c r="I321" s="192">
        <v>439</v>
      </c>
      <c r="J321" s="162" t="s">
        <v>754</v>
      </c>
      <c r="K321" s="163">
        <f t="shared" si="214"/>
        <v>75.100000000000023</v>
      </c>
      <c r="L321" s="164">
        <f t="shared" si="215"/>
        <v>0.22258446947243635</v>
      </c>
      <c r="M321" s="159" t="s">
        <v>555</v>
      </c>
      <c r="N321" s="165">
        <v>44230</v>
      </c>
      <c r="O321" s="1"/>
      <c r="P321" s="1"/>
      <c r="Q321" s="1"/>
      <c r="R321" s="6" t="s">
        <v>746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81">
        <v>135</v>
      </c>
      <c r="B322" s="180">
        <v>43285</v>
      </c>
      <c r="C322" s="180"/>
      <c r="D322" s="181" t="s">
        <v>55</v>
      </c>
      <c r="E322" s="182" t="s">
        <v>585</v>
      </c>
      <c r="F322" s="182">
        <f>127.5-5.53</f>
        <v>121.97</v>
      </c>
      <c r="G322" s="183"/>
      <c r="H322" s="183">
        <v>122.5</v>
      </c>
      <c r="I322" s="183">
        <v>170</v>
      </c>
      <c r="J322" s="184" t="s">
        <v>782</v>
      </c>
      <c r="K322" s="185">
        <f t="shared" si="214"/>
        <v>0.53000000000000114</v>
      </c>
      <c r="L322" s="186">
        <f t="shared" si="215"/>
        <v>4.3453308190538747E-3</v>
      </c>
      <c r="M322" s="182" t="s">
        <v>676</v>
      </c>
      <c r="N322" s="180">
        <v>44431</v>
      </c>
      <c r="O322" s="1"/>
      <c r="P322" s="1"/>
      <c r="Q322" s="1"/>
      <c r="R322" s="6" t="s">
        <v>742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00">
        <v>136</v>
      </c>
      <c r="B323" s="201">
        <v>43294</v>
      </c>
      <c r="C323" s="201"/>
      <c r="D323" s="202" t="s">
        <v>355</v>
      </c>
      <c r="E323" s="203" t="s">
        <v>585</v>
      </c>
      <c r="F323" s="198">
        <v>46.5</v>
      </c>
      <c r="G323" s="203"/>
      <c r="H323" s="203">
        <v>17</v>
      </c>
      <c r="I323" s="204">
        <v>59</v>
      </c>
      <c r="J323" s="172" t="s">
        <v>755</v>
      </c>
      <c r="K323" s="173">
        <f t="shared" ref="K323:K331" si="216">H323-F323</f>
        <v>-29.5</v>
      </c>
      <c r="L323" s="174">
        <f t="shared" ref="L323:L331" si="217">K323/F323</f>
        <v>-0.63440860215053763</v>
      </c>
      <c r="M323" s="170" t="s">
        <v>567</v>
      </c>
      <c r="N323" s="167">
        <v>43887</v>
      </c>
      <c r="O323" s="1"/>
      <c r="P323" s="1"/>
      <c r="Q323" s="1"/>
      <c r="R323" s="6" t="s">
        <v>742</v>
      </c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87">
        <v>137</v>
      </c>
      <c r="B324" s="188">
        <v>43396</v>
      </c>
      <c r="C324" s="188"/>
      <c r="D324" s="189" t="s">
        <v>404</v>
      </c>
      <c r="E324" s="190" t="s">
        <v>585</v>
      </c>
      <c r="F324" s="190">
        <v>156.5</v>
      </c>
      <c r="G324" s="190"/>
      <c r="H324" s="190">
        <v>207.5</v>
      </c>
      <c r="I324" s="192">
        <v>191</v>
      </c>
      <c r="J324" s="162" t="s">
        <v>643</v>
      </c>
      <c r="K324" s="163">
        <f t="shared" si="216"/>
        <v>51</v>
      </c>
      <c r="L324" s="164">
        <f t="shared" si="217"/>
        <v>0.32587859424920129</v>
      </c>
      <c r="M324" s="159" t="s">
        <v>555</v>
      </c>
      <c r="N324" s="165">
        <v>44369</v>
      </c>
      <c r="O324" s="1"/>
      <c r="P324" s="1"/>
      <c r="Q324" s="1"/>
      <c r="R324" s="6" t="s">
        <v>742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87">
        <v>138</v>
      </c>
      <c r="B325" s="188">
        <v>43439</v>
      </c>
      <c r="C325" s="188"/>
      <c r="D325" s="189" t="s">
        <v>318</v>
      </c>
      <c r="E325" s="190" t="s">
        <v>585</v>
      </c>
      <c r="F325" s="190">
        <v>259.5</v>
      </c>
      <c r="G325" s="190"/>
      <c r="H325" s="190">
        <v>320</v>
      </c>
      <c r="I325" s="192">
        <v>320</v>
      </c>
      <c r="J325" s="162" t="s">
        <v>643</v>
      </c>
      <c r="K325" s="163">
        <f t="shared" si="216"/>
        <v>60.5</v>
      </c>
      <c r="L325" s="164">
        <f t="shared" si="217"/>
        <v>0.23314065510597304</v>
      </c>
      <c r="M325" s="159" t="s">
        <v>555</v>
      </c>
      <c r="N325" s="165">
        <v>44323</v>
      </c>
      <c r="O325" s="1"/>
      <c r="P325" s="1"/>
      <c r="Q325" s="1"/>
      <c r="R325" s="6" t="s">
        <v>742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00">
        <v>139</v>
      </c>
      <c r="B326" s="201">
        <v>43439</v>
      </c>
      <c r="C326" s="201"/>
      <c r="D326" s="202" t="s">
        <v>756</v>
      </c>
      <c r="E326" s="203" t="s">
        <v>585</v>
      </c>
      <c r="F326" s="203">
        <v>715</v>
      </c>
      <c r="G326" s="203"/>
      <c r="H326" s="203">
        <v>445</v>
      </c>
      <c r="I326" s="204">
        <v>840</v>
      </c>
      <c r="J326" s="172" t="s">
        <v>757</v>
      </c>
      <c r="K326" s="173">
        <f t="shared" si="216"/>
        <v>-270</v>
      </c>
      <c r="L326" s="174">
        <f t="shared" si="217"/>
        <v>-0.3776223776223776</v>
      </c>
      <c r="M326" s="170" t="s">
        <v>567</v>
      </c>
      <c r="N326" s="167">
        <v>43800</v>
      </c>
      <c r="O326" s="1"/>
      <c r="P326" s="1"/>
      <c r="Q326" s="1"/>
      <c r="R326" s="6" t="s">
        <v>742</v>
      </c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87">
        <v>140</v>
      </c>
      <c r="B327" s="188">
        <v>43469</v>
      </c>
      <c r="C327" s="188"/>
      <c r="D327" s="189" t="s">
        <v>157</v>
      </c>
      <c r="E327" s="190" t="s">
        <v>585</v>
      </c>
      <c r="F327" s="190">
        <v>875</v>
      </c>
      <c r="G327" s="190"/>
      <c r="H327" s="190">
        <v>1165</v>
      </c>
      <c r="I327" s="192">
        <v>1185</v>
      </c>
      <c r="J327" s="162" t="s">
        <v>758</v>
      </c>
      <c r="K327" s="163">
        <f t="shared" si="216"/>
        <v>290</v>
      </c>
      <c r="L327" s="164">
        <f t="shared" si="217"/>
        <v>0.33142857142857141</v>
      </c>
      <c r="M327" s="159" t="s">
        <v>555</v>
      </c>
      <c r="N327" s="165">
        <v>43847</v>
      </c>
      <c r="O327" s="1"/>
      <c r="P327" s="1"/>
      <c r="Q327" s="1"/>
      <c r="R327" s="6" t="s">
        <v>742</v>
      </c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87">
        <v>141</v>
      </c>
      <c r="B328" s="188">
        <v>43559</v>
      </c>
      <c r="C328" s="188"/>
      <c r="D328" s="189" t="s">
        <v>334</v>
      </c>
      <c r="E328" s="190" t="s">
        <v>585</v>
      </c>
      <c r="F328" s="190">
        <f>387-14.63</f>
        <v>372.37</v>
      </c>
      <c r="G328" s="190"/>
      <c r="H328" s="190">
        <v>490</v>
      </c>
      <c r="I328" s="192">
        <v>490</v>
      </c>
      <c r="J328" s="162" t="s">
        <v>643</v>
      </c>
      <c r="K328" s="163">
        <f t="shared" si="216"/>
        <v>117.63</v>
      </c>
      <c r="L328" s="164">
        <f t="shared" si="217"/>
        <v>0.31589548030185027</v>
      </c>
      <c r="M328" s="159" t="s">
        <v>555</v>
      </c>
      <c r="N328" s="165">
        <v>43850</v>
      </c>
      <c r="O328" s="1"/>
      <c r="P328" s="1"/>
      <c r="Q328" s="1"/>
      <c r="R328" s="6" t="s">
        <v>742</v>
      </c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200">
        <v>142</v>
      </c>
      <c r="B329" s="201">
        <v>43578</v>
      </c>
      <c r="C329" s="201"/>
      <c r="D329" s="202" t="s">
        <v>759</v>
      </c>
      <c r="E329" s="203" t="s">
        <v>557</v>
      </c>
      <c r="F329" s="203">
        <v>220</v>
      </c>
      <c r="G329" s="203"/>
      <c r="H329" s="203">
        <v>127.5</v>
      </c>
      <c r="I329" s="204">
        <v>284</v>
      </c>
      <c r="J329" s="172" t="s">
        <v>760</v>
      </c>
      <c r="K329" s="173">
        <f t="shared" si="216"/>
        <v>-92.5</v>
      </c>
      <c r="L329" s="174">
        <f t="shared" si="217"/>
        <v>-0.42045454545454547</v>
      </c>
      <c r="M329" s="170" t="s">
        <v>567</v>
      </c>
      <c r="N329" s="167">
        <v>43896</v>
      </c>
      <c r="O329" s="1"/>
      <c r="P329" s="1"/>
      <c r="Q329" s="1"/>
      <c r="R329" s="6" t="s">
        <v>742</v>
      </c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87">
        <v>143</v>
      </c>
      <c r="B330" s="188">
        <v>43622</v>
      </c>
      <c r="C330" s="188"/>
      <c r="D330" s="189" t="s">
        <v>457</v>
      </c>
      <c r="E330" s="190" t="s">
        <v>557</v>
      </c>
      <c r="F330" s="190">
        <v>332.8</v>
      </c>
      <c r="G330" s="190"/>
      <c r="H330" s="190">
        <v>405</v>
      </c>
      <c r="I330" s="192">
        <v>419</v>
      </c>
      <c r="J330" s="162" t="s">
        <v>761</v>
      </c>
      <c r="K330" s="163">
        <f t="shared" si="216"/>
        <v>72.199999999999989</v>
      </c>
      <c r="L330" s="164">
        <f t="shared" si="217"/>
        <v>0.21694711538461534</v>
      </c>
      <c r="M330" s="159" t="s">
        <v>555</v>
      </c>
      <c r="N330" s="165">
        <v>43860</v>
      </c>
      <c r="O330" s="1"/>
      <c r="P330" s="1"/>
      <c r="Q330" s="1"/>
      <c r="R330" s="6" t="s">
        <v>746</v>
      </c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81">
        <v>144</v>
      </c>
      <c r="B331" s="180">
        <v>43641</v>
      </c>
      <c r="C331" s="180"/>
      <c r="D331" s="181" t="s">
        <v>150</v>
      </c>
      <c r="E331" s="182" t="s">
        <v>585</v>
      </c>
      <c r="F331" s="182">
        <v>386</v>
      </c>
      <c r="G331" s="183"/>
      <c r="H331" s="183">
        <v>395</v>
      </c>
      <c r="I331" s="183">
        <v>452</v>
      </c>
      <c r="J331" s="184" t="s">
        <v>762</v>
      </c>
      <c r="K331" s="185">
        <f t="shared" si="216"/>
        <v>9</v>
      </c>
      <c r="L331" s="186">
        <f t="shared" si="217"/>
        <v>2.3316062176165803E-2</v>
      </c>
      <c r="M331" s="182" t="s">
        <v>676</v>
      </c>
      <c r="N331" s="180">
        <v>43868</v>
      </c>
      <c r="O331" s="1"/>
      <c r="P331" s="1"/>
      <c r="Q331" s="1"/>
      <c r="R331" s="6" t="s">
        <v>746</v>
      </c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81">
        <v>145</v>
      </c>
      <c r="B332" s="180">
        <v>43707</v>
      </c>
      <c r="C332" s="180"/>
      <c r="D332" s="181" t="s">
        <v>130</v>
      </c>
      <c r="E332" s="182" t="s">
        <v>585</v>
      </c>
      <c r="F332" s="182">
        <v>137.5</v>
      </c>
      <c r="G332" s="183"/>
      <c r="H332" s="183">
        <v>138.5</v>
      </c>
      <c r="I332" s="183">
        <v>190</v>
      </c>
      <c r="J332" s="184" t="s">
        <v>781</v>
      </c>
      <c r="K332" s="185">
        <f>H332-F332</f>
        <v>1</v>
      </c>
      <c r="L332" s="186">
        <f>K332/F332</f>
        <v>7.2727272727272727E-3</v>
      </c>
      <c r="M332" s="182" t="s">
        <v>676</v>
      </c>
      <c r="N332" s="180">
        <v>44432</v>
      </c>
      <c r="O332" s="1"/>
      <c r="P332" s="1"/>
      <c r="Q332" s="1"/>
      <c r="R332" s="6" t="s">
        <v>742</v>
      </c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87">
        <v>146</v>
      </c>
      <c r="B333" s="188">
        <v>43731</v>
      </c>
      <c r="C333" s="188"/>
      <c r="D333" s="189" t="s">
        <v>412</v>
      </c>
      <c r="E333" s="190" t="s">
        <v>585</v>
      </c>
      <c r="F333" s="190">
        <v>235</v>
      </c>
      <c r="G333" s="190"/>
      <c r="H333" s="190">
        <v>295</v>
      </c>
      <c r="I333" s="192">
        <v>296</v>
      </c>
      <c r="J333" s="162" t="s">
        <v>763</v>
      </c>
      <c r="K333" s="163">
        <f t="shared" ref="K333:K339" si="218">H333-F333</f>
        <v>60</v>
      </c>
      <c r="L333" s="164">
        <f t="shared" ref="L333:L339" si="219">K333/F333</f>
        <v>0.25531914893617019</v>
      </c>
      <c r="M333" s="159" t="s">
        <v>555</v>
      </c>
      <c r="N333" s="165">
        <v>43844</v>
      </c>
      <c r="O333" s="1"/>
      <c r="P333" s="1"/>
      <c r="Q333" s="1"/>
      <c r="R333" s="6" t="s">
        <v>746</v>
      </c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87">
        <v>147</v>
      </c>
      <c r="B334" s="188">
        <v>43752</v>
      </c>
      <c r="C334" s="188"/>
      <c r="D334" s="189" t="s">
        <v>764</v>
      </c>
      <c r="E334" s="190" t="s">
        <v>585</v>
      </c>
      <c r="F334" s="190">
        <v>277.5</v>
      </c>
      <c r="G334" s="190"/>
      <c r="H334" s="190">
        <v>333</v>
      </c>
      <c r="I334" s="192">
        <v>333</v>
      </c>
      <c r="J334" s="162" t="s">
        <v>765</v>
      </c>
      <c r="K334" s="163">
        <f t="shared" si="218"/>
        <v>55.5</v>
      </c>
      <c r="L334" s="164">
        <f t="shared" si="219"/>
        <v>0.2</v>
      </c>
      <c r="M334" s="159" t="s">
        <v>555</v>
      </c>
      <c r="N334" s="165">
        <v>43846</v>
      </c>
      <c r="O334" s="1"/>
      <c r="P334" s="1"/>
      <c r="Q334" s="1"/>
      <c r="R334" s="6" t="s">
        <v>742</v>
      </c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87">
        <v>148</v>
      </c>
      <c r="B335" s="188">
        <v>43752</v>
      </c>
      <c r="C335" s="188"/>
      <c r="D335" s="189" t="s">
        <v>766</v>
      </c>
      <c r="E335" s="190" t="s">
        <v>585</v>
      </c>
      <c r="F335" s="190">
        <v>930</v>
      </c>
      <c r="G335" s="190"/>
      <c r="H335" s="190">
        <v>1165</v>
      </c>
      <c r="I335" s="192">
        <v>1200</v>
      </c>
      <c r="J335" s="162" t="s">
        <v>767</v>
      </c>
      <c r="K335" s="163">
        <f t="shared" si="218"/>
        <v>235</v>
      </c>
      <c r="L335" s="164">
        <f t="shared" si="219"/>
        <v>0.25268817204301075</v>
      </c>
      <c r="M335" s="159" t="s">
        <v>555</v>
      </c>
      <c r="N335" s="165">
        <v>43847</v>
      </c>
      <c r="O335" s="1"/>
      <c r="P335" s="1"/>
      <c r="Q335" s="1"/>
      <c r="R335" s="6" t="s">
        <v>746</v>
      </c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87">
        <v>149</v>
      </c>
      <c r="B336" s="188">
        <v>43753</v>
      </c>
      <c r="C336" s="188"/>
      <c r="D336" s="189" t="s">
        <v>768</v>
      </c>
      <c r="E336" s="190" t="s">
        <v>585</v>
      </c>
      <c r="F336" s="160">
        <v>111</v>
      </c>
      <c r="G336" s="190"/>
      <c r="H336" s="190">
        <v>141</v>
      </c>
      <c r="I336" s="192">
        <v>141</v>
      </c>
      <c r="J336" s="162" t="s">
        <v>570</v>
      </c>
      <c r="K336" s="163">
        <f t="shared" si="218"/>
        <v>30</v>
      </c>
      <c r="L336" s="164">
        <f t="shared" si="219"/>
        <v>0.27027027027027029</v>
      </c>
      <c r="M336" s="159" t="s">
        <v>555</v>
      </c>
      <c r="N336" s="165">
        <v>44328</v>
      </c>
      <c r="O336" s="1"/>
      <c r="P336" s="1"/>
      <c r="Q336" s="1"/>
      <c r="R336" s="6" t="s">
        <v>746</v>
      </c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87">
        <v>150</v>
      </c>
      <c r="B337" s="188">
        <v>43753</v>
      </c>
      <c r="C337" s="188"/>
      <c r="D337" s="189" t="s">
        <v>769</v>
      </c>
      <c r="E337" s="190" t="s">
        <v>585</v>
      </c>
      <c r="F337" s="160">
        <v>296</v>
      </c>
      <c r="G337" s="190"/>
      <c r="H337" s="190">
        <v>370</v>
      </c>
      <c r="I337" s="192">
        <v>370</v>
      </c>
      <c r="J337" s="162" t="s">
        <v>643</v>
      </c>
      <c r="K337" s="163">
        <f t="shared" si="218"/>
        <v>74</v>
      </c>
      <c r="L337" s="164">
        <f t="shared" si="219"/>
        <v>0.25</v>
      </c>
      <c r="M337" s="159" t="s">
        <v>555</v>
      </c>
      <c r="N337" s="165">
        <v>43853</v>
      </c>
      <c r="O337" s="1"/>
      <c r="P337" s="1"/>
      <c r="Q337" s="1"/>
      <c r="R337" s="6" t="s">
        <v>746</v>
      </c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87">
        <v>151</v>
      </c>
      <c r="B338" s="188">
        <v>43754</v>
      </c>
      <c r="C338" s="188"/>
      <c r="D338" s="189" t="s">
        <v>770</v>
      </c>
      <c r="E338" s="190" t="s">
        <v>585</v>
      </c>
      <c r="F338" s="160">
        <v>300</v>
      </c>
      <c r="G338" s="190"/>
      <c r="H338" s="190">
        <v>382.5</v>
      </c>
      <c r="I338" s="192">
        <v>344</v>
      </c>
      <c r="J338" s="162" t="s">
        <v>818</v>
      </c>
      <c r="K338" s="163">
        <f t="shared" si="218"/>
        <v>82.5</v>
      </c>
      <c r="L338" s="164">
        <f t="shared" si="219"/>
        <v>0.27500000000000002</v>
      </c>
      <c r="M338" s="159" t="s">
        <v>555</v>
      </c>
      <c r="N338" s="165">
        <v>44238</v>
      </c>
      <c r="O338" s="1"/>
      <c r="P338" s="1"/>
      <c r="Q338" s="1"/>
      <c r="R338" s="6" t="s">
        <v>746</v>
      </c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87">
        <v>152</v>
      </c>
      <c r="B339" s="188">
        <v>43832</v>
      </c>
      <c r="C339" s="188"/>
      <c r="D339" s="189" t="s">
        <v>771</v>
      </c>
      <c r="E339" s="190" t="s">
        <v>585</v>
      </c>
      <c r="F339" s="160">
        <v>495</v>
      </c>
      <c r="G339" s="190"/>
      <c r="H339" s="190">
        <v>595</v>
      </c>
      <c r="I339" s="192">
        <v>590</v>
      </c>
      <c r="J339" s="162" t="s">
        <v>817</v>
      </c>
      <c r="K339" s="163">
        <f t="shared" si="218"/>
        <v>100</v>
      </c>
      <c r="L339" s="164">
        <f t="shared" si="219"/>
        <v>0.20202020202020202</v>
      </c>
      <c r="M339" s="159" t="s">
        <v>555</v>
      </c>
      <c r="N339" s="165">
        <v>44589</v>
      </c>
      <c r="O339" s="1"/>
      <c r="P339" s="1"/>
      <c r="Q339" s="1"/>
      <c r="R339" s="6" t="s">
        <v>746</v>
      </c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87">
        <v>153</v>
      </c>
      <c r="B340" s="188">
        <v>43966</v>
      </c>
      <c r="C340" s="188"/>
      <c r="D340" s="189" t="s">
        <v>71</v>
      </c>
      <c r="E340" s="190" t="s">
        <v>585</v>
      </c>
      <c r="F340" s="160">
        <v>67.5</v>
      </c>
      <c r="G340" s="190"/>
      <c r="H340" s="190">
        <v>86</v>
      </c>
      <c r="I340" s="192">
        <v>86</v>
      </c>
      <c r="J340" s="162" t="s">
        <v>772</v>
      </c>
      <c r="K340" s="163">
        <f t="shared" ref="K340:K347" si="220">H340-F340</f>
        <v>18.5</v>
      </c>
      <c r="L340" s="164">
        <f t="shared" ref="L340:L347" si="221">K340/F340</f>
        <v>0.27407407407407408</v>
      </c>
      <c r="M340" s="159" t="s">
        <v>555</v>
      </c>
      <c r="N340" s="165">
        <v>44008</v>
      </c>
      <c r="O340" s="1"/>
      <c r="P340" s="1"/>
      <c r="Q340" s="1"/>
      <c r="R340" s="6" t="s">
        <v>746</v>
      </c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87">
        <v>154</v>
      </c>
      <c r="B341" s="188">
        <v>44035</v>
      </c>
      <c r="C341" s="188"/>
      <c r="D341" s="189" t="s">
        <v>456</v>
      </c>
      <c r="E341" s="190" t="s">
        <v>585</v>
      </c>
      <c r="F341" s="160">
        <v>231</v>
      </c>
      <c r="G341" s="190"/>
      <c r="H341" s="190">
        <v>281</v>
      </c>
      <c r="I341" s="192">
        <v>281</v>
      </c>
      <c r="J341" s="162" t="s">
        <v>643</v>
      </c>
      <c r="K341" s="163">
        <f t="shared" si="220"/>
        <v>50</v>
      </c>
      <c r="L341" s="164">
        <f t="shared" si="221"/>
        <v>0.21645021645021645</v>
      </c>
      <c r="M341" s="159" t="s">
        <v>555</v>
      </c>
      <c r="N341" s="165">
        <v>44358</v>
      </c>
      <c r="O341" s="1"/>
      <c r="P341" s="1"/>
      <c r="Q341" s="1"/>
      <c r="R341" s="6" t="s">
        <v>746</v>
      </c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87">
        <v>155</v>
      </c>
      <c r="B342" s="188">
        <v>44092</v>
      </c>
      <c r="C342" s="188"/>
      <c r="D342" s="189" t="s">
        <v>394</v>
      </c>
      <c r="E342" s="190" t="s">
        <v>585</v>
      </c>
      <c r="F342" s="190">
        <v>206</v>
      </c>
      <c r="G342" s="190"/>
      <c r="H342" s="190">
        <v>248</v>
      </c>
      <c r="I342" s="192">
        <v>248</v>
      </c>
      <c r="J342" s="162" t="s">
        <v>643</v>
      </c>
      <c r="K342" s="163">
        <f t="shared" si="220"/>
        <v>42</v>
      </c>
      <c r="L342" s="164">
        <f t="shared" si="221"/>
        <v>0.20388349514563106</v>
      </c>
      <c r="M342" s="159" t="s">
        <v>555</v>
      </c>
      <c r="N342" s="165">
        <v>44214</v>
      </c>
      <c r="O342" s="1"/>
      <c r="P342" s="1"/>
      <c r="Q342" s="1"/>
      <c r="R342" s="6" t="s">
        <v>746</v>
      </c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87">
        <v>156</v>
      </c>
      <c r="B343" s="188">
        <v>44140</v>
      </c>
      <c r="C343" s="188"/>
      <c r="D343" s="189" t="s">
        <v>394</v>
      </c>
      <c r="E343" s="190" t="s">
        <v>585</v>
      </c>
      <c r="F343" s="190">
        <v>182.5</v>
      </c>
      <c r="G343" s="190"/>
      <c r="H343" s="190">
        <v>248</v>
      </c>
      <c r="I343" s="192">
        <v>248</v>
      </c>
      <c r="J343" s="162" t="s">
        <v>643</v>
      </c>
      <c r="K343" s="163">
        <f t="shared" si="220"/>
        <v>65.5</v>
      </c>
      <c r="L343" s="164">
        <f t="shared" si="221"/>
        <v>0.35890410958904112</v>
      </c>
      <c r="M343" s="159" t="s">
        <v>555</v>
      </c>
      <c r="N343" s="165">
        <v>44214</v>
      </c>
      <c r="O343" s="1"/>
      <c r="P343" s="1"/>
      <c r="Q343" s="1"/>
      <c r="R343" s="6" t="s">
        <v>746</v>
      </c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87">
        <v>157</v>
      </c>
      <c r="B344" s="188">
        <v>44140</v>
      </c>
      <c r="C344" s="188"/>
      <c r="D344" s="189" t="s">
        <v>318</v>
      </c>
      <c r="E344" s="190" t="s">
        <v>585</v>
      </c>
      <c r="F344" s="190">
        <v>247.5</v>
      </c>
      <c r="G344" s="190"/>
      <c r="H344" s="190">
        <v>320</v>
      </c>
      <c r="I344" s="192">
        <v>320</v>
      </c>
      <c r="J344" s="162" t="s">
        <v>643</v>
      </c>
      <c r="K344" s="163">
        <f t="shared" si="220"/>
        <v>72.5</v>
      </c>
      <c r="L344" s="164">
        <f t="shared" si="221"/>
        <v>0.29292929292929293</v>
      </c>
      <c r="M344" s="159" t="s">
        <v>555</v>
      </c>
      <c r="N344" s="165">
        <v>44323</v>
      </c>
      <c r="O344" s="1"/>
      <c r="P344" s="1"/>
      <c r="Q344" s="1"/>
      <c r="R344" s="6" t="s">
        <v>746</v>
      </c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87">
        <v>158</v>
      </c>
      <c r="B345" s="188">
        <v>44140</v>
      </c>
      <c r="C345" s="188"/>
      <c r="D345" s="189" t="s">
        <v>270</v>
      </c>
      <c r="E345" s="190" t="s">
        <v>585</v>
      </c>
      <c r="F345" s="160">
        <v>925</v>
      </c>
      <c r="G345" s="190"/>
      <c r="H345" s="190">
        <v>1095</v>
      </c>
      <c r="I345" s="192">
        <v>1093</v>
      </c>
      <c r="J345" s="162" t="s">
        <v>773</v>
      </c>
      <c r="K345" s="163">
        <f t="shared" si="220"/>
        <v>170</v>
      </c>
      <c r="L345" s="164">
        <f t="shared" si="221"/>
        <v>0.18378378378378379</v>
      </c>
      <c r="M345" s="159" t="s">
        <v>555</v>
      </c>
      <c r="N345" s="165">
        <v>44201</v>
      </c>
      <c r="O345" s="1"/>
      <c r="P345" s="1"/>
      <c r="Q345" s="1"/>
      <c r="R345" s="6" t="s">
        <v>746</v>
      </c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87">
        <v>159</v>
      </c>
      <c r="B346" s="188">
        <v>44140</v>
      </c>
      <c r="C346" s="188"/>
      <c r="D346" s="189" t="s">
        <v>334</v>
      </c>
      <c r="E346" s="190" t="s">
        <v>585</v>
      </c>
      <c r="F346" s="160">
        <v>332.5</v>
      </c>
      <c r="G346" s="190"/>
      <c r="H346" s="190">
        <v>393</v>
      </c>
      <c r="I346" s="192">
        <v>406</v>
      </c>
      <c r="J346" s="162" t="s">
        <v>774</v>
      </c>
      <c r="K346" s="163">
        <f t="shared" si="220"/>
        <v>60.5</v>
      </c>
      <c r="L346" s="164">
        <f t="shared" si="221"/>
        <v>0.18195488721804512</v>
      </c>
      <c r="M346" s="159" t="s">
        <v>555</v>
      </c>
      <c r="N346" s="165">
        <v>44256</v>
      </c>
      <c r="O346" s="1"/>
      <c r="P346" s="1"/>
      <c r="Q346" s="1"/>
      <c r="R346" s="6" t="s">
        <v>746</v>
      </c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87">
        <v>160</v>
      </c>
      <c r="B347" s="188">
        <v>44141</v>
      </c>
      <c r="C347" s="188"/>
      <c r="D347" s="189" t="s">
        <v>456</v>
      </c>
      <c r="E347" s="190" t="s">
        <v>585</v>
      </c>
      <c r="F347" s="160">
        <v>231</v>
      </c>
      <c r="G347" s="190"/>
      <c r="H347" s="190">
        <v>281</v>
      </c>
      <c r="I347" s="192">
        <v>281</v>
      </c>
      <c r="J347" s="162" t="s">
        <v>643</v>
      </c>
      <c r="K347" s="163">
        <f t="shared" si="220"/>
        <v>50</v>
      </c>
      <c r="L347" s="164">
        <f t="shared" si="221"/>
        <v>0.21645021645021645</v>
      </c>
      <c r="M347" s="159" t="s">
        <v>555</v>
      </c>
      <c r="N347" s="165">
        <v>44358</v>
      </c>
      <c r="O347" s="1"/>
      <c r="P347" s="1"/>
      <c r="Q347" s="1"/>
      <c r="R347" s="6" t="s">
        <v>746</v>
      </c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213">
        <v>161</v>
      </c>
      <c r="B348" s="206">
        <v>44187</v>
      </c>
      <c r="C348" s="206"/>
      <c r="D348" s="207" t="s">
        <v>431</v>
      </c>
      <c r="E348" s="53" t="s">
        <v>585</v>
      </c>
      <c r="F348" s="208" t="s">
        <v>775</v>
      </c>
      <c r="G348" s="53"/>
      <c r="H348" s="53"/>
      <c r="I348" s="209">
        <v>239</v>
      </c>
      <c r="J348" s="205" t="s">
        <v>558</v>
      </c>
      <c r="K348" s="205"/>
      <c r="L348" s="210"/>
      <c r="M348" s="211"/>
      <c r="N348" s="212"/>
      <c r="O348" s="1"/>
      <c r="P348" s="1"/>
      <c r="Q348" s="1"/>
      <c r="R348" s="6" t="s">
        <v>746</v>
      </c>
    </row>
    <row r="349" spans="1:26" ht="12.75" customHeight="1">
      <c r="A349" s="187">
        <v>162</v>
      </c>
      <c r="B349" s="188">
        <v>44258</v>
      </c>
      <c r="C349" s="188"/>
      <c r="D349" s="189" t="s">
        <v>771</v>
      </c>
      <c r="E349" s="190" t="s">
        <v>585</v>
      </c>
      <c r="F349" s="160">
        <v>495</v>
      </c>
      <c r="G349" s="190"/>
      <c r="H349" s="190">
        <v>595</v>
      </c>
      <c r="I349" s="192">
        <v>590</v>
      </c>
      <c r="J349" s="162" t="s">
        <v>817</v>
      </c>
      <c r="K349" s="163">
        <f t="shared" ref="K349:K356" si="222">H349-F349</f>
        <v>100</v>
      </c>
      <c r="L349" s="164">
        <f t="shared" ref="L349:L356" si="223">K349/F349</f>
        <v>0.20202020202020202</v>
      </c>
      <c r="M349" s="159" t="s">
        <v>555</v>
      </c>
      <c r="N349" s="165">
        <v>44589</v>
      </c>
      <c r="O349" s="1"/>
      <c r="P349" s="1"/>
      <c r="R349" s="6" t="s">
        <v>746</v>
      </c>
    </row>
    <row r="350" spans="1:26" ht="12.75" customHeight="1">
      <c r="A350" s="187">
        <v>163</v>
      </c>
      <c r="B350" s="188">
        <v>44274</v>
      </c>
      <c r="C350" s="188"/>
      <c r="D350" s="189" t="s">
        <v>334</v>
      </c>
      <c r="E350" s="190" t="s">
        <v>585</v>
      </c>
      <c r="F350" s="160">
        <v>355</v>
      </c>
      <c r="G350" s="190"/>
      <c r="H350" s="190">
        <v>422.5</v>
      </c>
      <c r="I350" s="192">
        <v>420</v>
      </c>
      <c r="J350" s="162" t="s">
        <v>776</v>
      </c>
      <c r="K350" s="163">
        <f t="shared" si="222"/>
        <v>67.5</v>
      </c>
      <c r="L350" s="164">
        <f t="shared" si="223"/>
        <v>0.19014084507042253</v>
      </c>
      <c r="M350" s="159" t="s">
        <v>555</v>
      </c>
      <c r="N350" s="165">
        <v>44361</v>
      </c>
      <c r="O350" s="1"/>
      <c r="R350" s="214" t="s">
        <v>746</v>
      </c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87">
        <v>164</v>
      </c>
      <c r="B351" s="188">
        <v>44295</v>
      </c>
      <c r="C351" s="188"/>
      <c r="D351" s="189" t="s">
        <v>777</v>
      </c>
      <c r="E351" s="190" t="s">
        <v>585</v>
      </c>
      <c r="F351" s="160">
        <v>555</v>
      </c>
      <c r="G351" s="190"/>
      <c r="H351" s="190">
        <v>663</v>
      </c>
      <c r="I351" s="192">
        <v>663</v>
      </c>
      <c r="J351" s="162" t="s">
        <v>778</v>
      </c>
      <c r="K351" s="163">
        <f t="shared" si="222"/>
        <v>108</v>
      </c>
      <c r="L351" s="164">
        <f t="shared" si="223"/>
        <v>0.19459459459459461</v>
      </c>
      <c r="M351" s="159" t="s">
        <v>555</v>
      </c>
      <c r="N351" s="165">
        <v>44321</v>
      </c>
      <c r="O351" s="1"/>
      <c r="P351" s="1"/>
      <c r="Q351" s="1"/>
      <c r="R351" s="214" t="s">
        <v>746</v>
      </c>
    </row>
    <row r="352" spans="1:26" ht="12.75" customHeight="1">
      <c r="A352" s="187">
        <v>165</v>
      </c>
      <c r="B352" s="188">
        <v>44308</v>
      </c>
      <c r="C352" s="188"/>
      <c r="D352" s="189" t="s">
        <v>364</v>
      </c>
      <c r="E352" s="190" t="s">
        <v>585</v>
      </c>
      <c r="F352" s="160">
        <v>126.5</v>
      </c>
      <c r="G352" s="190"/>
      <c r="H352" s="190">
        <v>155</v>
      </c>
      <c r="I352" s="192">
        <v>155</v>
      </c>
      <c r="J352" s="162" t="s">
        <v>643</v>
      </c>
      <c r="K352" s="163">
        <f t="shared" si="222"/>
        <v>28.5</v>
      </c>
      <c r="L352" s="164">
        <f t="shared" si="223"/>
        <v>0.22529644268774704</v>
      </c>
      <c r="M352" s="159" t="s">
        <v>555</v>
      </c>
      <c r="N352" s="165">
        <v>44362</v>
      </c>
      <c r="O352" s="1"/>
      <c r="R352" s="214" t="s">
        <v>746</v>
      </c>
    </row>
    <row r="353" spans="1:18" ht="12.75" customHeight="1">
      <c r="A353" s="243">
        <v>166</v>
      </c>
      <c r="B353" s="244">
        <v>44368</v>
      </c>
      <c r="C353" s="244"/>
      <c r="D353" s="245" t="s">
        <v>382</v>
      </c>
      <c r="E353" s="246" t="s">
        <v>585</v>
      </c>
      <c r="F353" s="247">
        <v>287.5</v>
      </c>
      <c r="G353" s="246"/>
      <c r="H353" s="246">
        <v>245</v>
      </c>
      <c r="I353" s="248">
        <v>344</v>
      </c>
      <c r="J353" s="172" t="s">
        <v>812</v>
      </c>
      <c r="K353" s="173">
        <f t="shared" si="222"/>
        <v>-42.5</v>
      </c>
      <c r="L353" s="174">
        <f t="shared" si="223"/>
        <v>-0.14782608695652175</v>
      </c>
      <c r="M353" s="170" t="s">
        <v>567</v>
      </c>
      <c r="N353" s="167">
        <v>44508</v>
      </c>
      <c r="O353" s="1"/>
      <c r="R353" s="214" t="s">
        <v>746</v>
      </c>
    </row>
    <row r="354" spans="1:18" ht="12.75" customHeight="1">
      <c r="A354" s="187">
        <v>167</v>
      </c>
      <c r="B354" s="188">
        <v>44368</v>
      </c>
      <c r="C354" s="188"/>
      <c r="D354" s="189" t="s">
        <v>456</v>
      </c>
      <c r="E354" s="190" t="s">
        <v>585</v>
      </c>
      <c r="F354" s="160">
        <v>241</v>
      </c>
      <c r="G354" s="190"/>
      <c r="H354" s="190">
        <v>298</v>
      </c>
      <c r="I354" s="192">
        <v>320</v>
      </c>
      <c r="J354" s="162" t="s">
        <v>643</v>
      </c>
      <c r="K354" s="163">
        <f t="shared" si="222"/>
        <v>57</v>
      </c>
      <c r="L354" s="164">
        <f t="shared" si="223"/>
        <v>0.23651452282157676</v>
      </c>
      <c r="M354" s="159" t="s">
        <v>555</v>
      </c>
      <c r="N354" s="165">
        <v>44802</v>
      </c>
      <c r="O354" s="41"/>
      <c r="R354" s="214" t="s">
        <v>746</v>
      </c>
    </row>
    <row r="355" spans="1:18" ht="12.75" customHeight="1">
      <c r="A355" s="187">
        <v>168</v>
      </c>
      <c r="B355" s="188">
        <v>44406</v>
      </c>
      <c r="C355" s="188"/>
      <c r="D355" s="189" t="s">
        <v>364</v>
      </c>
      <c r="E355" s="190" t="s">
        <v>585</v>
      </c>
      <c r="F355" s="160">
        <v>162.5</v>
      </c>
      <c r="G355" s="190"/>
      <c r="H355" s="190">
        <v>200</v>
      </c>
      <c r="I355" s="192">
        <v>200</v>
      </c>
      <c r="J355" s="162" t="s">
        <v>643</v>
      </c>
      <c r="K355" s="163">
        <f t="shared" si="222"/>
        <v>37.5</v>
      </c>
      <c r="L355" s="164">
        <f t="shared" si="223"/>
        <v>0.23076923076923078</v>
      </c>
      <c r="M355" s="159" t="s">
        <v>555</v>
      </c>
      <c r="N355" s="165">
        <v>44802</v>
      </c>
      <c r="O355" s="1"/>
      <c r="R355" s="214" t="s">
        <v>746</v>
      </c>
    </row>
    <row r="356" spans="1:18" ht="12.75" customHeight="1">
      <c r="A356" s="187">
        <v>169</v>
      </c>
      <c r="B356" s="188">
        <v>44462</v>
      </c>
      <c r="C356" s="188"/>
      <c r="D356" s="189" t="s">
        <v>783</v>
      </c>
      <c r="E356" s="190" t="s">
        <v>585</v>
      </c>
      <c r="F356" s="160">
        <v>1235</v>
      </c>
      <c r="G356" s="190"/>
      <c r="H356" s="190">
        <v>1505</v>
      </c>
      <c r="I356" s="192">
        <v>1500</v>
      </c>
      <c r="J356" s="162" t="s">
        <v>643</v>
      </c>
      <c r="K356" s="163">
        <f t="shared" si="222"/>
        <v>270</v>
      </c>
      <c r="L356" s="164">
        <f t="shared" si="223"/>
        <v>0.21862348178137653</v>
      </c>
      <c r="M356" s="159" t="s">
        <v>555</v>
      </c>
      <c r="N356" s="165">
        <v>44564</v>
      </c>
      <c r="O356" s="1"/>
      <c r="R356" s="214" t="s">
        <v>746</v>
      </c>
    </row>
    <row r="357" spans="1:18" ht="12.75" customHeight="1">
      <c r="A357" s="227">
        <v>170</v>
      </c>
      <c r="B357" s="228">
        <v>44480</v>
      </c>
      <c r="C357" s="228"/>
      <c r="D357" s="229" t="s">
        <v>785</v>
      </c>
      <c r="E357" s="230" t="s">
        <v>585</v>
      </c>
      <c r="F357" s="231" t="s">
        <v>789</v>
      </c>
      <c r="G357" s="230"/>
      <c r="H357" s="230"/>
      <c r="I357" s="230">
        <v>145</v>
      </c>
      <c r="J357" s="232" t="s">
        <v>558</v>
      </c>
      <c r="K357" s="227"/>
      <c r="L357" s="228"/>
      <c r="M357" s="228"/>
      <c r="N357" s="229"/>
      <c r="O357" s="41"/>
      <c r="R357" s="214" t="s">
        <v>746</v>
      </c>
    </row>
    <row r="358" spans="1:18" ht="12.75" customHeight="1">
      <c r="A358" s="233">
        <v>171</v>
      </c>
      <c r="B358" s="234">
        <v>44481</v>
      </c>
      <c r="C358" s="234"/>
      <c r="D358" s="235" t="s">
        <v>259</v>
      </c>
      <c r="E358" s="236" t="s">
        <v>585</v>
      </c>
      <c r="F358" s="237" t="s">
        <v>787</v>
      </c>
      <c r="G358" s="236"/>
      <c r="H358" s="236"/>
      <c r="I358" s="236">
        <v>380</v>
      </c>
      <c r="J358" s="238" t="s">
        <v>558</v>
      </c>
      <c r="K358" s="233"/>
      <c r="L358" s="234"/>
      <c r="M358" s="234"/>
      <c r="N358" s="235"/>
      <c r="O358" s="41"/>
      <c r="R358" s="214" t="s">
        <v>746</v>
      </c>
    </row>
    <row r="359" spans="1:18" ht="12.75" customHeight="1">
      <c r="A359" s="233">
        <v>172</v>
      </c>
      <c r="B359" s="234">
        <v>44481</v>
      </c>
      <c r="C359" s="234"/>
      <c r="D359" s="235" t="s">
        <v>389</v>
      </c>
      <c r="E359" s="236" t="s">
        <v>585</v>
      </c>
      <c r="F359" s="237" t="s">
        <v>788</v>
      </c>
      <c r="G359" s="236"/>
      <c r="H359" s="236"/>
      <c r="I359" s="236">
        <v>56</v>
      </c>
      <c r="J359" s="238" t="s">
        <v>558</v>
      </c>
      <c r="K359" s="233"/>
      <c r="L359" s="234"/>
      <c r="M359" s="234"/>
      <c r="N359" s="235"/>
      <c r="O359" s="41"/>
      <c r="R359" s="214"/>
    </row>
    <row r="360" spans="1:18" ht="12.75" customHeight="1">
      <c r="A360" s="187">
        <v>173</v>
      </c>
      <c r="B360" s="188">
        <v>44551</v>
      </c>
      <c r="C360" s="188"/>
      <c r="D360" s="189" t="s">
        <v>118</v>
      </c>
      <c r="E360" s="190" t="s">
        <v>585</v>
      </c>
      <c r="F360" s="160">
        <v>2300</v>
      </c>
      <c r="G360" s="190"/>
      <c r="H360" s="190">
        <f>(2820+2200)/2</f>
        <v>2510</v>
      </c>
      <c r="I360" s="192">
        <v>3000</v>
      </c>
      <c r="J360" s="162" t="s">
        <v>826</v>
      </c>
      <c r="K360" s="163">
        <f>H360-F360</f>
        <v>210</v>
      </c>
      <c r="L360" s="164">
        <f>K360/F360</f>
        <v>9.1304347826086957E-2</v>
      </c>
      <c r="M360" s="159" t="s">
        <v>555</v>
      </c>
      <c r="N360" s="165">
        <v>44649</v>
      </c>
      <c r="O360" s="1"/>
      <c r="R360" s="214"/>
    </row>
    <row r="361" spans="1:18" ht="12.75" customHeight="1">
      <c r="A361" s="239">
        <v>174</v>
      </c>
      <c r="B361" s="234">
        <v>44606</v>
      </c>
      <c r="C361" s="239"/>
      <c r="D361" s="239" t="s">
        <v>410</v>
      </c>
      <c r="E361" s="236" t="s">
        <v>585</v>
      </c>
      <c r="F361" s="236" t="s">
        <v>820</v>
      </c>
      <c r="G361" s="236"/>
      <c r="H361" s="236"/>
      <c r="I361" s="236">
        <v>764</v>
      </c>
      <c r="J361" s="236" t="s">
        <v>558</v>
      </c>
      <c r="K361" s="236"/>
      <c r="L361" s="236"/>
      <c r="M361" s="236"/>
      <c r="N361" s="239"/>
      <c r="O361" s="41"/>
      <c r="R361" s="214"/>
    </row>
    <row r="362" spans="1:18" ht="12.75" customHeight="1">
      <c r="A362" s="239">
        <v>175</v>
      </c>
      <c r="B362" s="234">
        <v>44613</v>
      </c>
      <c r="C362" s="239"/>
      <c r="D362" s="239" t="s">
        <v>783</v>
      </c>
      <c r="E362" s="236" t="s">
        <v>585</v>
      </c>
      <c r="F362" s="236" t="s">
        <v>821</v>
      </c>
      <c r="G362" s="236"/>
      <c r="H362" s="236"/>
      <c r="I362" s="236">
        <v>1510</v>
      </c>
      <c r="J362" s="236" t="s">
        <v>558</v>
      </c>
      <c r="K362" s="236"/>
      <c r="L362" s="236"/>
      <c r="M362" s="236"/>
      <c r="N362" s="239"/>
      <c r="O362" s="41"/>
      <c r="R362" s="214"/>
    </row>
    <row r="363" spans="1:18" ht="12.75" customHeight="1">
      <c r="A363">
        <v>176</v>
      </c>
      <c r="B363" s="234">
        <v>44670</v>
      </c>
      <c r="C363" s="234"/>
      <c r="D363" s="239" t="s">
        <v>519</v>
      </c>
      <c r="E363" s="285" t="s">
        <v>585</v>
      </c>
      <c r="F363" s="236" t="s">
        <v>828</v>
      </c>
      <c r="G363" s="236"/>
      <c r="H363" s="236"/>
      <c r="I363" s="236">
        <v>553</v>
      </c>
      <c r="J363" s="236" t="s">
        <v>558</v>
      </c>
      <c r="K363" s="236"/>
      <c r="L363" s="236"/>
      <c r="M363" s="236"/>
      <c r="N363" s="236"/>
      <c r="O363" s="41"/>
      <c r="R363" s="214"/>
    </row>
    <row r="364" spans="1:18" ht="12.75" customHeight="1">
      <c r="A364" s="187">
        <v>177</v>
      </c>
      <c r="B364" s="188">
        <v>44746</v>
      </c>
      <c r="C364" s="188"/>
      <c r="D364" s="189" t="s">
        <v>863</v>
      </c>
      <c r="E364" s="190" t="s">
        <v>585</v>
      </c>
      <c r="F364" s="160">
        <v>207.5</v>
      </c>
      <c r="G364" s="190"/>
      <c r="H364" s="190">
        <v>254</v>
      </c>
      <c r="I364" s="192">
        <v>254</v>
      </c>
      <c r="J364" s="162" t="s">
        <v>643</v>
      </c>
      <c r="K364" s="163">
        <f>H364-F364</f>
        <v>46.5</v>
      </c>
      <c r="L364" s="164">
        <f>K364/F364</f>
        <v>0.22409638554216868</v>
      </c>
      <c r="M364" s="159" t="s">
        <v>555</v>
      </c>
      <c r="N364" s="165">
        <v>44792</v>
      </c>
      <c r="O364" s="1"/>
      <c r="R364" s="214"/>
    </row>
    <row r="365" spans="1:18" ht="12.75" customHeight="1">
      <c r="A365" s="213">
        <v>178</v>
      </c>
      <c r="B365" s="234">
        <v>44775</v>
      </c>
      <c r="D365" s="321" t="s">
        <v>458</v>
      </c>
      <c r="E365" s="320" t="s">
        <v>585</v>
      </c>
      <c r="F365" s="236" t="s">
        <v>864</v>
      </c>
      <c r="G365" s="236"/>
      <c r="H365" s="236"/>
      <c r="I365" s="236">
        <v>38</v>
      </c>
      <c r="J365" s="236" t="s">
        <v>558</v>
      </c>
      <c r="K365" s="236"/>
      <c r="L365" s="236"/>
      <c r="M365" s="236"/>
      <c r="N365" s="236"/>
      <c r="O365" s="41"/>
      <c r="R365" s="54"/>
    </row>
    <row r="366" spans="1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1:18" ht="12.75" customHeight="1">
      <c r="B367" s="215" t="s">
        <v>779</v>
      </c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1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1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1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1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1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1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1:18" ht="12.75" customHeight="1">
      <c r="A374" s="216"/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1:18" ht="12.75" customHeight="1">
      <c r="A375" s="216"/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1:18" ht="12.75" customHeight="1">
      <c r="A376" s="53"/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1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1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1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1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1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1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1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1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2.7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  <row r="482" spans="6:18" ht="12.75" customHeight="1">
      <c r="F482" s="54"/>
      <c r="G482" s="54"/>
      <c r="H482" s="54"/>
      <c r="I482" s="54"/>
      <c r="J482" s="41"/>
      <c r="K482" s="54"/>
      <c r="L482" s="54"/>
      <c r="M482" s="54"/>
      <c r="O482" s="41"/>
      <c r="R482" s="54"/>
    </row>
    <row r="483" spans="6:18" ht="12.75" customHeight="1">
      <c r="F483" s="54"/>
      <c r="G483" s="54"/>
      <c r="H483" s="54"/>
      <c r="I483" s="54"/>
      <c r="J483" s="41"/>
      <c r="K483" s="54"/>
      <c r="L483" s="54"/>
      <c r="M483" s="54"/>
      <c r="O483" s="41"/>
      <c r="R483" s="54"/>
    </row>
    <row r="484" spans="6:18" ht="12.75" customHeight="1">
      <c r="F484" s="54"/>
      <c r="G484" s="54"/>
      <c r="H484" s="54"/>
      <c r="I484" s="54"/>
      <c r="J484" s="41"/>
      <c r="K484" s="54"/>
      <c r="L484" s="54"/>
      <c r="M484" s="54"/>
      <c r="O484" s="41"/>
      <c r="R484" s="54"/>
    </row>
    <row r="485" spans="6:18" ht="12.75" customHeight="1">
      <c r="F485" s="54"/>
      <c r="G485" s="54"/>
      <c r="H485" s="54"/>
      <c r="I485" s="54"/>
      <c r="J485" s="41"/>
      <c r="K485" s="54"/>
      <c r="L485" s="54"/>
      <c r="M485" s="54"/>
      <c r="O485" s="41"/>
      <c r="R485" s="54"/>
    </row>
    <row r="486" spans="6:18" ht="12.75" customHeight="1">
      <c r="F486" s="54"/>
      <c r="G486" s="54"/>
      <c r="H486" s="54"/>
      <c r="I486" s="54"/>
      <c r="J486" s="41"/>
      <c r="K486" s="54"/>
      <c r="L486" s="54"/>
      <c r="M486" s="54"/>
      <c r="O486" s="41"/>
      <c r="R486" s="54"/>
    </row>
    <row r="487" spans="6:18" ht="12.75" customHeight="1">
      <c r="F487" s="54"/>
      <c r="G487" s="54"/>
      <c r="H487" s="54"/>
      <c r="I487" s="54"/>
      <c r="J487" s="41"/>
      <c r="K487" s="54"/>
      <c r="L487" s="54"/>
      <c r="M487" s="54"/>
      <c r="O487" s="41"/>
      <c r="R487" s="54"/>
    </row>
    <row r="488" spans="6:18" ht="12.75" customHeight="1">
      <c r="F488" s="54"/>
      <c r="G488" s="54"/>
      <c r="H488" s="54"/>
      <c r="I488" s="54"/>
      <c r="J488" s="41"/>
      <c r="K488" s="54"/>
      <c r="L488" s="54"/>
      <c r="M488" s="54"/>
      <c r="O488" s="41"/>
      <c r="R488" s="54"/>
    </row>
    <row r="489" spans="6:18" ht="12.75" customHeight="1">
      <c r="F489" s="54"/>
      <c r="G489" s="54"/>
      <c r="H489" s="54"/>
      <c r="I489" s="54"/>
      <c r="J489" s="41"/>
      <c r="K489" s="54"/>
      <c r="L489" s="54"/>
      <c r="M489" s="54"/>
      <c r="O489" s="41"/>
      <c r="R489" s="54"/>
    </row>
    <row r="490" spans="6:18" ht="12.75" customHeight="1">
      <c r="F490" s="54"/>
      <c r="G490" s="54"/>
      <c r="H490" s="54"/>
      <c r="I490" s="54"/>
      <c r="J490" s="41"/>
      <c r="K490" s="54"/>
      <c r="L490" s="54"/>
      <c r="M490" s="54"/>
      <c r="O490" s="41"/>
      <c r="R490" s="54"/>
    </row>
    <row r="491" spans="6:18" ht="12.75" customHeight="1">
      <c r="F491" s="54"/>
      <c r="G491" s="54"/>
      <c r="H491" s="54"/>
      <c r="I491" s="54"/>
      <c r="J491" s="41"/>
      <c r="K491" s="54"/>
      <c r="L491" s="54"/>
      <c r="M491" s="54"/>
      <c r="O491" s="41"/>
      <c r="R491" s="54"/>
    </row>
    <row r="492" spans="6:18" ht="12.75" customHeight="1">
      <c r="F492" s="54"/>
      <c r="G492" s="54"/>
      <c r="H492" s="54"/>
      <c r="I492" s="54"/>
      <c r="J492" s="41"/>
      <c r="K492" s="54"/>
      <c r="L492" s="54"/>
      <c r="M492" s="54"/>
      <c r="O492" s="41"/>
      <c r="R492" s="54"/>
    </row>
    <row r="493" spans="6:18" ht="12.75" customHeight="1">
      <c r="F493" s="54"/>
      <c r="G493" s="54"/>
      <c r="H493" s="54"/>
      <c r="I493" s="54"/>
      <c r="J493" s="41"/>
      <c r="K493" s="54"/>
      <c r="L493" s="54"/>
      <c r="M493" s="54"/>
      <c r="O493" s="41"/>
      <c r="R493" s="54"/>
    </row>
    <row r="494" spans="6:18" ht="12.75" customHeight="1">
      <c r="F494" s="54"/>
      <c r="G494" s="54"/>
      <c r="H494" s="54"/>
      <c r="I494" s="54"/>
      <c r="J494" s="41"/>
      <c r="K494" s="54"/>
      <c r="L494" s="54"/>
      <c r="M494" s="54"/>
      <c r="O494" s="41"/>
      <c r="R494" s="54"/>
    </row>
    <row r="495" spans="6:18" ht="12.75" customHeight="1">
      <c r="F495" s="54"/>
      <c r="G495" s="54"/>
      <c r="H495" s="54"/>
      <c r="I495" s="54"/>
      <c r="J495" s="41"/>
      <c r="K495" s="54"/>
      <c r="L495" s="54"/>
      <c r="M495" s="54"/>
      <c r="O495" s="41"/>
      <c r="R495" s="54"/>
    </row>
    <row r="496" spans="6:18" ht="12.75" customHeight="1">
      <c r="F496" s="54"/>
      <c r="G496" s="54"/>
      <c r="H496" s="54"/>
      <c r="I496" s="54"/>
      <c r="J496" s="41"/>
      <c r="K496" s="54"/>
      <c r="L496" s="54"/>
      <c r="M496" s="54"/>
      <c r="O496" s="41"/>
      <c r="R496" s="54"/>
    </row>
    <row r="497" spans="6:18" ht="12.75" customHeight="1">
      <c r="F497" s="54"/>
      <c r="G497" s="54"/>
      <c r="H497" s="54"/>
      <c r="I497" s="54"/>
      <c r="J497" s="41"/>
      <c r="K497" s="54"/>
      <c r="L497" s="54"/>
      <c r="M497" s="54"/>
      <c r="O497" s="41"/>
      <c r="R497" s="54"/>
    </row>
    <row r="498" spans="6:18" ht="12.75" customHeight="1">
      <c r="F498" s="54"/>
      <c r="G498" s="54"/>
      <c r="H498" s="54"/>
      <c r="I498" s="54"/>
      <c r="J498" s="41"/>
      <c r="K498" s="54"/>
      <c r="L498" s="54"/>
      <c r="M498" s="54"/>
      <c r="O498" s="41"/>
      <c r="R498" s="54"/>
    </row>
    <row r="499" spans="6:18" ht="12.75" customHeight="1">
      <c r="F499" s="54"/>
      <c r="G499" s="54"/>
      <c r="H499" s="54"/>
      <c r="I499" s="54"/>
      <c r="J499" s="41"/>
      <c r="K499" s="54"/>
      <c r="L499" s="54"/>
      <c r="M499" s="54"/>
      <c r="O499" s="41"/>
      <c r="R499" s="54"/>
    </row>
    <row r="500" spans="6:18" ht="12.75" customHeight="1">
      <c r="F500" s="54"/>
      <c r="G500" s="54"/>
      <c r="H500" s="54"/>
      <c r="I500" s="54"/>
      <c r="J500" s="41"/>
      <c r="K500" s="54"/>
      <c r="L500" s="54"/>
      <c r="M500" s="54"/>
      <c r="O500" s="41"/>
      <c r="R500" s="54"/>
    </row>
    <row r="501" spans="6:18" ht="12.75" customHeight="1">
      <c r="F501" s="54"/>
      <c r="G501" s="54"/>
      <c r="H501" s="54"/>
      <c r="I501" s="54"/>
      <c r="J501" s="41"/>
      <c r="K501" s="54"/>
      <c r="L501" s="54"/>
      <c r="M501" s="54"/>
      <c r="O501" s="41"/>
      <c r="R501" s="54"/>
    </row>
    <row r="502" spans="6:18" ht="12.75" customHeight="1">
      <c r="F502" s="54"/>
      <c r="G502" s="54"/>
      <c r="H502" s="54"/>
      <c r="I502" s="54"/>
      <c r="J502" s="41"/>
      <c r="K502" s="54"/>
      <c r="L502" s="54"/>
      <c r="M502" s="54"/>
      <c r="O502" s="41"/>
      <c r="R502" s="54"/>
    </row>
    <row r="503" spans="6:18" ht="12.75" customHeight="1">
      <c r="F503" s="54"/>
      <c r="G503" s="54"/>
      <c r="H503" s="54"/>
      <c r="I503" s="54"/>
      <c r="J503" s="41"/>
      <c r="K503" s="54"/>
      <c r="L503" s="54"/>
      <c r="M503" s="54"/>
      <c r="O503" s="41"/>
      <c r="R503" s="54"/>
    </row>
    <row r="504" spans="6:18" ht="12.75" customHeight="1">
      <c r="F504" s="54"/>
      <c r="G504" s="54"/>
      <c r="H504" s="54"/>
      <c r="I504" s="54"/>
      <c r="J504" s="41"/>
      <c r="K504" s="54"/>
      <c r="L504" s="54"/>
      <c r="M504" s="54"/>
      <c r="O504" s="41"/>
      <c r="R504" s="54"/>
    </row>
    <row r="505" spans="6:18" ht="12.75" customHeight="1">
      <c r="F505" s="54"/>
      <c r="G505" s="54"/>
      <c r="H505" s="54"/>
      <c r="I505" s="54"/>
      <c r="J505" s="41"/>
      <c r="K505" s="54"/>
      <c r="L505" s="54"/>
      <c r="M505" s="54"/>
      <c r="O505" s="41"/>
      <c r="R505" s="54"/>
    </row>
    <row r="506" spans="6:18" ht="12.75" customHeight="1">
      <c r="F506" s="54"/>
      <c r="G506" s="54"/>
      <c r="H506" s="54"/>
      <c r="I506" s="54"/>
      <c r="J506" s="41"/>
      <c r="K506" s="54"/>
      <c r="L506" s="54"/>
      <c r="M506" s="54"/>
      <c r="O506" s="41"/>
      <c r="R506" s="54"/>
    </row>
    <row r="507" spans="6:18" ht="12.75" customHeight="1">
      <c r="F507" s="54"/>
      <c r="G507" s="54"/>
      <c r="H507" s="54"/>
      <c r="I507" s="54"/>
      <c r="J507" s="41"/>
      <c r="K507" s="54"/>
      <c r="L507" s="54"/>
      <c r="M507" s="54"/>
      <c r="O507" s="41"/>
      <c r="R507" s="54"/>
    </row>
    <row r="508" spans="6:18" ht="12.75" customHeight="1">
      <c r="F508" s="54"/>
      <c r="G508" s="54"/>
      <c r="H508" s="54"/>
      <c r="I508" s="54"/>
      <c r="J508" s="41"/>
      <c r="K508" s="54"/>
      <c r="L508" s="54"/>
      <c r="M508" s="54"/>
      <c r="O508" s="41"/>
      <c r="R508" s="54"/>
    </row>
    <row r="509" spans="6:18" ht="12.75" customHeight="1">
      <c r="F509" s="54"/>
      <c r="G509" s="54"/>
      <c r="H509" s="54"/>
      <c r="I509" s="54"/>
      <c r="J509" s="41"/>
      <c r="K509" s="54"/>
      <c r="L509" s="54"/>
      <c r="M509" s="54"/>
      <c r="O509" s="41"/>
      <c r="R509" s="54"/>
    </row>
    <row r="510" spans="6:18" ht="12.75" customHeight="1">
      <c r="F510" s="54"/>
      <c r="G510" s="54"/>
      <c r="H510" s="54"/>
      <c r="I510" s="54"/>
      <c r="J510" s="41"/>
      <c r="K510" s="54"/>
      <c r="L510" s="54"/>
      <c r="M510" s="54"/>
      <c r="O510" s="41"/>
      <c r="R510" s="54"/>
    </row>
    <row r="511" spans="6:18" ht="12.75" customHeight="1">
      <c r="F511" s="54"/>
      <c r="G511" s="54"/>
      <c r="H511" s="54"/>
      <c r="I511" s="54"/>
      <c r="J511" s="41"/>
      <c r="K511" s="54"/>
      <c r="L511" s="54"/>
      <c r="M511" s="54"/>
      <c r="O511" s="41"/>
      <c r="R511" s="54"/>
    </row>
    <row r="512" spans="6:18" ht="12.75" customHeight="1">
      <c r="F512" s="54"/>
      <c r="G512" s="54"/>
      <c r="H512" s="54"/>
      <c r="I512" s="54"/>
      <c r="J512" s="41"/>
      <c r="K512" s="54"/>
      <c r="L512" s="54"/>
      <c r="M512" s="54"/>
      <c r="O512" s="41"/>
      <c r="R512" s="54"/>
    </row>
    <row r="513" spans="6:18" ht="12.75" customHeight="1">
      <c r="F513" s="54"/>
      <c r="G513" s="54"/>
      <c r="H513" s="54"/>
      <c r="I513" s="54"/>
      <c r="J513" s="41"/>
      <c r="K513" s="54"/>
      <c r="L513" s="54"/>
      <c r="M513" s="54"/>
      <c r="O513" s="41"/>
      <c r="R513" s="54"/>
    </row>
    <row r="514" spans="6:18" ht="12.75" customHeight="1">
      <c r="F514" s="54"/>
      <c r="G514" s="54"/>
      <c r="H514" s="54"/>
      <c r="I514" s="54"/>
      <c r="J514" s="41"/>
      <c r="K514" s="54"/>
      <c r="L514" s="54"/>
      <c r="M514" s="54"/>
      <c r="O514" s="41"/>
      <c r="R514" s="54"/>
    </row>
    <row r="515" spans="6:18" ht="12.75" customHeight="1">
      <c r="F515" s="54"/>
      <c r="G515" s="54"/>
      <c r="H515" s="54"/>
      <c r="I515" s="54"/>
      <c r="J515" s="41"/>
      <c r="K515" s="54"/>
      <c r="L515" s="54"/>
      <c r="M515" s="54"/>
      <c r="O515" s="41"/>
      <c r="R515" s="54"/>
    </row>
    <row r="516" spans="6:18" ht="12.75" customHeight="1">
      <c r="F516" s="54"/>
      <c r="G516" s="54"/>
      <c r="H516" s="54"/>
      <c r="I516" s="54"/>
      <c r="J516" s="41"/>
      <c r="K516" s="54"/>
      <c r="L516" s="54"/>
      <c r="M516" s="54"/>
      <c r="O516" s="41"/>
      <c r="R516" s="54"/>
    </row>
    <row r="517" spans="6:18" ht="12.75" customHeight="1">
      <c r="F517" s="54"/>
      <c r="G517" s="54"/>
      <c r="H517" s="54"/>
      <c r="I517" s="54"/>
      <c r="J517" s="41"/>
      <c r="K517" s="54"/>
      <c r="L517" s="54"/>
      <c r="M517" s="54"/>
      <c r="O517" s="41"/>
      <c r="R517" s="54"/>
    </row>
    <row r="518" spans="6:18" ht="12.75" customHeight="1">
      <c r="F518" s="54"/>
      <c r="G518" s="54"/>
      <c r="H518" s="54"/>
      <c r="I518" s="54"/>
      <c r="J518" s="41"/>
      <c r="K518" s="54"/>
      <c r="L518" s="54"/>
      <c r="M518" s="54"/>
      <c r="O518" s="41"/>
      <c r="R518" s="54"/>
    </row>
    <row r="519" spans="6:18" ht="12.75" customHeight="1">
      <c r="F519" s="54"/>
      <c r="G519" s="54"/>
      <c r="H519" s="54"/>
      <c r="I519" s="54"/>
      <c r="J519" s="41"/>
      <c r="K519" s="54"/>
      <c r="L519" s="54"/>
      <c r="M519" s="54"/>
      <c r="O519" s="41"/>
      <c r="R519" s="54"/>
    </row>
    <row r="520" spans="6:18" ht="12.75" customHeight="1">
      <c r="F520" s="54"/>
      <c r="G520" s="54"/>
      <c r="H520" s="54"/>
      <c r="I520" s="54"/>
      <c r="J520" s="41"/>
      <c r="K520" s="54"/>
      <c r="L520" s="54"/>
      <c r="M520" s="54"/>
      <c r="O520" s="41"/>
      <c r="R520" s="54"/>
    </row>
    <row r="521" spans="6:18" ht="12.75" customHeight="1">
      <c r="F521" s="54"/>
      <c r="G521" s="54"/>
      <c r="H521" s="54"/>
      <c r="I521" s="54"/>
      <c r="J521" s="41"/>
      <c r="K521" s="54"/>
      <c r="L521" s="54"/>
      <c r="M521" s="54"/>
      <c r="O521" s="41"/>
      <c r="R521" s="54"/>
    </row>
    <row r="522" spans="6:18" ht="12.75" customHeight="1">
      <c r="F522" s="54"/>
      <c r="G522" s="54"/>
      <c r="H522" s="54"/>
      <c r="I522" s="54"/>
      <c r="J522" s="41"/>
      <c r="K522" s="54"/>
      <c r="L522" s="54"/>
      <c r="M522" s="54"/>
      <c r="O522" s="41"/>
      <c r="R522" s="54"/>
    </row>
    <row r="523" spans="6:18" ht="12.75" customHeight="1">
      <c r="F523" s="54"/>
      <c r="G523" s="54"/>
      <c r="H523" s="54"/>
      <c r="I523" s="54"/>
      <c r="J523" s="41"/>
      <c r="K523" s="54"/>
      <c r="L523" s="54"/>
      <c r="M523" s="54"/>
      <c r="O523" s="41"/>
      <c r="R523" s="54"/>
    </row>
    <row r="524" spans="6:18" ht="12.75" customHeight="1">
      <c r="F524" s="54"/>
      <c r="G524" s="54"/>
      <c r="H524" s="54"/>
      <c r="I524" s="54"/>
      <c r="J524" s="41"/>
      <c r="K524" s="54"/>
      <c r="L524" s="54"/>
      <c r="M524" s="54"/>
      <c r="O524" s="41"/>
      <c r="R524" s="54"/>
    </row>
    <row r="525" spans="6:18" ht="12.75" customHeight="1">
      <c r="F525" s="54"/>
      <c r="G525" s="54"/>
      <c r="H525" s="54"/>
      <c r="I525" s="54"/>
      <c r="J525" s="41"/>
      <c r="K525" s="54"/>
      <c r="L525" s="54"/>
      <c r="M525" s="54"/>
      <c r="O525" s="41"/>
      <c r="R525" s="54"/>
    </row>
    <row r="526" spans="6:18" ht="12.75" customHeight="1">
      <c r="F526" s="54"/>
      <c r="G526" s="54"/>
      <c r="H526" s="54"/>
      <c r="I526" s="54"/>
      <c r="J526" s="41"/>
      <c r="K526" s="54"/>
      <c r="L526" s="54"/>
      <c r="M526" s="54"/>
      <c r="O526" s="41"/>
      <c r="R526" s="54"/>
    </row>
    <row r="527" spans="6:18" ht="12.75" customHeight="1">
      <c r="F527" s="54"/>
      <c r="G527" s="54"/>
      <c r="H527" s="54"/>
      <c r="I527" s="54"/>
      <c r="J527" s="41"/>
      <c r="K527" s="54"/>
      <c r="L527" s="54"/>
      <c r="M527" s="54"/>
      <c r="O527" s="41"/>
      <c r="R527" s="54"/>
    </row>
    <row r="528" spans="6:18" ht="12.75" customHeight="1">
      <c r="F528" s="54"/>
      <c r="G528" s="54"/>
      <c r="H528" s="54"/>
      <c r="I528" s="54"/>
      <c r="J528" s="41"/>
      <c r="K528" s="54"/>
      <c r="L528" s="54"/>
      <c r="M528" s="54"/>
      <c r="O528" s="41"/>
      <c r="R528" s="54"/>
    </row>
    <row r="529" spans="6:18" ht="12.75" customHeight="1">
      <c r="F529" s="54"/>
      <c r="G529" s="54"/>
      <c r="H529" s="54"/>
      <c r="I529" s="54"/>
      <c r="J529" s="41"/>
      <c r="K529" s="54"/>
      <c r="L529" s="54"/>
      <c r="M529" s="54"/>
      <c r="O529" s="41"/>
      <c r="R529" s="54"/>
    </row>
    <row r="530" spans="6:18" ht="12.75" customHeight="1">
      <c r="F530" s="54"/>
      <c r="G530" s="54"/>
      <c r="H530" s="54"/>
      <c r="I530" s="54"/>
      <c r="J530" s="41"/>
      <c r="K530" s="54"/>
      <c r="L530" s="54"/>
      <c r="M530" s="54"/>
      <c r="O530" s="41"/>
      <c r="R530" s="54"/>
    </row>
    <row r="531" spans="6:18" ht="12.75" customHeight="1">
      <c r="F531" s="54"/>
      <c r="G531" s="54"/>
      <c r="H531" s="54"/>
      <c r="I531" s="54"/>
      <c r="J531" s="41"/>
      <c r="K531" s="54"/>
      <c r="L531" s="54"/>
      <c r="M531" s="54"/>
      <c r="O531" s="41"/>
      <c r="R531" s="54"/>
    </row>
    <row r="532" spans="6:18" ht="12.75" customHeight="1">
      <c r="F532" s="54"/>
      <c r="G532" s="54"/>
      <c r="H532" s="54"/>
      <c r="I532" s="54"/>
      <c r="J532" s="41"/>
      <c r="K532" s="54"/>
      <c r="L532" s="54"/>
      <c r="M532" s="54"/>
      <c r="O532" s="41"/>
      <c r="R532" s="54"/>
    </row>
    <row r="533" spans="6:18" ht="12.75" customHeight="1">
      <c r="F533" s="54"/>
      <c r="G533" s="54"/>
      <c r="H533" s="54"/>
      <c r="I533" s="54"/>
      <c r="J533" s="41"/>
      <c r="K533" s="54"/>
      <c r="L533" s="54"/>
      <c r="M533" s="54"/>
      <c r="O533" s="41"/>
      <c r="R533" s="54"/>
    </row>
    <row r="534" spans="6:18" ht="12.75" customHeight="1">
      <c r="F534" s="54"/>
      <c r="G534" s="54"/>
      <c r="H534" s="54"/>
      <c r="I534" s="54"/>
      <c r="J534" s="41"/>
      <c r="K534" s="54"/>
      <c r="L534" s="54"/>
      <c r="M534" s="54"/>
      <c r="O534" s="41"/>
      <c r="R534" s="54"/>
    </row>
    <row r="535" spans="6:18" ht="12.75" customHeight="1">
      <c r="F535" s="54"/>
      <c r="G535" s="54"/>
      <c r="H535" s="54"/>
      <c r="I535" s="54"/>
      <c r="J535" s="41"/>
      <c r="K535" s="54"/>
      <c r="L535" s="54"/>
      <c r="M535" s="54"/>
      <c r="O535" s="41"/>
      <c r="R535" s="54"/>
    </row>
    <row r="536" spans="6:18" ht="12.75" customHeight="1">
      <c r="F536" s="54"/>
      <c r="G536" s="54"/>
      <c r="H536" s="54"/>
      <c r="I536" s="54"/>
      <c r="J536" s="41"/>
      <c r="K536" s="54"/>
      <c r="L536" s="54"/>
      <c r="M536" s="54"/>
      <c r="O536" s="41"/>
      <c r="R536" s="54"/>
    </row>
    <row r="537" spans="6:18" ht="12.75" customHeight="1">
      <c r="F537" s="54"/>
      <c r="G537" s="54"/>
      <c r="H537" s="54"/>
      <c r="I537" s="54"/>
      <c r="J537" s="41"/>
      <c r="K537" s="54"/>
      <c r="L537" s="54"/>
      <c r="M537" s="54"/>
      <c r="O537" s="41"/>
      <c r="R537" s="54"/>
    </row>
    <row r="538" spans="6:18" ht="12.75" customHeight="1">
      <c r="F538" s="54"/>
      <c r="G538" s="54"/>
      <c r="H538" s="54"/>
      <c r="I538" s="54"/>
      <c r="J538" s="41"/>
      <c r="K538" s="54"/>
      <c r="L538" s="54"/>
      <c r="M538" s="54"/>
      <c r="O538" s="41"/>
      <c r="R538" s="54"/>
    </row>
    <row r="539" spans="6:18" ht="12.75" customHeight="1">
      <c r="F539" s="54"/>
      <c r="G539" s="54"/>
      <c r="H539" s="54"/>
      <c r="I539" s="54"/>
      <c r="J539" s="41"/>
      <c r="K539" s="54"/>
      <c r="L539" s="54"/>
      <c r="M539" s="54"/>
      <c r="O539" s="41"/>
      <c r="R539" s="54"/>
    </row>
    <row r="540" spans="6:18" ht="12.75" customHeight="1">
      <c r="F540" s="54"/>
      <c r="G540" s="54"/>
      <c r="H540" s="54"/>
      <c r="I540" s="54"/>
      <c r="J540" s="41"/>
      <c r="K540" s="54"/>
      <c r="L540" s="54"/>
      <c r="M540" s="54"/>
      <c r="O540" s="41"/>
      <c r="R540" s="54"/>
    </row>
    <row r="541" spans="6:18" ht="12.75" customHeight="1">
      <c r="F541" s="54"/>
      <c r="G541" s="54"/>
      <c r="H541" s="54"/>
      <c r="I541" s="54"/>
      <c r="J541" s="41"/>
      <c r="K541" s="54"/>
      <c r="L541" s="54"/>
      <c r="M541" s="54"/>
      <c r="O541" s="41"/>
      <c r="R541" s="54"/>
    </row>
    <row r="542" spans="6:18" ht="12.75" customHeight="1">
      <c r="F542" s="54"/>
      <c r="G542" s="54"/>
      <c r="H542" s="54"/>
      <c r="I542" s="54"/>
      <c r="J542" s="41"/>
      <c r="K542" s="54"/>
      <c r="L542" s="54"/>
      <c r="M542" s="54"/>
      <c r="O542" s="41"/>
      <c r="R542" s="54"/>
    </row>
    <row r="543" spans="6:18" ht="12.75" customHeight="1">
      <c r="F543" s="54"/>
      <c r="G543" s="54"/>
      <c r="H543" s="54"/>
      <c r="I543" s="54"/>
      <c r="J543" s="41"/>
      <c r="K543" s="54"/>
      <c r="L543" s="54"/>
      <c r="M543" s="54"/>
      <c r="O543" s="41"/>
      <c r="R543" s="54"/>
    </row>
    <row r="544" spans="6:18" ht="12.75" customHeight="1">
      <c r="F544" s="54"/>
      <c r="G544" s="54"/>
      <c r="H544" s="54"/>
      <c r="I544" s="54"/>
      <c r="J544" s="41"/>
      <c r="K544" s="54"/>
      <c r="L544" s="54"/>
      <c r="M544" s="54"/>
      <c r="O544" s="41"/>
      <c r="R544" s="54"/>
    </row>
    <row r="545" spans="6:18" ht="12.75" customHeight="1">
      <c r="F545" s="54"/>
      <c r="G545" s="54"/>
      <c r="H545" s="54"/>
      <c r="I545" s="54"/>
      <c r="J545" s="41"/>
      <c r="K545" s="54"/>
      <c r="L545" s="54"/>
      <c r="M545" s="54"/>
      <c r="O545" s="41"/>
      <c r="R545" s="54"/>
    </row>
    <row r="546" spans="6:18" ht="12.75" customHeight="1">
      <c r="F546" s="54"/>
      <c r="G546" s="54"/>
      <c r="H546" s="54"/>
      <c r="I546" s="54"/>
      <c r="J546" s="41"/>
      <c r="K546" s="54"/>
      <c r="L546" s="54"/>
      <c r="M546" s="54"/>
      <c r="O546" s="41"/>
      <c r="R546" s="54"/>
    </row>
    <row r="547" spans="6:18" ht="12.75" customHeight="1">
      <c r="F547" s="54"/>
      <c r="G547" s="54"/>
      <c r="H547" s="54"/>
      <c r="I547" s="54"/>
      <c r="J547" s="41"/>
      <c r="K547" s="54"/>
      <c r="L547" s="54"/>
      <c r="M547" s="54"/>
      <c r="O547" s="41"/>
      <c r="R547" s="54"/>
    </row>
    <row r="548" spans="6:18" ht="12.75" customHeight="1">
      <c r="F548" s="54"/>
      <c r="G548" s="54"/>
      <c r="H548" s="54"/>
      <c r="I548" s="54"/>
      <c r="J548" s="41"/>
      <c r="K548" s="54"/>
      <c r="L548" s="54"/>
      <c r="M548" s="54"/>
      <c r="O548" s="41"/>
      <c r="R548" s="54"/>
    </row>
    <row r="549" spans="6:18" ht="15" customHeight="1">
      <c r="F549" s="54"/>
      <c r="G549" s="54"/>
      <c r="H549" s="54"/>
      <c r="I549" s="54"/>
      <c r="J549" s="41"/>
      <c r="K549" s="54"/>
      <c r="L549" s="54"/>
      <c r="M549" s="54"/>
      <c r="O549" s="41"/>
      <c r="R549" s="54"/>
    </row>
  </sheetData>
  <autoFilter ref="R1:R372"/>
  <mergeCells count="3">
    <mergeCell ref="J149:J150"/>
    <mergeCell ref="B149:B150"/>
    <mergeCell ref="A149:A150"/>
  </mergeCells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141 K144 L50 K110 K93 K96 K8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2022-09-29T02:33:25Z</dcterms:modified>
</cp:coreProperties>
</file>